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LB13Z0859\bunseki\産業連関表\産業連関分析\尼崎市地域通貨経済効果\R3年度\経済効果報告\"/>
    </mc:Choice>
  </mc:AlternateContent>
  <xr:revisionPtr revIDLastSave="0" documentId="13_ncr:1_{A3CF8B17-182D-41B8-A61B-71F531D4B77B}" xr6:coauthVersionLast="36" xr6:coauthVersionMax="36" xr10:uidLastSave="{00000000-0000-0000-0000-000000000000}"/>
  <bookViews>
    <workbookView xWindow="32760" yWindow="32760" windowWidth="20610" windowHeight="8670" tabRatio="964" activeTab="3" xr2:uid="{00000000-000D-0000-FFFF-FFFF00000000}"/>
  </bookViews>
  <sheets>
    <sheet name="WS目次" sheetId="5" r:id="rId1"/>
    <sheet name="利用上の注意" sheetId="6" r:id="rId2"/>
    <sheet name="最終需要_まとめ" sheetId="7" r:id="rId3"/>
    <sheet name="部門別まとめ" sheetId="46" r:id="rId4"/>
    <sheet name="観光ｲﾍﾞﾝﾄ需要" sheetId="55" r:id="rId5"/>
    <sheet name="商業運輸ﾏｰｼﾞﾝ" sheetId="57" r:id="rId6"/>
    <sheet name="雇用表" sheetId="58" r:id="rId7"/>
    <sheet name="分析係数表" sheetId="4" r:id="rId8"/>
    <sheet name="1" sheetId="8" r:id="rId9"/>
    <sheet name="2" sheetId="13" r:id="rId10"/>
    <sheet name="3" sheetId="12" r:id="rId11"/>
    <sheet name="4" sheetId="14" r:id="rId12"/>
    <sheet name="5" sheetId="15" r:id="rId13"/>
    <sheet name="6" sheetId="16" r:id="rId14"/>
    <sheet name="7" sheetId="17" r:id="rId15"/>
    <sheet name="8" sheetId="18" r:id="rId16"/>
    <sheet name="9" sheetId="19" r:id="rId17"/>
    <sheet name="10" sheetId="20" r:id="rId18"/>
    <sheet name="11" sheetId="21" r:id="rId19"/>
    <sheet name="12" sheetId="22" r:id="rId20"/>
    <sheet name="13" sheetId="23" r:id="rId21"/>
    <sheet name="14" sheetId="24" r:id="rId22"/>
    <sheet name="15" sheetId="25" r:id="rId23"/>
    <sheet name="16" sheetId="26" r:id="rId24"/>
    <sheet name="17" sheetId="27" r:id="rId25"/>
    <sheet name="18" sheetId="28" r:id="rId26"/>
    <sheet name="19" sheetId="29" r:id="rId27"/>
    <sheet name="20" sheetId="30" r:id="rId28"/>
    <sheet name="21" sheetId="31" r:id="rId29"/>
    <sheet name="22" sheetId="32" r:id="rId30"/>
    <sheet name="23" sheetId="33" r:id="rId31"/>
    <sheet name="24" sheetId="34" r:id="rId32"/>
    <sheet name="25" sheetId="35" r:id="rId33"/>
    <sheet name="26" sheetId="36" r:id="rId34"/>
    <sheet name="27" sheetId="37" r:id="rId35"/>
    <sheet name="28" sheetId="38" r:id="rId36"/>
    <sheet name="29" sheetId="39" r:id="rId37"/>
    <sheet name="30" sheetId="40" r:id="rId38"/>
    <sheet name="31" sheetId="41" r:id="rId39"/>
    <sheet name="32" sheetId="42" r:id="rId40"/>
    <sheet name="33" sheetId="44" r:id="rId41"/>
    <sheet name="34" sheetId="43" r:id="rId42"/>
    <sheet name="35" sheetId="52" r:id="rId43"/>
    <sheet name="36" sheetId="51" r:id="rId44"/>
    <sheet name="37" sheetId="50" r:id="rId45"/>
    <sheet name="38" sheetId="49" r:id="rId46"/>
    <sheet name="39" sheetId="48" r:id="rId47"/>
    <sheet name="40" sheetId="47" r:id="rId48"/>
    <sheet name="取引基本表" sheetId="1" r:id="rId49"/>
    <sheet name="投入係数表" sheetId="2" r:id="rId50"/>
    <sheet name="逆行列係数" sheetId="3" r:id="rId51"/>
    <sheet name="基本表" sheetId="56" r:id="rId52"/>
  </sheets>
  <externalReferences>
    <externalReference r:id="rId53"/>
    <externalReference r:id="rId54"/>
  </externalReferences>
  <definedNames>
    <definedName name="_Fill" hidden="1">[1]局移出入取扱!#REF!</definedName>
    <definedName name="_Order1" hidden="1">255</definedName>
    <definedName name="_xlnm.Print_Titles" localSheetId="50">逆行列係数!$A:$B</definedName>
    <definedName name="_xlnm.Print_Titles" localSheetId="48">取引基本表!$A:$B</definedName>
    <definedName name="_xlnm.Print_Titles" localSheetId="49">投入係数表!$A:$B</definedName>
  </definedNames>
  <calcPr calcId="191029"/>
</workbook>
</file>

<file path=xl/calcChain.xml><?xml version="1.0" encoding="utf-8"?>
<calcChain xmlns="http://schemas.openxmlformats.org/spreadsheetml/2006/main">
  <c r="L33" i="7" l="1"/>
  <c r="L34" i="7"/>
  <c r="K34" i="7"/>
  <c r="C6" i="7" l="1"/>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Y12" i="4" l="1"/>
  <c r="X12" i="4"/>
  <c r="AD12" i="4" s="1"/>
  <c r="AD9" i="4"/>
  <c r="AD10" i="4"/>
  <c r="AD22" i="4"/>
  <c r="Y8" i="4"/>
  <c r="X8" i="4"/>
  <c r="AD8" i="4" s="1"/>
  <c r="AC45" i="4"/>
  <c r="AB45" i="4"/>
  <c r="C5" i="8"/>
  <c r="C6" i="13"/>
  <c r="E31" i="13" s="1"/>
  <c r="G31" i="13" s="1"/>
  <c r="C8" i="14"/>
  <c r="E32" i="14" s="1"/>
  <c r="G32" i="14" s="1"/>
  <c r="C9" i="15"/>
  <c r="C10" i="16"/>
  <c r="C11" i="17"/>
  <c r="E42" i="17" s="1"/>
  <c r="G42" i="17" s="1"/>
  <c r="C12" i="18"/>
  <c r="E38" i="18" s="1"/>
  <c r="G38" i="18" s="1"/>
  <c r="C13" i="19"/>
  <c r="C14" i="20"/>
  <c r="C16" i="22"/>
  <c r="C17" i="23"/>
  <c r="E35" i="23" s="1"/>
  <c r="G35" i="23" s="1"/>
  <c r="C18" i="24"/>
  <c r="E23" i="24" s="1"/>
  <c r="G23" i="24" s="1"/>
  <c r="C19" i="25"/>
  <c r="C20" i="26"/>
  <c r="C21" i="27"/>
  <c r="E5" i="27" s="1"/>
  <c r="G5" i="27" s="1"/>
  <c r="C22" i="28"/>
  <c r="C23" i="29"/>
  <c r="C25" i="31"/>
  <c r="E33" i="31" s="1"/>
  <c r="G33" i="31" s="1"/>
  <c r="C26" i="32"/>
  <c r="E18" i="32" s="1"/>
  <c r="C28" i="34"/>
  <c r="C29" i="35"/>
  <c r="C30" i="36"/>
  <c r="E22" i="36" s="1"/>
  <c r="G22" i="36" s="1"/>
  <c r="C31" i="37"/>
  <c r="E44" i="37" s="1"/>
  <c r="G44" i="37" s="1"/>
  <c r="C32" i="38"/>
  <c r="E40" i="38" s="1"/>
  <c r="C33" i="39"/>
  <c r="C34" i="40"/>
  <c r="C35" i="41"/>
  <c r="E26" i="41" s="1"/>
  <c r="G26" i="41" s="1"/>
  <c r="C36" i="42"/>
  <c r="C37" i="44"/>
  <c r="E23" i="44" s="1"/>
  <c r="C38" i="43"/>
  <c r="E25" i="43" s="1"/>
  <c r="G25" i="43" s="1"/>
  <c r="C39" i="52"/>
  <c r="E20" i="52" s="1"/>
  <c r="C40" i="51"/>
  <c r="C41" i="50"/>
  <c r="E25" i="50" s="1"/>
  <c r="C43" i="48"/>
  <c r="E41" i="48" s="1"/>
  <c r="G41" i="48" s="1"/>
  <c r="C44" i="47"/>
  <c r="E9" i="47" s="1"/>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AQ45" i="3" s="1"/>
  <c r="D45" i="3"/>
  <c r="C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BK15" i="1"/>
  <c r="BJ15" i="1"/>
  <c r="BL15" i="1" s="1"/>
  <c r="AS18" i="4"/>
  <c r="M17" i="4"/>
  <c r="BK13" i="1"/>
  <c r="BL13" i="1" s="1"/>
  <c r="BJ13" i="1"/>
  <c r="AS16" i="4"/>
  <c r="M15" i="4"/>
  <c r="BK11" i="1"/>
  <c r="BJ11" i="1"/>
  <c r="BL11" i="1"/>
  <c r="AS14" i="4"/>
  <c r="M13" i="4"/>
  <c r="BK9" i="1"/>
  <c r="BJ9" i="1"/>
  <c r="BL9" i="1" s="1"/>
  <c r="AS12" i="4"/>
  <c r="M11" i="4"/>
  <c r="BK7" i="1"/>
  <c r="AS10" i="4"/>
  <c r="M9" i="4"/>
  <c r="BJ5" i="1"/>
  <c r="AS8" i="4"/>
  <c r="P45" i="4"/>
  <c r="C45" i="4"/>
  <c r="P44" i="4"/>
  <c r="P37" i="4"/>
  <c r="P34" i="4"/>
  <c r="L45" i="8"/>
  <c r="C7" i="12"/>
  <c r="C15" i="21"/>
  <c r="E30" i="21" s="1"/>
  <c r="G30" i="21" s="1"/>
  <c r="C27" i="33"/>
  <c r="E26" i="33" s="1"/>
  <c r="G26" i="33" s="1"/>
  <c r="E9" i="4"/>
  <c r="BC94" i="58"/>
  <c r="BB94" i="58"/>
  <c r="BA94" i="58"/>
  <c r="AZ94" i="58"/>
  <c r="AY94" i="58"/>
  <c r="AX94" i="58"/>
  <c r="AW94" i="58"/>
  <c r="AV94" i="58"/>
  <c r="AU94" i="58"/>
  <c r="AT94" i="58"/>
  <c r="AS94" i="58"/>
  <c r="AR94" i="58"/>
  <c r="AQ94" i="58"/>
  <c r="AP94" i="58"/>
  <c r="AO94" i="58"/>
  <c r="AN94" i="58"/>
  <c r="AM94" i="58"/>
  <c r="AL94" i="58"/>
  <c r="AK94" i="58"/>
  <c r="AJ94" i="58"/>
  <c r="AI94" i="58"/>
  <c r="AH94" i="58"/>
  <c r="AG94" i="58"/>
  <c r="AF94" i="58"/>
  <c r="AE94" i="58"/>
  <c r="AD94" i="58"/>
  <c r="AC94" i="58"/>
  <c r="AB94" i="58"/>
  <c r="AA94" i="58"/>
  <c r="Z94" i="58"/>
  <c r="Y94" i="58"/>
  <c r="X94" i="58"/>
  <c r="W94" i="58"/>
  <c r="V94" i="58"/>
  <c r="U94" i="58"/>
  <c r="T94" i="58"/>
  <c r="S94" i="58"/>
  <c r="R94" i="58"/>
  <c r="Q94" i="58"/>
  <c r="P94" i="58"/>
  <c r="O94" i="58"/>
  <c r="N94" i="58"/>
  <c r="M94" i="58"/>
  <c r="L94" i="58"/>
  <c r="K94" i="58"/>
  <c r="J94" i="58"/>
  <c r="I94" i="58"/>
  <c r="H94" i="58"/>
  <c r="G94" i="58"/>
  <c r="D94" i="58"/>
  <c r="F93" i="58"/>
  <c r="E93" i="58"/>
  <c r="C93" i="58" s="1"/>
  <c r="C92" i="58"/>
  <c r="F91" i="58"/>
  <c r="E91" i="58"/>
  <c r="C91" i="58" s="1"/>
  <c r="F90" i="58"/>
  <c r="E90" i="58" s="1"/>
  <c r="C90" i="58" s="1"/>
  <c r="F89" i="58"/>
  <c r="E89" i="58"/>
  <c r="C89" i="58" s="1"/>
  <c r="F88" i="58"/>
  <c r="E88" i="58" s="1"/>
  <c r="C88" i="58"/>
  <c r="F87" i="58"/>
  <c r="E87" i="58"/>
  <c r="C87" i="58" s="1"/>
  <c r="F86" i="58"/>
  <c r="E86" i="58" s="1"/>
  <c r="C86" i="58" s="1"/>
  <c r="F85" i="58"/>
  <c r="E85" i="58"/>
  <c r="C85" i="58" s="1"/>
  <c r="F84" i="58"/>
  <c r="E84" i="58" s="1"/>
  <c r="C84" i="58" s="1"/>
  <c r="F83" i="58"/>
  <c r="E83" i="58"/>
  <c r="C83" i="58" s="1"/>
  <c r="F82" i="58"/>
  <c r="E82" i="58" s="1"/>
  <c r="C82" i="58" s="1"/>
  <c r="F81" i="58"/>
  <c r="E81" i="58"/>
  <c r="C81" i="58" s="1"/>
  <c r="F80" i="58"/>
  <c r="E80" i="58" s="1"/>
  <c r="C80" i="58"/>
  <c r="F79" i="58"/>
  <c r="E79" i="58"/>
  <c r="C79" i="58" s="1"/>
  <c r="F78" i="58"/>
  <c r="E78" i="58" s="1"/>
  <c r="C78" i="58" s="1"/>
  <c r="F77" i="58"/>
  <c r="E77" i="58"/>
  <c r="C77" i="58" s="1"/>
  <c r="F76" i="58"/>
  <c r="E76" i="58" s="1"/>
  <c r="C76" i="58" s="1"/>
  <c r="F75" i="58"/>
  <c r="E75" i="58"/>
  <c r="C75" i="58" s="1"/>
  <c r="F74" i="58"/>
  <c r="E74" i="58" s="1"/>
  <c r="C74" i="58" s="1"/>
  <c r="F73" i="58"/>
  <c r="E73" i="58"/>
  <c r="C73" i="58" s="1"/>
  <c r="F72" i="58"/>
  <c r="E72" i="58" s="1"/>
  <c r="C72" i="58"/>
  <c r="F71" i="58"/>
  <c r="E71" i="58"/>
  <c r="C71" i="58" s="1"/>
  <c r="F70" i="58"/>
  <c r="E70" i="58" s="1"/>
  <c r="C70" i="58" s="1"/>
  <c r="F69" i="58"/>
  <c r="E69" i="58"/>
  <c r="C69" i="58" s="1"/>
  <c r="F68" i="58"/>
  <c r="E68" i="58" s="1"/>
  <c r="C68" i="58" s="1"/>
  <c r="F67" i="58"/>
  <c r="E67" i="58"/>
  <c r="C67" i="58" s="1"/>
  <c r="F66" i="58"/>
  <c r="E66" i="58" s="1"/>
  <c r="C66" i="58" s="1"/>
  <c r="F65" i="58"/>
  <c r="E65" i="58"/>
  <c r="C65" i="58" s="1"/>
  <c r="F64" i="58"/>
  <c r="E64" i="58" s="1"/>
  <c r="C64" i="58"/>
  <c r="F63" i="58"/>
  <c r="E63" i="58"/>
  <c r="C63" i="58" s="1"/>
  <c r="F62" i="58"/>
  <c r="E62" i="58" s="1"/>
  <c r="C62" i="58" s="1"/>
  <c r="F61" i="58"/>
  <c r="E61" i="58"/>
  <c r="C61" i="58" s="1"/>
  <c r="F60" i="58"/>
  <c r="E60" i="58" s="1"/>
  <c r="C60" i="58" s="1"/>
  <c r="F59" i="58"/>
  <c r="E59" i="58"/>
  <c r="C59" i="58" s="1"/>
  <c r="F58" i="58"/>
  <c r="F57" i="58"/>
  <c r="E57" i="58"/>
  <c r="C57" i="58" s="1"/>
  <c r="F56" i="58"/>
  <c r="E56" i="58" s="1"/>
  <c r="C56" i="58"/>
  <c r="F55" i="58"/>
  <c r="E55" i="58"/>
  <c r="C55" i="58" s="1"/>
  <c r="F54" i="58"/>
  <c r="BC46" i="58"/>
  <c r="BB46"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V46" i="58"/>
  <c r="U46" i="58"/>
  <c r="T46" i="58"/>
  <c r="S46" i="58"/>
  <c r="R46" i="58"/>
  <c r="Q46" i="58"/>
  <c r="P46" i="58"/>
  <c r="O46" i="58"/>
  <c r="N46" i="58"/>
  <c r="M46" i="58"/>
  <c r="L46" i="58"/>
  <c r="K46" i="58"/>
  <c r="J46" i="58"/>
  <c r="I46" i="58"/>
  <c r="H46" i="58"/>
  <c r="G46" i="58"/>
  <c r="D46" i="58"/>
  <c r="F45" i="58"/>
  <c r="E45" i="58"/>
  <c r="C45" i="58" s="1"/>
  <c r="F44" i="58"/>
  <c r="E44" i="58" s="1"/>
  <c r="C44" i="58" s="1"/>
  <c r="F43" i="58"/>
  <c r="E43" i="58"/>
  <c r="C43" i="58" s="1"/>
  <c r="F42" i="58"/>
  <c r="F41" i="58"/>
  <c r="E41" i="58"/>
  <c r="C41" i="58" s="1"/>
  <c r="F40" i="58"/>
  <c r="E40" i="58" s="1"/>
  <c r="C40" i="58"/>
  <c r="F39" i="58"/>
  <c r="E39" i="58"/>
  <c r="C39" i="58" s="1"/>
  <c r="F38" i="58"/>
  <c r="E38" i="58" s="1"/>
  <c r="C38" i="58" s="1"/>
  <c r="F37" i="58"/>
  <c r="E37" i="58"/>
  <c r="C37" i="58" s="1"/>
  <c r="F36" i="58"/>
  <c r="E36" i="58" s="1"/>
  <c r="C36" i="58"/>
  <c r="F35" i="58"/>
  <c r="E35" i="58"/>
  <c r="C35" i="58" s="1"/>
  <c r="F34" i="58"/>
  <c r="E34" i="58" s="1"/>
  <c r="C34" i="58" s="1"/>
  <c r="F33" i="58"/>
  <c r="E33" i="58"/>
  <c r="C33" i="58" s="1"/>
  <c r="F32" i="58"/>
  <c r="E32" i="58" s="1"/>
  <c r="C32" i="58"/>
  <c r="F31" i="58"/>
  <c r="E31" i="58"/>
  <c r="C31" i="58" s="1"/>
  <c r="F30" i="58"/>
  <c r="E30" i="58" s="1"/>
  <c r="C30" i="58" s="1"/>
  <c r="F29" i="58"/>
  <c r="E29" i="58"/>
  <c r="C29" i="58" s="1"/>
  <c r="F28" i="58"/>
  <c r="E28" i="58" s="1"/>
  <c r="C28" i="58" s="1"/>
  <c r="F27" i="58"/>
  <c r="E27" i="58"/>
  <c r="C27" i="58" s="1"/>
  <c r="F26" i="58"/>
  <c r="E26" i="58" s="1"/>
  <c r="C26" i="58" s="1"/>
  <c r="F25" i="58"/>
  <c r="E25" i="58"/>
  <c r="C25" i="58" s="1"/>
  <c r="F24" i="58"/>
  <c r="E24" i="58" s="1"/>
  <c r="C24" i="58"/>
  <c r="F23" i="58"/>
  <c r="E23" i="58"/>
  <c r="C23" i="58" s="1"/>
  <c r="F22" i="58"/>
  <c r="E22" i="58" s="1"/>
  <c r="C22" i="58" s="1"/>
  <c r="F21" i="58"/>
  <c r="E21" i="58"/>
  <c r="C21" i="58" s="1"/>
  <c r="F20" i="58"/>
  <c r="E20" i="58" s="1"/>
  <c r="C20" i="58"/>
  <c r="F19" i="58"/>
  <c r="E19" i="58"/>
  <c r="C19" i="58" s="1"/>
  <c r="F18" i="58"/>
  <c r="E18" i="58" s="1"/>
  <c r="C18" i="58" s="1"/>
  <c r="F17" i="58"/>
  <c r="E17" i="58"/>
  <c r="C17" i="58" s="1"/>
  <c r="F16" i="58"/>
  <c r="E16" i="58" s="1"/>
  <c r="C16" i="58"/>
  <c r="F15" i="58"/>
  <c r="E15" i="58"/>
  <c r="C15" i="58" s="1"/>
  <c r="F14" i="58"/>
  <c r="E14" i="58" s="1"/>
  <c r="C14" i="58" s="1"/>
  <c r="F13" i="58"/>
  <c r="E13" i="58"/>
  <c r="C13" i="58" s="1"/>
  <c r="F12" i="58"/>
  <c r="E12" i="58" s="1"/>
  <c r="C12" i="58" s="1"/>
  <c r="F11" i="58"/>
  <c r="E11" i="58"/>
  <c r="C11" i="58" s="1"/>
  <c r="F10" i="58"/>
  <c r="E10" i="58" s="1"/>
  <c r="C10" i="58" s="1"/>
  <c r="F9" i="58"/>
  <c r="E9" i="58"/>
  <c r="C9" i="58" s="1"/>
  <c r="F8" i="58"/>
  <c r="E8" i="58" s="1"/>
  <c r="F7" i="58"/>
  <c r="E7" i="58" s="1"/>
  <c r="F6" i="58"/>
  <c r="E6" i="58"/>
  <c r="C6" i="58" s="1"/>
  <c r="C32" i="55"/>
  <c r="K17" i="55"/>
  <c r="G17" i="55"/>
  <c r="J17" i="55"/>
  <c r="F17" i="55"/>
  <c r="C27" i="55" s="1"/>
  <c r="D27" i="55"/>
  <c r="K16" i="55"/>
  <c r="J16" i="55"/>
  <c r="F16" i="55"/>
  <c r="C26" i="55" s="1"/>
  <c r="G16" i="55"/>
  <c r="D26" i="55" s="1"/>
  <c r="P15" i="55"/>
  <c r="O15" i="55"/>
  <c r="K15" i="55"/>
  <c r="J15" i="55"/>
  <c r="F15" i="55" s="1"/>
  <c r="C25" i="55" s="1"/>
  <c r="K14" i="55"/>
  <c r="J14" i="55"/>
  <c r="F14" i="55" s="1"/>
  <c r="C24" i="55" s="1"/>
  <c r="G14" i="55"/>
  <c r="C14" i="55"/>
  <c r="Z13" i="55"/>
  <c r="D58" i="55"/>
  <c r="H107" i="57"/>
  <c r="E107" i="57"/>
  <c r="D107" i="57"/>
  <c r="H106" i="57"/>
  <c r="H108" i="57"/>
  <c r="E106" i="57"/>
  <c r="D106" i="57"/>
  <c r="D108" i="57"/>
  <c r="C105" i="57"/>
  <c r="G105" i="57"/>
  <c r="G104" i="57"/>
  <c r="F104" i="57"/>
  <c r="C104" i="57"/>
  <c r="G103" i="57"/>
  <c r="F103" i="57"/>
  <c r="C103" i="57"/>
  <c r="G102" i="57"/>
  <c r="F102" i="57"/>
  <c r="C102" i="57"/>
  <c r="G101" i="57"/>
  <c r="F101" i="57"/>
  <c r="C101" i="57"/>
  <c r="C106" i="57" s="1"/>
  <c r="H99" i="57"/>
  <c r="E99" i="57"/>
  <c r="D99" i="57"/>
  <c r="H98" i="57"/>
  <c r="E98" i="57"/>
  <c r="E7" i="57" s="1"/>
  <c r="D98" i="57"/>
  <c r="C97" i="57"/>
  <c r="F97" i="57"/>
  <c r="C96" i="57"/>
  <c r="F96" i="57"/>
  <c r="G95" i="57"/>
  <c r="F95" i="57"/>
  <c r="C95" i="57"/>
  <c r="C94" i="57"/>
  <c r="C93" i="57"/>
  <c r="G90" i="57"/>
  <c r="F90" i="57"/>
  <c r="C90" i="57"/>
  <c r="C89" i="57"/>
  <c r="F89" i="57"/>
  <c r="G88" i="57"/>
  <c r="F88" i="57"/>
  <c r="C88" i="57"/>
  <c r="C45" i="57"/>
  <c r="C87" i="57"/>
  <c r="F87" i="57"/>
  <c r="G86" i="57"/>
  <c r="F86" i="57"/>
  <c r="C86" i="57"/>
  <c r="G85" i="57"/>
  <c r="F85" i="57"/>
  <c r="C85" i="57"/>
  <c r="C41" i="57" s="1"/>
  <c r="G84" i="57"/>
  <c r="F84" i="57"/>
  <c r="C84" i="57"/>
  <c r="C40" i="57"/>
  <c r="G83" i="57"/>
  <c r="F83" i="57"/>
  <c r="C83" i="57"/>
  <c r="G82" i="57"/>
  <c r="F82" i="57"/>
  <c r="C82" i="57"/>
  <c r="C81" i="57"/>
  <c r="F81" i="57"/>
  <c r="F80" i="57"/>
  <c r="C80" i="57"/>
  <c r="G80" i="57" s="1"/>
  <c r="G79" i="57"/>
  <c r="F79" i="57"/>
  <c r="C79" i="57"/>
  <c r="G78" i="57"/>
  <c r="F78" i="57"/>
  <c r="C78" i="57"/>
  <c r="G77" i="57"/>
  <c r="C77" i="57"/>
  <c r="F77" i="57"/>
  <c r="G76" i="57"/>
  <c r="F76" i="57"/>
  <c r="C76" i="57"/>
  <c r="G75" i="57"/>
  <c r="F75" i="57"/>
  <c r="C75" i="57"/>
  <c r="G74" i="57"/>
  <c r="F74" i="57"/>
  <c r="C74" i="57"/>
  <c r="G73" i="57"/>
  <c r="F73" i="57"/>
  <c r="C73" i="57"/>
  <c r="C29" i="57" s="1"/>
  <c r="C72" i="57"/>
  <c r="G72" i="57"/>
  <c r="C71" i="57"/>
  <c r="F71" i="57"/>
  <c r="C70" i="57"/>
  <c r="C69" i="57"/>
  <c r="F69" i="57" s="1"/>
  <c r="F68" i="57"/>
  <c r="C68" i="57"/>
  <c r="G68" i="57"/>
  <c r="C67" i="57"/>
  <c r="C66" i="57"/>
  <c r="C65" i="57"/>
  <c r="C64" i="57"/>
  <c r="G64" i="57" s="1"/>
  <c r="F64" i="57"/>
  <c r="C63" i="57"/>
  <c r="F63" i="57"/>
  <c r="C62" i="57"/>
  <c r="F62" i="57"/>
  <c r="C61" i="57"/>
  <c r="F61" i="57"/>
  <c r="C60" i="57"/>
  <c r="C59" i="57"/>
  <c r="C58" i="57"/>
  <c r="F58" i="57" s="1"/>
  <c r="C57" i="57"/>
  <c r="C56" i="57"/>
  <c r="C55" i="57"/>
  <c r="F55" i="57"/>
  <c r="C54" i="57"/>
  <c r="C53" i="57"/>
  <c r="F53" i="57" s="1"/>
  <c r="E46" i="57"/>
  <c r="D46" i="57"/>
  <c r="C46" i="57"/>
  <c r="F46" i="57" s="1"/>
  <c r="E45" i="57"/>
  <c r="G45" i="57" s="1"/>
  <c r="D45" i="57"/>
  <c r="F45" i="57" s="1"/>
  <c r="D44" i="57"/>
  <c r="E43" i="57"/>
  <c r="G43" i="57"/>
  <c r="D43" i="57"/>
  <c r="F43" i="57"/>
  <c r="E42" i="57"/>
  <c r="G42" i="57"/>
  <c r="D42" i="57"/>
  <c r="F42" i="57"/>
  <c r="C42" i="57"/>
  <c r="E41" i="57"/>
  <c r="G41" i="57" s="1"/>
  <c r="D41" i="57"/>
  <c r="F41" i="57" s="1"/>
  <c r="E40" i="57"/>
  <c r="G40" i="57"/>
  <c r="D40" i="57"/>
  <c r="F40" i="57"/>
  <c r="E39" i="57"/>
  <c r="G39" i="57"/>
  <c r="D39" i="57"/>
  <c r="F39" i="57"/>
  <c r="C39" i="57"/>
  <c r="E38" i="57"/>
  <c r="G38" i="57" s="1"/>
  <c r="D38" i="57"/>
  <c r="F38" i="57" s="1"/>
  <c r="C38" i="57"/>
  <c r="E37" i="57"/>
  <c r="D37" i="57"/>
  <c r="C37" i="57"/>
  <c r="E36" i="57"/>
  <c r="G36" i="57" s="1"/>
  <c r="D36" i="57"/>
  <c r="F36" i="57" s="1"/>
  <c r="C36" i="57"/>
  <c r="E35" i="57"/>
  <c r="G35" i="57"/>
  <c r="D35" i="57"/>
  <c r="F35" i="57"/>
  <c r="C35" i="57"/>
  <c r="E34" i="57"/>
  <c r="G34" i="57" s="1"/>
  <c r="D34" i="57"/>
  <c r="F34" i="57" s="1"/>
  <c r="C34" i="57"/>
  <c r="E33" i="57"/>
  <c r="G33" i="57"/>
  <c r="D33" i="57"/>
  <c r="C33" i="57"/>
  <c r="F33" i="57" s="1"/>
  <c r="E32" i="57"/>
  <c r="G32" i="57" s="1"/>
  <c r="D32" i="57"/>
  <c r="F32" i="57" s="1"/>
  <c r="C32" i="57"/>
  <c r="E31" i="57"/>
  <c r="G31" i="57"/>
  <c r="D31" i="57"/>
  <c r="F31" i="57"/>
  <c r="C31" i="57"/>
  <c r="E30" i="57"/>
  <c r="G30" i="57" s="1"/>
  <c r="D30" i="57"/>
  <c r="F30" i="57" s="1"/>
  <c r="C30" i="57"/>
  <c r="E29" i="57"/>
  <c r="G29" i="57"/>
  <c r="D29" i="57"/>
  <c r="F29" i="57"/>
  <c r="E28" i="57"/>
  <c r="G28" i="57" s="1"/>
  <c r="D28" i="57"/>
  <c r="F28" i="57"/>
  <c r="D50" i="55" s="1"/>
  <c r="C28" i="57"/>
  <c r="E50" i="55"/>
  <c r="E27" i="57"/>
  <c r="D27" i="57"/>
  <c r="C27" i="57"/>
  <c r="E26" i="57"/>
  <c r="D26" i="57"/>
  <c r="E25" i="57"/>
  <c r="G25" i="57" s="1"/>
  <c r="D25" i="57"/>
  <c r="F25" i="57" s="1"/>
  <c r="C25" i="57"/>
  <c r="E24" i="57"/>
  <c r="G24" i="57"/>
  <c r="D24" i="57"/>
  <c r="F24" i="57"/>
  <c r="C24" i="57"/>
  <c r="E23" i="57"/>
  <c r="D23" i="57"/>
  <c r="E22" i="57"/>
  <c r="D22" i="57"/>
  <c r="E21" i="57"/>
  <c r="D21" i="57"/>
  <c r="E20" i="57"/>
  <c r="G20" i="57" s="1"/>
  <c r="D20" i="57"/>
  <c r="C20" i="57"/>
  <c r="F20" i="57"/>
  <c r="E19" i="57"/>
  <c r="D19" i="57"/>
  <c r="C19" i="57"/>
  <c r="E18" i="57"/>
  <c r="D18" i="57"/>
  <c r="F18" i="57"/>
  <c r="C18" i="57"/>
  <c r="G18" i="57"/>
  <c r="E17" i="57"/>
  <c r="G17" i="57"/>
  <c r="D17" i="57"/>
  <c r="F17" i="57"/>
  <c r="C17" i="57"/>
  <c r="E16" i="57"/>
  <c r="D16" i="57"/>
  <c r="E15" i="57"/>
  <c r="D15" i="57"/>
  <c r="E14" i="57"/>
  <c r="D14" i="57"/>
  <c r="F14" i="57" s="1"/>
  <c r="C14" i="57"/>
  <c r="E13" i="57"/>
  <c r="D13" i="57"/>
  <c r="E12" i="57"/>
  <c r="G12" i="57" s="1"/>
  <c r="E49" i="55" s="1"/>
  <c r="D12" i="57"/>
  <c r="E11" i="57"/>
  <c r="G11" i="57" s="1"/>
  <c r="E48" i="55" s="1"/>
  <c r="D11" i="57"/>
  <c r="F11" i="57" s="1"/>
  <c r="D48" i="55" s="1"/>
  <c r="C11" i="57"/>
  <c r="E10" i="57"/>
  <c r="G10" i="57" s="1"/>
  <c r="D10" i="57"/>
  <c r="E9" i="57"/>
  <c r="G9" i="57" s="1"/>
  <c r="D9" i="57"/>
  <c r="F9" i="57" s="1"/>
  <c r="C9" i="57"/>
  <c r="E8" i="57"/>
  <c r="D8" i="57"/>
  <c r="F8" i="57" s="1"/>
  <c r="C8" i="57"/>
  <c r="G8" i="57" s="1"/>
  <c r="D7" i="57"/>
  <c r="BK44" i="1"/>
  <c r="BL44" i="1"/>
  <c r="BJ44" i="1"/>
  <c r="BK43" i="1"/>
  <c r="BL43" i="1" s="1"/>
  <c r="BJ43" i="1"/>
  <c r="BK42" i="1"/>
  <c r="BL42" i="1"/>
  <c r="BJ42" i="1"/>
  <c r="BK41" i="1"/>
  <c r="BJ41" i="1"/>
  <c r="BK40" i="1"/>
  <c r="BJ40" i="1"/>
  <c r="BK39" i="1"/>
  <c r="BJ39" i="1"/>
  <c r="BL39" i="1" s="1"/>
  <c r="BK38" i="1"/>
  <c r="BJ38" i="1"/>
  <c r="BL38" i="1"/>
  <c r="BK37" i="1"/>
  <c r="BJ37" i="1"/>
  <c r="BL37" i="1" s="1"/>
  <c r="BK36" i="1"/>
  <c r="BJ36" i="1"/>
  <c r="BL36" i="1" s="1"/>
  <c r="BK35" i="1"/>
  <c r="BJ35" i="1"/>
  <c r="BL35" i="1" s="1"/>
  <c r="BK34" i="1"/>
  <c r="BJ34" i="1"/>
  <c r="BL34" i="1"/>
  <c r="BK33" i="1"/>
  <c r="BJ33" i="1"/>
  <c r="BL33" i="1" s="1"/>
  <c r="BK32" i="1"/>
  <c r="BJ32" i="1"/>
  <c r="BK31" i="1"/>
  <c r="BJ31" i="1"/>
  <c r="BL31" i="1" s="1"/>
  <c r="BK30" i="1"/>
  <c r="BJ30" i="1"/>
  <c r="BL30" i="1"/>
  <c r="BK29" i="1"/>
  <c r="BJ29" i="1"/>
  <c r="BL29" i="1" s="1"/>
  <c r="BK28" i="1"/>
  <c r="BJ28" i="1"/>
  <c r="BL28" i="1" s="1"/>
  <c r="BK27" i="1"/>
  <c r="BJ27" i="1"/>
  <c r="BL27" i="1" s="1"/>
  <c r="BK26" i="1"/>
  <c r="BJ26" i="1"/>
  <c r="BL26" i="1"/>
  <c r="BK25" i="1"/>
  <c r="BJ25" i="1"/>
  <c r="BL25" i="1" s="1"/>
  <c r="BK24" i="1"/>
  <c r="BJ24" i="1"/>
  <c r="BK23" i="1"/>
  <c r="BJ23" i="1"/>
  <c r="BL23" i="1" s="1"/>
  <c r="BK22" i="1"/>
  <c r="BJ22" i="1"/>
  <c r="BL22" i="1"/>
  <c r="BK21" i="1"/>
  <c r="BJ21" i="1"/>
  <c r="BL21" i="1" s="1"/>
  <c r="BK20" i="1"/>
  <c r="BJ20" i="1"/>
  <c r="BL20" i="1" s="1"/>
  <c r="BK19" i="1"/>
  <c r="BJ19" i="1"/>
  <c r="BL19" i="1" s="1"/>
  <c r="BK18" i="1"/>
  <c r="BJ18" i="1"/>
  <c r="BL18" i="1"/>
  <c r="BK17" i="1"/>
  <c r="BJ17" i="1"/>
  <c r="BL17" i="1" s="1"/>
  <c r="BK16" i="1"/>
  <c r="BJ16" i="1"/>
  <c r="BK14" i="1"/>
  <c r="BL14" i="1"/>
  <c r="BJ14" i="1"/>
  <c r="BK12" i="1"/>
  <c r="BJ12" i="1"/>
  <c r="BL12" i="1" s="1"/>
  <c r="BK10" i="1"/>
  <c r="BL10" i="1"/>
  <c r="BJ10" i="1"/>
  <c r="BK8" i="1"/>
  <c r="BL8" i="1" s="1"/>
  <c r="BJ8" i="1"/>
  <c r="BK6" i="1"/>
  <c r="BJ6" i="1"/>
  <c r="BL6" i="1"/>
  <c r="K7" i="46"/>
  <c r="AM8" i="4" a="1"/>
  <c r="AH8" i="4" a="1"/>
  <c r="G46" i="4"/>
  <c r="D41" i="8"/>
  <c r="D42" i="8"/>
  <c r="D43" i="8"/>
  <c r="D44" i="8"/>
  <c r="D45" i="8"/>
  <c r="D33" i="13"/>
  <c r="D34" i="13"/>
  <c r="D35" i="13"/>
  <c r="D36" i="13"/>
  <c r="D37" i="13"/>
  <c r="D38" i="13"/>
  <c r="D39" i="13"/>
  <c r="D40" i="13"/>
  <c r="D41" i="13"/>
  <c r="D42" i="13"/>
  <c r="D43" i="13"/>
  <c r="D44" i="13"/>
  <c r="D45" i="13"/>
  <c r="D41" i="12"/>
  <c r="D42" i="12"/>
  <c r="D43" i="12"/>
  <c r="D44" i="12"/>
  <c r="D45" i="12"/>
  <c r="D41" i="14"/>
  <c r="D42" i="14"/>
  <c r="D43" i="14"/>
  <c r="D44" i="14"/>
  <c r="D45" i="14"/>
  <c r="D41" i="15"/>
  <c r="D42" i="15"/>
  <c r="D43" i="15"/>
  <c r="D44" i="15"/>
  <c r="D45" i="15"/>
  <c r="D41" i="16"/>
  <c r="D42" i="16"/>
  <c r="D43" i="16"/>
  <c r="D44" i="16"/>
  <c r="D45" i="16"/>
  <c r="D41" i="17"/>
  <c r="D42" i="17"/>
  <c r="D43" i="17"/>
  <c r="D44" i="17"/>
  <c r="D45" i="17"/>
  <c r="D41" i="18"/>
  <c r="D42" i="18"/>
  <c r="D43" i="18"/>
  <c r="D44" i="18"/>
  <c r="D45" i="18"/>
  <c r="D41" i="19"/>
  <c r="D42" i="19"/>
  <c r="D43" i="19"/>
  <c r="D44" i="19"/>
  <c r="D45" i="19"/>
  <c r="D41" i="20"/>
  <c r="D42" i="20"/>
  <c r="D43" i="20"/>
  <c r="D44" i="20"/>
  <c r="D45" i="20"/>
  <c r="D41" i="21"/>
  <c r="D42" i="21"/>
  <c r="D43" i="21"/>
  <c r="D44" i="21"/>
  <c r="D45" i="21"/>
  <c r="D41" i="22"/>
  <c r="D42" i="22"/>
  <c r="D43" i="22"/>
  <c r="D44" i="22"/>
  <c r="D45" i="22"/>
  <c r="D41" i="23"/>
  <c r="D42" i="23"/>
  <c r="D43" i="23"/>
  <c r="D44" i="23"/>
  <c r="D45" i="23"/>
  <c r="D41" i="24"/>
  <c r="D42" i="24"/>
  <c r="D43" i="24"/>
  <c r="D44" i="24"/>
  <c r="D45" i="24"/>
  <c r="D41" i="25"/>
  <c r="D42" i="25"/>
  <c r="D43" i="25"/>
  <c r="D44" i="25"/>
  <c r="D45" i="25"/>
  <c r="D41" i="26"/>
  <c r="D42" i="26"/>
  <c r="D43" i="26"/>
  <c r="D44" i="26"/>
  <c r="D45" i="26"/>
  <c r="D41" i="27"/>
  <c r="D42" i="27"/>
  <c r="D43" i="27"/>
  <c r="D44" i="27"/>
  <c r="D45" i="27"/>
  <c r="D41" i="28"/>
  <c r="D42" i="28"/>
  <c r="D43" i="28"/>
  <c r="D44" i="28"/>
  <c r="D45" i="28"/>
  <c r="D41" i="29"/>
  <c r="D42" i="29"/>
  <c r="D43" i="29"/>
  <c r="D44" i="29"/>
  <c r="D45" i="29"/>
  <c r="D41" i="30"/>
  <c r="D42" i="30"/>
  <c r="D43" i="30"/>
  <c r="D44" i="30"/>
  <c r="D45" i="30"/>
  <c r="D41" i="31"/>
  <c r="D42" i="31"/>
  <c r="D43" i="31"/>
  <c r="D44" i="31"/>
  <c r="D45" i="31"/>
  <c r="D41" i="32"/>
  <c r="D42" i="32"/>
  <c r="D43" i="32"/>
  <c r="D44" i="32"/>
  <c r="D45" i="32"/>
  <c r="D41" i="33"/>
  <c r="D42" i="33"/>
  <c r="D43" i="33"/>
  <c r="D44" i="33"/>
  <c r="D45" i="33"/>
  <c r="D41" i="34"/>
  <c r="D42" i="34"/>
  <c r="D43" i="34"/>
  <c r="D44" i="34"/>
  <c r="D45" i="34"/>
  <c r="D41" i="35"/>
  <c r="D42" i="35"/>
  <c r="D43" i="35"/>
  <c r="D44" i="35"/>
  <c r="D45" i="35"/>
  <c r="D41" i="36"/>
  <c r="D42" i="36"/>
  <c r="D43" i="36"/>
  <c r="D44" i="36"/>
  <c r="D45" i="36"/>
  <c r="D34" i="37"/>
  <c r="D35" i="37"/>
  <c r="D36" i="37"/>
  <c r="D37" i="37"/>
  <c r="D38" i="37"/>
  <c r="D39" i="37"/>
  <c r="D40" i="37"/>
  <c r="D41" i="37"/>
  <c r="D42" i="37"/>
  <c r="D43" i="37"/>
  <c r="D44" i="37"/>
  <c r="D45" i="37"/>
  <c r="D41" i="38"/>
  <c r="D42" i="38"/>
  <c r="D43" i="38"/>
  <c r="D44" i="38"/>
  <c r="D45" i="38"/>
  <c r="D41" i="39"/>
  <c r="D42" i="39"/>
  <c r="D43" i="39"/>
  <c r="D44" i="39"/>
  <c r="D45" i="39"/>
  <c r="D41" i="40"/>
  <c r="D42" i="40"/>
  <c r="D43" i="40"/>
  <c r="D44" i="40"/>
  <c r="D45" i="40"/>
  <c r="D41" i="41"/>
  <c r="D42" i="41"/>
  <c r="D43" i="41"/>
  <c r="D44" i="41"/>
  <c r="D45" i="41"/>
  <c r="D41" i="42"/>
  <c r="D42" i="42"/>
  <c r="D43" i="42"/>
  <c r="D44" i="42"/>
  <c r="D45" i="42"/>
  <c r="D41" i="44"/>
  <c r="D42" i="44"/>
  <c r="D43" i="44"/>
  <c r="D44" i="44"/>
  <c r="D45" i="44"/>
  <c r="D31" i="52"/>
  <c r="D32" i="52"/>
  <c r="D33" i="52"/>
  <c r="D34" i="52"/>
  <c r="D35" i="52"/>
  <c r="D36" i="52"/>
  <c r="D37" i="52"/>
  <c r="D38" i="52"/>
  <c r="D39" i="52"/>
  <c r="D40" i="52"/>
  <c r="D41" i="52"/>
  <c r="D42" i="52"/>
  <c r="D43" i="52"/>
  <c r="D44" i="52"/>
  <c r="D45" i="52"/>
  <c r="D6" i="47"/>
  <c r="D7" i="47"/>
  <c r="D8" i="47"/>
  <c r="D9"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5" i="47"/>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5" i="48"/>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5" i="49"/>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45" i="50"/>
  <c r="D5" i="50"/>
  <c r="D45"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5" i="51"/>
  <c r="D6" i="52"/>
  <c r="D7" i="52"/>
  <c r="D8" i="52"/>
  <c r="D9" i="52"/>
  <c r="D10" i="52"/>
  <c r="D11" i="52"/>
  <c r="D12" i="52"/>
  <c r="D13" i="52"/>
  <c r="D14" i="52"/>
  <c r="D15" i="52"/>
  <c r="D16" i="52"/>
  <c r="D17" i="52"/>
  <c r="D18" i="52"/>
  <c r="D19" i="52"/>
  <c r="D20" i="52"/>
  <c r="D21" i="52"/>
  <c r="D22" i="52"/>
  <c r="D23" i="52"/>
  <c r="D24" i="52"/>
  <c r="D25" i="52"/>
  <c r="D26" i="52"/>
  <c r="D27" i="52"/>
  <c r="D28" i="52"/>
  <c r="D29" i="52"/>
  <c r="D30" i="52"/>
  <c r="D5" i="52"/>
  <c r="D41" i="43"/>
  <c r="D42" i="43"/>
  <c r="D43" i="43"/>
  <c r="D44" i="43"/>
  <c r="C45" i="49"/>
  <c r="F46" i="4"/>
  <c r="T43" i="12"/>
  <c r="M44" i="4"/>
  <c r="N44" i="4"/>
  <c r="O44" i="4" s="1"/>
  <c r="M45" i="4"/>
  <c r="N45" i="4"/>
  <c r="O45" i="4"/>
  <c r="M46" i="4"/>
  <c r="N46" i="4"/>
  <c r="O46" i="4" s="1"/>
  <c r="P46" i="4" s="1"/>
  <c r="C46" i="4" s="1"/>
  <c r="P43" i="47" s="1"/>
  <c r="M47" i="4"/>
  <c r="N47" i="4"/>
  <c r="M48" i="4"/>
  <c r="N48" i="4"/>
  <c r="O48" i="4" s="1"/>
  <c r="P48" i="4"/>
  <c r="W44" i="4"/>
  <c r="W45" i="4"/>
  <c r="W46" i="4"/>
  <c r="W47" i="4"/>
  <c r="Y47" i="4" s="1"/>
  <c r="E47" i="4"/>
  <c r="W48" i="4"/>
  <c r="Y48" i="4" s="1"/>
  <c r="E48" i="4" s="1"/>
  <c r="AS45" i="4"/>
  <c r="AS46" i="4"/>
  <c r="AS47" i="4"/>
  <c r="AS48" i="4"/>
  <c r="AS44" i="4"/>
  <c r="D5" i="8"/>
  <c r="N8" i="4"/>
  <c r="M8" i="4"/>
  <c r="W8" i="4"/>
  <c r="E8" i="4"/>
  <c r="D6" i="8"/>
  <c r="N9" i="4"/>
  <c r="AS9" i="4"/>
  <c r="W9" i="4"/>
  <c r="D7" i="8"/>
  <c r="N10" i="4"/>
  <c r="M10" i="4"/>
  <c r="W10" i="4"/>
  <c r="D8" i="8"/>
  <c r="N11" i="4"/>
  <c r="O11" i="4"/>
  <c r="P11" i="4" s="1"/>
  <c r="C11" i="4" s="1"/>
  <c r="AS11" i="4"/>
  <c r="W11" i="4"/>
  <c r="D9" i="8"/>
  <c r="N12" i="4"/>
  <c r="M12" i="4"/>
  <c r="W12" i="4"/>
  <c r="D10" i="8"/>
  <c r="N13" i="4"/>
  <c r="O13" i="4"/>
  <c r="P13" i="4" s="1"/>
  <c r="C13" i="4" s="1"/>
  <c r="AS13" i="4"/>
  <c r="AT13" i="4"/>
  <c r="H13" i="4" s="1"/>
  <c r="N10" i="36" s="1"/>
  <c r="W13" i="4"/>
  <c r="D11" i="8"/>
  <c r="N14" i="4"/>
  <c r="M14" i="4"/>
  <c r="W14" i="4"/>
  <c r="D12" i="8"/>
  <c r="N15" i="4"/>
  <c r="AS15" i="4"/>
  <c r="W15" i="4"/>
  <c r="D13" i="8"/>
  <c r="N16" i="4"/>
  <c r="O16" i="4"/>
  <c r="P16" i="4" s="1"/>
  <c r="C16" i="4"/>
  <c r="M16" i="4"/>
  <c r="W16" i="4"/>
  <c r="D14" i="8"/>
  <c r="N17" i="4"/>
  <c r="O17" i="4" s="1"/>
  <c r="P17" i="4" s="1"/>
  <c r="C17" i="4" s="1"/>
  <c r="F14" i="43"/>
  <c r="AS17" i="4"/>
  <c r="W17" i="4"/>
  <c r="D15" i="8"/>
  <c r="N18" i="4"/>
  <c r="M18" i="4"/>
  <c r="W18" i="4"/>
  <c r="D16" i="8"/>
  <c r="N19" i="4"/>
  <c r="O19" i="4"/>
  <c r="P19" i="4" s="1"/>
  <c r="C19" i="4" s="1"/>
  <c r="M19" i="4"/>
  <c r="AS19" i="4"/>
  <c r="AT19" i="4"/>
  <c r="H19" i="4" s="1"/>
  <c r="W19" i="4"/>
  <c r="D17" i="8"/>
  <c r="N20" i="4"/>
  <c r="M20" i="4"/>
  <c r="O20" i="4"/>
  <c r="P20" i="4" s="1"/>
  <c r="C20" i="4" s="1"/>
  <c r="AS20" i="4"/>
  <c r="W20" i="4"/>
  <c r="D18" i="8"/>
  <c r="N21" i="4"/>
  <c r="M21" i="4"/>
  <c r="AS21" i="4"/>
  <c r="AT21" i="4" s="1"/>
  <c r="H21" i="4" s="1"/>
  <c r="N18" i="16" s="1"/>
  <c r="W21" i="4"/>
  <c r="D19" i="8"/>
  <c r="N22" i="4"/>
  <c r="M22" i="4"/>
  <c r="AS22" i="4"/>
  <c r="W22" i="4"/>
  <c r="X22" i="4"/>
  <c r="D22" i="4" s="1"/>
  <c r="D20" i="8"/>
  <c r="N23" i="4"/>
  <c r="O23" i="4"/>
  <c r="P23" i="4" s="1"/>
  <c r="C23" i="4" s="1"/>
  <c r="M23" i="4"/>
  <c r="AS23" i="4"/>
  <c r="W23" i="4"/>
  <c r="X23" i="4"/>
  <c r="D21" i="8"/>
  <c r="N24" i="4"/>
  <c r="M24" i="4"/>
  <c r="AS24" i="4"/>
  <c r="W24" i="4"/>
  <c r="X24" i="4" s="1"/>
  <c r="AD24" i="4" s="1"/>
  <c r="D24" i="4"/>
  <c r="D22" i="8"/>
  <c r="N25" i="4"/>
  <c r="O25" i="4" s="1"/>
  <c r="P25" i="4"/>
  <c r="C25" i="4" s="1"/>
  <c r="M25" i="4"/>
  <c r="AS25" i="4"/>
  <c r="AT25" i="4"/>
  <c r="H25" i="4" s="1"/>
  <c r="W25" i="4"/>
  <c r="D23" i="8"/>
  <c r="N26" i="4"/>
  <c r="M26" i="4"/>
  <c r="AS26" i="4"/>
  <c r="AT26" i="4" s="1"/>
  <c r="H26" i="4"/>
  <c r="W26" i="4"/>
  <c r="D24" i="8"/>
  <c r="N27" i="4"/>
  <c r="M27" i="4"/>
  <c r="AS27" i="4"/>
  <c r="W27" i="4"/>
  <c r="X27" i="4" s="1"/>
  <c r="AD27" i="4" s="1"/>
  <c r="D27" i="4"/>
  <c r="D25" i="8"/>
  <c r="N28" i="4"/>
  <c r="O28" i="4" s="1"/>
  <c r="P28" i="4" s="1"/>
  <c r="C28" i="4" s="1"/>
  <c r="M28" i="4"/>
  <c r="AS28" i="4"/>
  <c r="AT28" i="4"/>
  <c r="H28" i="4" s="1"/>
  <c r="W28" i="4"/>
  <c r="D26" i="8"/>
  <c r="N29" i="4"/>
  <c r="O29" i="4" s="1"/>
  <c r="P29" i="4" s="1"/>
  <c r="C29" i="4" s="1"/>
  <c r="F26" i="18" s="1"/>
  <c r="M29" i="4"/>
  <c r="AS29" i="4"/>
  <c r="AT29" i="4"/>
  <c r="H29" i="4" s="1"/>
  <c r="W29" i="4"/>
  <c r="X29" i="4" s="1"/>
  <c r="AD29" i="4" s="1"/>
  <c r="D27" i="8"/>
  <c r="N30" i="4"/>
  <c r="M30" i="4"/>
  <c r="AS30" i="4"/>
  <c r="W30" i="4"/>
  <c r="D28" i="8"/>
  <c r="N31" i="4"/>
  <c r="O31" i="4"/>
  <c r="P31" i="4" s="1"/>
  <c r="C31" i="4" s="1"/>
  <c r="F28" i="32" s="1"/>
  <c r="M31" i="4"/>
  <c r="AS31" i="4"/>
  <c r="W31" i="4"/>
  <c r="D29" i="8"/>
  <c r="N32" i="4"/>
  <c r="O32" i="4"/>
  <c r="P32" i="4" s="1"/>
  <c r="C32" i="4" s="1"/>
  <c r="M32" i="4"/>
  <c r="AS32" i="4"/>
  <c r="AT32" i="4" s="1"/>
  <c r="H32" i="4" s="1"/>
  <c r="W32" i="4"/>
  <c r="D30" i="8"/>
  <c r="N33" i="4"/>
  <c r="M33" i="4"/>
  <c r="AS33" i="4"/>
  <c r="W33" i="4"/>
  <c r="D31" i="8"/>
  <c r="N34" i="4"/>
  <c r="M34" i="4"/>
  <c r="C34" i="4"/>
  <c r="AS34" i="4"/>
  <c r="AT34" i="4"/>
  <c r="H34" i="4" s="1"/>
  <c r="N31" i="51" s="1"/>
  <c r="W34" i="4"/>
  <c r="Y34" i="4"/>
  <c r="E34" i="4" s="1"/>
  <c r="D32" i="8"/>
  <c r="N35" i="4"/>
  <c r="M35" i="4"/>
  <c r="AS35" i="4"/>
  <c r="AT35" i="4"/>
  <c r="H35" i="4" s="1"/>
  <c r="W35" i="4"/>
  <c r="D33" i="8"/>
  <c r="N36" i="4"/>
  <c r="M36" i="4"/>
  <c r="AS36" i="4"/>
  <c r="AT36" i="4" s="1"/>
  <c r="W36" i="4"/>
  <c r="D34" i="8"/>
  <c r="N37" i="4"/>
  <c r="C37" i="4"/>
  <c r="M37" i="4"/>
  <c r="AS37" i="4"/>
  <c r="W37" i="4"/>
  <c r="X37" i="4"/>
  <c r="D35" i="8"/>
  <c r="N38" i="4"/>
  <c r="M38" i="4"/>
  <c r="AS38" i="4"/>
  <c r="AT38" i="4"/>
  <c r="H38" i="4" s="1"/>
  <c r="W38" i="4"/>
  <c r="D36" i="8"/>
  <c r="N39" i="4"/>
  <c r="M39" i="4"/>
  <c r="AS39" i="4"/>
  <c r="AT39" i="4" s="1"/>
  <c r="H39" i="4" s="1"/>
  <c r="W39" i="4"/>
  <c r="Y39" i="4"/>
  <c r="E39" i="4" s="1"/>
  <c r="D37" i="8"/>
  <c r="N40" i="4"/>
  <c r="M40" i="4"/>
  <c r="AS40" i="4"/>
  <c r="W40" i="4"/>
  <c r="D38" i="8"/>
  <c r="N41" i="4"/>
  <c r="M41" i="4"/>
  <c r="AS41" i="4"/>
  <c r="W41" i="4"/>
  <c r="D39" i="8"/>
  <c r="N42" i="4"/>
  <c r="O42" i="4"/>
  <c r="P42" i="4" s="1"/>
  <c r="C42" i="4"/>
  <c r="M42" i="4"/>
  <c r="AS42" i="4"/>
  <c r="AT42" i="4" s="1"/>
  <c r="H42" i="4" s="1"/>
  <c r="W42" i="4"/>
  <c r="D40" i="8"/>
  <c r="N43" i="4"/>
  <c r="M43" i="4"/>
  <c r="AS43" i="4"/>
  <c r="AT43" i="4"/>
  <c r="H43" i="4" s="1"/>
  <c r="W43" i="4"/>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5"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E40" i="23" s="1"/>
  <c r="G40" i="23" s="1"/>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5" i="44"/>
  <c r="D6" i="44"/>
  <c r="D7" i="44"/>
  <c r="D8" i="44"/>
  <c r="D9"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5" i="43"/>
  <c r="P31" i="28"/>
  <c r="C45" i="48"/>
  <c r="P31" i="13"/>
  <c r="F31" i="8"/>
  <c r="L45" i="49"/>
  <c r="L45" i="48"/>
  <c r="AM36" i="4"/>
  <c r="G10" i="4"/>
  <c r="F31" i="15"/>
  <c r="F31" i="16"/>
  <c r="F31" i="21"/>
  <c r="F31" i="22"/>
  <c r="F31" i="18"/>
  <c r="P31" i="19"/>
  <c r="F31" i="23"/>
  <c r="F31" i="24"/>
  <c r="P31" i="25"/>
  <c r="F31" i="27"/>
  <c r="F31" i="28"/>
  <c r="P31" i="29"/>
  <c r="F31" i="30"/>
  <c r="F31" i="32"/>
  <c r="P31" i="33"/>
  <c r="F31" i="35"/>
  <c r="F31" i="36"/>
  <c r="P31" i="37"/>
  <c r="F31" i="39"/>
  <c r="F31" i="40"/>
  <c r="P31" i="41"/>
  <c r="P31" i="42"/>
  <c r="P31" i="44"/>
  <c r="P31" i="14"/>
  <c r="P31" i="15"/>
  <c r="F31" i="17"/>
  <c r="P31" i="21"/>
  <c r="P31" i="17"/>
  <c r="F31" i="19"/>
  <c r="P31" i="20"/>
  <c r="P31" i="23"/>
  <c r="F31" i="25"/>
  <c r="P31" i="26"/>
  <c r="P31" i="27"/>
  <c r="F31" i="29"/>
  <c r="P31" i="31"/>
  <c r="P31" i="30"/>
  <c r="F31" i="33"/>
  <c r="P31" i="34"/>
  <c r="P31" i="35"/>
  <c r="F31" i="37"/>
  <c r="P31" i="38"/>
  <c r="P31" i="39"/>
  <c r="F31" i="41"/>
  <c r="F31" i="42"/>
  <c r="F31" i="44"/>
  <c r="P31" i="43"/>
  <c r="C43" i="57"/>
  <c r="G53" i="57"/>
  <c r="G55" i="57"/>
  <c r="G59" i="57"/>
  <c r="G61" i="57"/>
  <c r="G63" i="57"/>
  <c r="G65" i="57"/>
  <c r="G67" i="57"/>
  <c r="G69" i="57"/>
  <c r="G71" i="57"/>
  <c r="F72" i="57"/>
  <c r="G81" i="57"/>
  <c r="G87" i="57"/>
  <c r="G89" i="57"/>
  <c r="G93" i="57"/>
  <c r="G97" i="57"/>
  <c r="F105" i="57"/>
  <c r="G106" i="57"/>
  <c r="F93" i="57"/>
  <c r="C98" i="57"/>
  <c r="C7" i="57"/>
  <c r="G7" i="57" s="1"/>
  <c r="E47" i="55" s="1"/>
  <c r="F106" i="57"/>
  <c r="G98" i="57"/>
  <c r="F98" i="57"/>
  <c r="E24" i="55"/>
  <c r="G54" i="57"/>
  <c r="G58" i="57"/>
  <c r="G62" i="57"/>
  <c r="G66" i="57"/>
  <c r="G70" i="57"/>
  <c r="G94" i="57"/>
  <c r="G96" i="57"/>
  <c r="F31" i="48"/>
  <c r="P31" i="49"/>
  <c r="F31" i="51"/>
  <c r="P31" i="22"/>
  <c r="F31" i="26"/>
  <c r="P31" i="32"/>
  <c r="F31" i="38"/>
  <c r="P31" i="48"/>
  <c r="F31" i="50"/>
  <c r="F31" i="52"/>
  <c r="P31" i="8"/>
  <c r="P31" i="18"/>
  <c r="F31" i="34"/>
  <c r="P31" i="40"/>
  <c r="F31" i="47"/>
  <c r="P31" i="50"/>
  <c r="P31" i="52"/>
  <c r="P31" i="12"/>
  <c r="F31" i="13"/>
  <c r="P31" i="16"/>
  <c r="P31" i="24"/>
  <c r="F31" i="31"/>
  <c r="P31" i="36"/>
  <c r="P31" i="51"/>
  <c r="F67" i="57"/>
  <c r="C23" i="57"/>
  <c r="J43" i="52"/>
  <c r="J43" i="42"/>
  <c r="T43" i="14"/>
  <c r="T43" i="18"/>
  <c r="T43" i="22"/>
  <c r="T43" i="26"/>
  <c r="T43" i="30"/>
  <c r="T43" i="34"/>
  <c r="T43" i="38"/>
  <c r="T43" i="42"/>
  <c r="T43" i="50"/>
  <c r="F65" i="57"/>
  <c r="C21" i="57"/>
  <c r="T43" i="52"/>
  <c r="T43" i="8"/>
  <c r="T43" i="15"/>
  <c r="T43" i="19"/>
  <c r="T43" i="23"/>
  <c r="T43" i="27"/>
  <c r="T43" i="31"/>
  <c r="T43" i="35"/>
  <c r="T43" i="39"/>
  <c r="T43" i="44"/>
  <c r="T43" i="49"/>
  <c r="G60" i="57"/>
  <c r="C16" i="57"/>
  <c r="F16" i="57" s="1"/>
  <c r="F60" i="57"/>
  <c r="C107" i="57"/>
  <c r="T43" i="13"/>
  <c r="T43" i="16"/>
  <c r="T43" i="20"/>
  <c r="T43" i="24"/>
  <c r="T43" i="28"/>
  <c r="T43" i="32"/>
  <c r="T43" i="36"/>
  <c r="T43" i="40"/>
  <c r="T43" i="43"/>
  <c r="G14" i="57"/>
  <c r="J13" i="55"/>
  <c r="F13" i="55" s="1"/>
  <c r="G9" i="4"/>
  <c r="F23" i="57"/>
  <c r="G23" i="57"/>
  <c r="C44" i="57"/>
  <c r="G107" i="57"/>
  <c r="C108" i="57"/>
  <c r="F108" i="57" s="1"/>
  <c r="F107" i="57"/>
  <c r="F44" i="57"/>
  <c r="E54" i="58"/>
  <c r="C54" i="58" s="1"/>
  <c r="L45" i="51"/>
  <c r="L45" i="12"/>
  <c r="L45" i="50"/>
  <c r="L45" i="42"/>
  <c r="L45" i="41"/>
  <c r="L45" i="39"/>
  <c r="L45" i="36"/>
  <c r="L45" i="32"/>
  <c r="L45" i="30"/>
  <c r="L45" i="31"/>
  <c r="L45" i="29"/>
  <c r="L45" i="28"/>
  <c r="L45" i="27"/>
  <c r="L45" i="23"/>
  <c r="L45" i="22"/>
  <c r="L45" i="21"/>
  <c r="L45" i="20"/>
  <c r="L45" i="19"/>
  <c r="L45" i="18"/>
  <c r="L45" i="17"/>
  <c r="L45" i="16"/>
  <c r="L45" i="14"/>
  <c r="L45" i="13"/>
  <c r="L45" i="52"/>
  <c r="L45" i="47"/>
  <c r="L45" i="43"/>
  <c r="L45" i="44"/>
  <c r="L45" i="40"/>
  <c r="L45" i="38"/>
  <c r="L45" i="37"/>
  <c r="L45" i="35"/>
  <c r="L45" i="34"/>
  <c r="L45" i="33"/>
  <c r="L45" i="26"/>
  <c r="L45" i="25"/>
  <c r="L45" i="24"/>
  <c r="L45" i="15"/>
  <c r="J6" i="14"/>
  <c r="J6" i="52"/>
  <c r="J6" i="24"/>
  <c r="J6" i="30"/>
  <c r="J6" i="39"/>
  <c r="J6" i="29"/>
  <c r="J6" i="20"/>
  <c r="J6" i="23"/>
  <c r="J6" i="17"/>
  <c r="P31" i="47"/>
  <c r="F31" i="43"/>
  <c r="F31" i="14"/>
  <c r="F70" i="57"/>
  <c r="C26" i="57"/>
  <c r="C8" i="58"/>
  <c r="G56" i="57"/>
  <c r="C12" i="57"/>
  <c r="F56" i="57"/>
  <c r="F66" i="57"/>
  <c r="C22" i="57"/>
  <c r="F10" i="4"/>
  <c r="F12" i="57"/>
  <c r="D49" i="55"/>
  <c r="Y40" i="4"/>
  <c r="E40" i="4" s="1"/>
  <c r="Y30" i="4"/>
  <c r="E30" i="4" s="1"/>
  <c r="E10" i="4"/>
  <c r="T43" i="41"/>
  <c r="T43" i="25"/>
  <c r="T43" i="37"/>
  <c r="T43" i="21"/>
  <c r="T43" i="29"/>
  <c r="F54" i="57"/>
  <c r="C10" i="57"/>
  <c r="T43" i="33"/>
  <c r="G46" i="57"/>
  <c r="F94" i="57"/>
  <c r="C99" i="57"/>
  <c r="Y22" i="4"/>
  <c r="E22" i="4" s="1"/>
  <c r="D8" i="4"/>
  <c r="X40" i="4"/>
  <c r="AD40" i="4" s="1"/>
  <c r="X30" i="4"/>
  <c r="D10" i="4"/>
  <c r="V7" i="43" s="1"/>
  <c r="G15" i="55"/>
  <c r="D25" i="55" s="1"/>
  <c r="K13" i="55"/>
  <c r="G13" i="55"/>
  <c r="F22" i="57"/>
  <c r="G22" i="57"/>
  <c r="F10" i="57"/>
  <c r="X7" i="23"/>
  <c r="X7" i="37"/>
  <c r="X7" i="22"/>
  <c r="X7" i="27"/>
  <c r="X7" i="13"/>
  <c r="X7" i="34"/>
  <c r="X7" i="28"/>
  <c r="X7" i="49"/>
  <c r="X7" i="14"/>
  <c r="X7" i="50"/>
  <c r="F26" i="57"/>
  <c r="G26" i="57"/>
  <c r="F99" i="57"/>
  <c r="G99" i="57"/>
  <c r="J7" i="29"/>
  <c r="J7" i="34"/>
  <c r="J7" i="35"/>
  <c r="P34" i="36"/>
  <c r="F34" i="29"/>
  <c r="P34" i="40"/>
  <c r="F34" i="28"/>
  <c r="P34" i="35"/>
  <c r="P34" i="49"/>
  <c r="F34" i="36"/>
  <c r="P34" i="24"/>
  <c r="P34" i="44"/>
  <c r="F34" i="34"/>
  <c r="P34" i="51"/>
  <c r="P34" i="27"/>
  <c r="P34" i="8"/>
  <c r="P34" i="25"/>
  <c r="F34" i="30"/>
  <c r="F34" i="47"/>
  <c r="F29" i="18"/>
  <c r="F29" i="17"/>
  <c r="P29" i="22"/>
  <c r="P29" i="17"/>
  <c r="P29" i="32"/>
  <c r="P29" i="51"/>
  <c r="F29" i="41"/>
  <c r="F29" i="19"/>
  <c r="P29" i="44"/>
  <c r="P29" i="21"/>
  <c r="P29" i="47"/>
  <c r="P29" i="13"/>
  <c r="P29" i="12"/>
  <c r="F29" i="33"/>
  <c r="F29" i="50"/>
  <c r="F29" i="20"/>
  <c r="F29" i="23"/>
  <c r="F29" i="31"/>
  <c r="P29" i="50"/>
  <c r="P29" i="30"/>
  <c r="F29" i="28"/>
  <c r="F29" i="30"/>
  <c r="F29" i="8"/>
  <c r="P29" i="28"/>
  <c r="P29" i="40"/>
  <c r="P29" i="33"/>
  <c r="F29" i="47"/>
  <c r="P29" i="43"/>
  <c r="F29" i="38"/>
  <c r="F29" i="39"/>
  <c r="F29" i="14"/>
  <c r="F29" i="25"/>
  <c r="F29" i="22"/>
  <c r="P29" i="52"/>
  <c r="P29" i="34"/>
  <c r="P29" i="29"/>
  <c r="F29" i="48"/>
  <c r="P29" i="24"/>
  <c r="P29" i="48"/>
  <c r="F29" i="36"/>
  <c r="P29" i="37"/>
  <c r="P29" i="23"/>
  <c r="F29" i="51"/>
  <c r="F29" i="24"/>
  <c r="F29" i="26"/>
  <c r="P29" i="26"/>
  <c r="P29" i="20"/>
  <c r="P29" i="49"/>
  <c r="P29" i="27"/>
  <c r="P29" i="15"/>
  <c r="P29" i="41"/>
  <c r="P29" i="8"/>
  <c r="F29" i="43"/>
  <c r="F29" i="15"/>
  <c r="F29" i="35"/>
  <c r="F29" i="44"/>
  <c r="P29" i="38"/>
  <c r="P29" i="16"/>
  <c r="F29" i="21"/>
  <c r="P29" i="14"/>
  <c r="P29" i="42"/>
  <c r="F29" i="12"/>
  <c r="Y27" i="4"/>
  <c r="E27" i="4"/>
  <c r="Y23" i="4"/>
  <c r="E23" i="4"/>
  <c r="P29" i="39"/>
  <c r="Y46" i="4"/>
  <c r="E46" i="4" s="1"/>
  <c r="X46" i="4"/>
  <c r="AD46" i="4" s="1"/>
  <c r="D46" i="4"/>
  <c r="V43" i="19" s="1"/>
  <c r="F29" i="49"/>
  <c r="J7" i="50"/>
  <c r="J7" i="51"/>
  <c r="J7" i="48"/>
  <c r="J7" i="28"/>
  <c r="J7" i="31"/>
  <c r="J7" i="13"/>
  <c r="J7" i="24"/>
  <c r="J7" i="25"/>
  <c r="J6" i="36"/>
  <c r="J6" i="49"/>
  <c r="F9" i="4"/>
  <c r="O36" i="4"/>
  <c r="P36" i="4"/>
  <c r="C36" i="4"/>
  <c r="X36" i="49"/>
  <c r="X36" i="41"/>
  <c r="X36" i="18"/>
  <c r="X36" i="8"/>
  <c r="X36" i="33"/>
  <c r="X36" i="22"/>
  <c r="X36" i="44"/>
  <c r="X36" i="27"/>
  <c r="X36" i="32"/>
  <c r="X36" i="31"/>
  <c r="X36" i="48"/>
  <c r="X36" i="15"/>
  <c r="X36" i="39"/>
  <c r="X36" i="52"/>
  <c r="X36" i="21"/>
  <c r="X36" i="13"/>
  <c r="X6" i="8"/>
  <c r="X45" i="19"/>
  <c r="V5" i="44"/>
  <c r="V5" i="27"/>
  <c r="V5" i="48"/>
  <c r="V5" i="21"/>
  <c r="V5" i="31"/>
  <c r="V5" i="36"/>
  <c r="V5" i="22"/>
  <c r="V5" i="32"/>
  <c r="V5" i="34"/>
  <c r="X45" i="13"/>
  <c r="X45" i="35"/>
  <c r="X45" i="31"/>
  <c r="X45" i="17"/>
  <c r="X45" i="48"/>
  <c r="X45" i="47"/>
  <c r="X45" i="50"/>
  <c r="X45" i="24"/>
  <c r="X45" i="39"/>
  <c r="X45" i="43"/>
  <c r="X45" i="51"/>
  <c r="X45" i="8"/>
  <c r="X45" i="37"/>
  <c r="X45" i="15"/>
  <c r="X45" i="23"/>
  <c r="X45" i="52"/>
  <c r="X27" i="23"/>
  <c r="X27" i="28"/>
  <c r="X27" i="14"/>
  <c r="X27" i="24"/>
  <c r="X27" i="34"/>
  <c r="X27" i="48"/>
  <c r="X27" i="37"/>
  <c r="X27" i="13"/>
  <c r="X27" i="49"/>
  <c r="X27" i="38"/>
  <c r="X27" i="30"/>
  <c r="X27" i="40"/>
  <c r="X27" i="21"/>
  <c r="X27" i="43"/>
  <c r="X27" i="50"/>
  <c r="X27" i="33"/>
  <c r="X27" i="31"/>
  <c r="X27" i="52"/>
  <c r="X27" i="27"/>
  <c r="X27" i="26"/>
  <c r="X27" i="12"/>
  <c r="X27" i="8"/>
  <c r="X27" i="19"/>
  <c r="X27" i="18"/>
  <c r="X27" i="51"/>
  <c r="X27" i="42"/>
  <c r="X27" i="41"/>
  <c r="X27" i="32"/>
  <c r="X27" i="22"/>
  <c r="X27" i="20"/>
  <c r="T6" i="8"/>
  <c r="T6" i="43"/>
  <c r="N10" i="39"/>
  <c r="N10" i="50"/>
  <c r="N10" i="47"/>
  <c r="N10" i="51"/>
  <c r="N10" i="48"/>
  <c r="N10" i="8"/>
  <c r="N10" i="16"/>
  <c r="N10" i="17"/>
  <c r="N10" i="24"/>
  <c r="N10" i="31"/>
  <c r="N10" i="40"/>
  <c r="N10" i="30"/>
  <c r="N10" i="42"/>
  <c r="N10" i="14"/>
  <c r="N10" i="19"/>
  <c r="N10" i="25"/>
  <c r="N10" i="32"/>
  <c r="N10" i="12"/>
  <c r="N10" i="20"/>
  <c r="N10" i="49"/>
  <c r="N10" i="18"/>
  <c r="N10" i="22"/>
  <c r="N10" i="27"/>
  <c r="N10" i="34"/>
  <c r="N10" i="28"/>
  <c r="N10" i="37"/>
  <c r="AT44" i="4"/>
  <c r="H44" i="4"/>
  <c r="F31" i="49"/>
  <c r="F31" i="12"/>
  <c r="F31" i="20"/>
  <c r="Y29" i="4"/>
  <c r="E29" i="4"/>
  <c r="P29" i="31"/>
  <c r="F29" i="34"/>
  <c r="F29" i="32"/>
  <c r="P29" i="36"/>
  <c r="P29" i="25"/>
  <c r="F29" i="52"/>
  <c r="AT31" i="4"/>
  <c r="H31" i="4"/>
  <c r="T43" i="47"/>
  <c r="T43" i="17"/>
  <c r="X39" i="4"/>
  <c r="D29" i="4"/>
  <c r="D9" i="4"/>
  <c r="AT41" i="4"/>
  <c r="H41" i="4"/>
  <c r="AT17" i="4"/>
  <c r="H17" i="4" s="1"/>
  <c r="J43" i="15"/>
  <c r="AT27" i="4"/>
  <c r="H27" i="4" s="1"/>
  <c r="X24" i="17"/>
  <c r="X24" i="25"/>
  <c r="X24" i="34"/>
  <c r="X24" i="14"/>
  <c r="X7" i="15"/>
  <c r="X7" i="41"/>
  <c r="X7" i="12"/>
  <c r="X7" i="25"/>
  <c r="X7" i="19"/>
  <c r="X7" i="35"/>
  <c r="X7" i="51"/>
  <c r="X7" i="26"/>
  <c r="X7" i="43"/>
  <c r="X7" i="16"/>
  <c r="X7" i="18"/>
  <c r="X7" i="52"/>
  <c r="X7" i="17"/>
  <c r="X7" i="30"/>
  <c r="X7" i="32"/>
  <c r="X7" i="21"/>
  <c r="X7" i="33"/>
  <c r="X7" i="20"/>
  <c r="X7" i="44"/>
  <c r="X7" i="42"/>
  <c r="T7" i="27"/>
  <c r="T7" i="40"/>
  <c r="T7" i="17"/>
  <c r="T7" i="12"/>
  <c r="T7" i="22"/>
  <c r="T7" i="48"/>
  <c r="T7" i="36"/>
  <c r="T7" i="47"/>
  <c r="T7" i="50"/>
  <c r="T7" i="33"/>
  <c r="T7" i="16"/>
  <c r="T7" i="41"/>
  <c r="T7" i="19"/>
  <c r="T7" i="35"/>
  <c r="T7" i="15"/>
  <c r="T7" i="29"/>
  <c r="T7" i="51"/>
  <c r="T7" i="23"/>
  <c r="T7" i="32"/>
  <c r="T7" i="13"/>
  <c r="X45" i="12"/>
  <c r="X45" i="30"/>
  <c r="X45" i="26"/>
  <c r="X45" i="38"/>
  <c r="X45" i="36"/>
  <c r="X45" i="29"/>
  <c r="X45" i="18"/>
  <c r="X45" i="21"/>
  <c r="X45" i="20"/>
  <c r="X45" i="32"/>
  <c r="V5" i="13"/>
  <c r="V5" i="15"/>
  <c r="V5" i="52"/>
  <c r="V5" i="17"/>
  <c r="V5" i="19"/>
  <c r="X45" i="14"/>
  <c r="X45" i="28"/>
  <c r="X45" i="34"/>
  <c r="X45" i="40"/>
  <c r="X45" i="27"/>
  <c r="X45" i="33"/>
  <c r="X45" i="22"/>
  <c r="X45" i="16"/>
  <c r="X45" i="25"/>
  <c r="V5" i="35"/>
  <c r="V5" i="18"/>
  <c r="V5" i="33"/>
  <c r="V5" i="26"/>
  <c r="T6" i="26"/>
  <c r="T6" i="51"/>
  <c r="T6" i="15"/>
  <c r="T6" i="50"/>
  <c r="T6" i="39"/>
  <c r="J7" i="40"/>
  <c r="J7" i="15"/>
  <c r="J7" i="12"/>
  <c r="J7" i="44"/>
  <c r="J7" i="16"/>
  <c r="J7" i="33"/>
  <c r="J7" i="36"/>
  <c r="J7" i="32"/>
  <c r="J7" i="8"/>
  <c r="J7" i="47"/>
  <c r="J7" i="30"/>
  <c r="J7" i="23"/>
  <c r="J7" i="18"/>
  <c r="J7" i="37"/>
  <c r="J7" i="17"/>
  <c r="J7" i="38"/>
  <c r="J7" i="49"/>
  <c r="J7" i="43"/>
  <c r="J7" i="42"/>
  <c r="J7" i="26"/>
  <c r="J7" i="22"/>
  <c r="J7" i="27"/>
  <c r="J7" i="52"/>
  <c r="J7" i="41"/>
  <c r="T6" i="20"/>
  <c r="T6" i="44"/>
  <c r="T6" i="17"/>
  <c r="T6" i="32"/>
  <c r="T6" i="35"/>
  <c r="T6" i="34"/>
  <c r="J7" i="19"/>
  <c r="J7" i="21"/>
  <c r="J7" i="39"/>
  <c r="J7" i="14"/>
  <c r="J7" i="20"/>
  <c r="F28" i="24"/>
  <c r="F28" i="25"/>
  <c r="P22" i="20"/>
  <c r="P28" i="49"/>
  <c r="N40" i="25"/>
  <c r="N26" i="34"/>
  <c r="N26" i="36"/>
  <c r="N26" i="42"/>
  <c r="N16" i="13"/>
  <c r="P28" i="38"/>
  <c r="F28" i="26"/>
  <c r="N16" i="8"/>
  <c r="N26" i="43"/>
  <c r="P33" i="32"/>
  <c r="AT23" i="4"/>
  <c r="H23" i="4" s="1"/>
  <c r="AT20" i="4"/>
  <c r="H20" i="4"/>
  <c r="AT15" i="4"/>
  <c r="H15" i="4"/>
  <c r="AT11" i="4"/>
  <c r="H11" i="4" s="1"/>
  <c r="AT9" i="4"/>
  <c r="H9" i="4"/>
  <c r="F13" i="27"/>
  <c r="AT40" i="4"/>
  <c r="H40" i="4"/>
  <c r="H36" i="4"/>
  <c r="N33" i="23" s="1"/>
  <c r="AT33" i="4"/>
  <c r="H33" i="4" s="1"/>
  <c r="N30" i="29"/>
  <c r="AT22" i="4"/>
  <c r="H22" i="4" s="1"/>
  <c r="AT48" i="4"/>
  <c r="H48" i="4"/>
  <c r="X48" i="4"/>
  <c r="AM19" i="4"/>
  <c r="T43" i="48"/>
  <c r="T43" i="51"/>
  <c r="AM37" i="4"/>
  <c r="AM8" i="4"/>
  <c r="AM35" i="4"/>
  <c r="X43" i="51"/>
  <c r="X43" i="8"/>
  <c r="V6" i="38"/>
  <c r="F13" i="24"/>
  <c r="V43" i="18"/>
  <c r="V43" i="22"/>
  <c r="V43" i="33"/>
  <c r="V43" i="48"/>
  <c r="V43" i="44"/>
  <c r="V43" i="24"/>
  <c r="V43" i="14"/>
  <c r="V43" i="50"/>
  <c r="V43" i="52"/>
  <c r="V43" i="34"/>
  <c r="V43" i="39"/>
  <c r="V43" i="13"/>
  <c r="V43" i="17"/>
  <c r="V43" i="41"/>
  <c r="V43" i="12"/>
  <c r="V43" i="8"/>
  <c r="V43" i="40"/>
  <c r="V43" i="15"/>
  <c r="V43" i="43"/>
  <c r="V43" i="49"/>
  <c r="V43" i="28"/>
  <c r="V43" i="29"/>
  <c r="V43" i="42"/>
  <c r="V43" i="36"/>
  <c r="V43" i="32"/>
  <c r="V43" i="38"/>
  <c r="V43" i="30"/>
  <c r="V43" i="47"/>
  <c r="V43" i="20"/>
  <c r="V43" i="31"/>
  <c r="V43" i="16"/>
  <c r="V43" i="25"/>
  <c r="V43" i="23"/>
  <c r="V43" i="35"/>
  <c r="V43" i="21"/>
  <c r="V43" i="37"/>
  <c r="V43" i="26"/>
  <c r="V43" i="27"/>
  <c r="V43" i="51"/>
  <c r="X20" i="19"/>
  <c r="X20" i="39"/>
  <c r="X20" i="17"/>
  <c r="X20" i="34"/>
  <c r="X20" i="16"/>
  <c r="X20" i="40"/>
  <c r="X20" i="28"/>
  <c r="X20" i="37"/>
  <c r="X20" i="47"/>
  <c r="X20" i="52"/>
  <c r="X20" i="51"/>
  <c r="X20" i="8"/>
  <c r="X20" i="27"/>
  <c r="X20" i="22"/>
  <c r="X20" i="26"/>
  <c r="X20" i="23"/>
  <c r="X20" i="15"/>
  <c r="X20" i="25"/>
  <c r="X20" i="21"/>
  <c r="X20" i="18"/>
  <c r="X20" i="42"/>
  <c r="X20" i="13"/>
  <c r="X20" i="48"/>
  <c r="X20" i="33"/>
  <c r="X20" i="49"/>
  <c r="X20" i="35"/>
  <c r="X20" i="31"/>
  <c r="X20" i="32"/>
  <c r="X20" i="38"/>
  <c r="X20" i="30"/>
  <c r="X20" i="36"/>
  <c r="X20" i="24"/>
  <c r="X20" i="43"/>
  <c r="X20" i="20"/>
  <c r="X20" i="12"/>
  <c r="X20" i="29"/>
  <c r="X20" i="44"/>
  <c r="X20" i="50"/>
  <c r="X20" i="14"/>
  <c r="X20" i="41"/>
  <c r="F28" i="23"/>
  <c r="F28" i="20"/>
  <c r="P28" i="41"/>
  <c r="P28" i="27"/>
  <c r="P28" i="21"/>
  <c r="P28" i="8"/>
  <c r="P28" i="25"/>
  <c r="F28" i="28"/>
  <c r="F28" i="33"/>
  <c r="F28" i="15"/>
  <c r="P28" i="29"/>
  <c r="F28" i="36"/>
  <c r="F28" i="35"/>
  <c r="P28" i="35"/>
  <c r="P28" i="39"/>
  <c r="P28" i="17"/>
  <c r="F28" i="18"/>
  <c r="P28" i="30"/>
  <c r="F28" i="39"/>
  <c r="P28" i="42"/>
  <c r="F28" i="44"/>
  <c r="P28" i="19"/>
  <c r="F28" i="22"/>
  <c r="P28" i="43"/>
  <c r="P28" i="31"/>
  <c r="P28" i="34"/>
  <c r="F28" i="41"/>
  <c r="F28" i="17"/>
  <c r="F28" i="50"/>
  <c r="P28" i="47"/>
  <c r="F28" i="30"/>
  <c r="F28" i="48"/>
  <c r="F28" i="52"/>
  <c r="F28" i="49"/>
  <c r="F28" i="47"/>
  <c r="F28" i="51"/>
  <c r="P28" i="13"/>
  <c r="P28" i="51"/>
  <c r="P28" i="52"/>
  <c r="P28" i="50"/>
  <c r="P28" i="48"/>
  <c r="P28" i="16"/>
  <c r="F28" i="13"/>
  <c r="P28" i="37"/>
  <c r="F26" i="19"/>
  <c r="P26" i="17"/>
  <c r="F26" i="27"/>
  <c r="P26" i="12"/>
  <c r="F26" i="15"/>
  <c r="P26" i="29"/>
  <c r="T6" i="38"/>
  <c r="T6" i="48"/>
  <c r="T6" i="28"/>
  <c r="T6" i="14"/>
  <c r="P33" i="43"/>
  <c r="P33" i="18"/>
  <c r="F33" i="21"/>
  <c r="F33" i="35"/>
  <c r="V19" i="17"/>
  <c r="V19" i="15"/>
  <c r="V19" i="20"/>
  <c r="V19" i="23"/>
  <c r="V19" i="36"/>
  <c r="V19" i="21"/>
  <c r="V19" i="44"/>
  <c r="V19" i="34"/>
  <c r="V19" i="40"/>
  <c r="V19" i="32"/>
  <c r="V19" i="42"/>
  <c r="V19" i="35"/>
  <c r="V19" i="37"/>
  <c r="V19" i="39"/>
  <c r="V19" i="48"/>
  <c r="V19" i="30"/>
  <c r="V19" i="22"/>
  <c r="V19" i="27"/>
  <c r="V19" i="29"/>
  <c r="V19" i="52"/>
  <c r="V19" i="47"/>
  <c r="V19" i="14"/>
  <c r="V19" i="28"/>
  <c r="V19" i="41"/>
  <c r="V19" i="18"/>
  <c r="V19" i="8"/>
  <c r="V19" i="13"/>
  <c r="V19" i="24"/>
  <c r="V19" i="38"/>
  <c r="V19" i="33"/>
  <c r="V19" i="51"/>
  <c r="V19" i="43"/>
  <c r="V19" i="16"/>
  <c r="V19" i="19"/>
  <c r="V19" i="25"/>
  <c r="V19" i="12"/>
  <c r="V19" i="31"/>
  <c r="V19" i="50"/>
  <c r="V19" i="49"/>
  <c r="V19" i="26"/>
  <c r="N24" i="25"/>
  <c r="N24" i="8"/>
  <c r="N24" i="18"/>
  <c r="N24" i="49"/>
  <c r="N24" i="29"/>
  <c r="N24" i="26"/>
  <c r="N24" i="47"/>
  <c r="N24" i="35"/>
  <c r="N24" i="44"/>
  <c r="P8" i="23"/>
  <c r="P8" i="34"/>
  <c r="F8" i="40"/>
  <c r="P8" i="17"/>
  <c r="P8" i="48"/>
  <c r="F8" i="16"/>
  <c r="F8" i="13"/>
  <c r="F8" i="49"/>
  <c r="F8" i="37"/>
  <c r="P8" i="14"/>
  <c r="F8" i="24"/>
  <c r="P8" i="19"/>
  <c r="P8" i="13"/>
  <c r="P8" i="30"/>
  <c r="P8" i="26"/>
  <c r="F8" i="36"/>
  <c r="F8" i="17"/>
  <c r="F8" i="32"/>
  <c r="P8" i="38"/>
  <c r="F8" i="26"/>
  <c r="F8" i="12"/>
  <c r="F8" i="30"/>
  <c r="F8" i="44"/>
  <c r="P8" i="52"/>
  <c r="F8" i="47"/>
  <c r="F8" i="48"/>
  <c r="P8" i="21"/>
  <c r="F8" i="33"/>
  <c r="P8" i="50"/>
  <c r="P8" i="40"/>
  <c r="F8" i="34"/>
  <c r="F8" i="39"/>
  <c r="P8" i="25"/>
  <c r="F8" i="29"/>
  <c r="F8" i="38"/>
  <c r="P8" i="36"/>
  <c r="P8" i="32"/>
  <c r="F8" i="52"/>
  <c r="P8" i="12"/>
  <c r="F8" i="51"/>
  <c r="P8" i="41"/>
  <c r="F8" i="19"/>
  <c r="P8" i="22"/>
  <c r="F8" i="23"/>
  <c r="F8" i="22"/>
  <c r="F8" i="41"/>
  <c r="F8" i="28"/>
  <c r="F8" i="35"/>
  <c r="F8" i="18"/>
  <c r="F8" i="43"/>
  <c r="P8" i="27"/>
  <c r="F8" i="31"/>
  <c r="P8" i="29"/>
  <c r="P8" i="18"/>
  <c r="P8" i="43"/>
  <c r="P8" i="28"/>
  <c r="P8" i="47"/>
  <c r="F8" i="50"/>
  <c r="F8" i="25"/>
  <c r="F8" i="8"/>
  <c r="P8" i="39"/>
  <c r="F8" i="20"/>
  <c r="P8" i="51"/>
  <c r="F8" i="14"/>
  <c r="P8" i="31"/>
  <c r="P8" i="33"/>
  <c r="P8" i="49"/>
  <c r="P8" i="16"/>
  <c r="F8" i="15"/>
  <c r="P8" i="15"/>
  <c r="F8" i="21"/>
  <c r="P8" i="44"/>
  <c r="F8" i="42"/>
  <c r="F8" i="27"/>
  <c r="P8" i="24"/>
  <c r="P8" i="35"/>
  <c r="P8" i="20"/>
  <c r="N16" i="31"/>
  <c r="N16" i="26"/>
  <c r="N16" i="42"/>
  <c r="N16" i="41"/>
  <c r="N16" i="16"/>
  <c r="N16" i="24"/>
  <c r="N16" i="30"/>
  <c r="N16" i="38"/>
  <c r="N16" i="27"/>
  <c r="N16" i="25"/>
  <c r="N16" i="39"/>
  <c r="N16" i="29"/>
  <c r="N16" i="40"/>
  <c r="N16" i="12"/>
  <c r="N16" i="43"/>
  <c r="N16" i="18"/>
  <c r="N16" i="51"/>
  <c r="N16" i="52"/>
  <c r="N40" i="20"/>
  <c r="N40" i="19"/>
  <c r="N40" i="49"/>
  <c r="N40" i="40"/>
  <c r="N40" i="37"/>
  <c r="N40" i="14"/>
  <c r="N40" i="18"/>
  <c r="N40" i="48"/>
  <c r="N40" i="36"/>
  <c r="N40" i="34"/>
  <c r="N40" i="23"/>
  <c r="N40" i="21"/>
  <c r="N40" i="17"/>
  <c r="N40" i="12"/>
  <c r="N40" i="51"/>
  <c r="N40" i="42"/>
  <c r="N40" i="28"/>
  <c r="N40" i="47"/>
  <c r="N40" i="50"/>
  <c r="N40" i="44"/>
  <c r="N40" i="29"/>
  <c r="N40" i="52"/>
  <c r="N40" i="43"/>
  <c r="N40" i="35"/>
  <c r="N40" i="41"/>
  <c r="N40" i="39"/>
  <c r="N40" i="13"/>
  <c r="N40" i="31"/>
  <c r="N40" i="32"/>
  <c r="N40" i="16"/>
  <c r="N40" i="38"/>
  <c r="N40" i="30"/>
  <c r="N40" i="33"/>
  <c r="N40" i="26"/>
  <c r="N40" i="8"/>
  <c r="N40" i="15"/>
  <c r="N31" i="19"/>
  <c r="N31" i="34"/>
  <c r="N38" i="23"/>
  <c r="N38" i="52"/>
  <c r="N38" i="44"/>
  <c r="N38" i="13"/>
  <c r="N38" i="34"/>
  <c r="N38" i="24"/>
  <c r="N38" i="12"/>
  <c r="N38" i="26"/>
  <c r="N38" i="16"/>
  <c r="N38" i="18"/>
  <c r="N38" i="35"/>
  <c r="N38" i="48"/>
  <c r="N38" i="15"/>
  <c r="N38" i="40"/>
  <c r="N38" i="49"/>
  <c r="N38" i="29"/>
  <c r="N38" i="36"/>
  <c r="N38" i="19"/>
  <c r="N38" i="47"/>
  <c r="N38" i="17"/>
  <c r="N38" i="22"/>
  <c r="N38" i="41"/>
  <c r="N38" i="14"/>
  <c r="N38" i="30"/>
  <c r="N38" i="51"/>
  <c r="N38" i="50"/>
  <c r="N38" i="27"/>
  <c r="N38" i="43"/>
  <c r="N38" i="33"/>
  <c r="N38" i="32"/>
  <c r="N38" i="42"/>
  <c r="N38" i="8"/>
  <c r="N38" i="28"/>
  <c r="N38" i="21"/>
  <c r="N38" i="20"/>
  <c r="N38" i="38"/>
  <c r="N38" i="31"/>
  <c r="N38" i="39"/>
  <c r="N38" i="37"/>
  <c r="N38" i="25"/>
  <c r="F10" i="19"/>
  <c r="P10" i="26"/>
  <c r="F10" i="39"/>
  <c r="P10" i="43"/>
  <c r="F10" i="17"/>
  <c r="P10" i="22"/>
  <c r="P10" i="31"/>
  <c r="P10" i="33"/>
  <c r="P10" i="12"/>
  <c r="P10" i="23"/>
  <c r="F10" i="29"/>
  <c r="P10" i="42"/>
  <c r="F10" i="13"/>
  <c r="F10" i="22"/>
  <c r="F10" i="28"/>
  <c r="F10" i="33"/>
  <c r="F10" i="36"/>
  <c r="P10" i="28"/>
  <c r="F10" i="14"/>
  <c r="P10" i="21"/>
  <c r="P10" i="32"/>
  <c r="P10" i="35"/>
  <c r="P10" i="14"/>
  <c r="F10" i="24"/>
  <c r="P10" i="30"/>
  <c r="F10" i="37"/>
  <c r="P10" i="41"/>
  <c r="P10" i="19"/>
  <c r="P10" i="17"/>
  <c r="F10" i="44"/>
  <c r="P10" i="27"/>
  <c r="P10" i="25"/>
  <c r="P10" i="49"/>
  <c r="P10" i="36"/>
  <c r="F10" i="27"/>
  <c r="F10" i="38"/>
  <c r="F10" i="8"/>
  <c r="F10" i="25"/>
  <c r="F10" i="42"/>
  <c r="F10" i="50"/>
  <c r="P10" i="40"/>
  <c r="P10" i="13"/>
  <c r="P10" i="38"/>
  <c r="P10" i="20"/>
  <c r="P10" i="24"/>
  <c r="F10" i="32"/>
  <c r="F10" i="52"/>
  <c r="F10" i="21"/>
  <c r="P10" i="37"/>
  <c r="F10" i="49"/>
  <c r="F10" i="16"/>
  <c r="F10" i="47"/>
  <c r="F10" i="35"/>
  <c r="F10" i="31"/>
  <c r="F10" i="18"/>
  <c r="P10" i="8"/>
  <c r="F10" i="15"/>
  <c r="F10" i="40"/>
  <c r="F10" i="41"/>
  <c r="F10" i="26"/>
  <c r="P10" i="47"/>
  <c r="P10" i="18"/>
  <c r="P10" i="16"/>
  <c r="P10" i="44"/>
  <c r="F10" i="30"/>
  <c r="F10" i="23"/>
  <c r="P10" i="34"/>
  <c r="F10" i="12"/>
  <c r="P10" i="39"/>
  <c r="P10" i="29"/>
  <c r="F10" i="51"/>
  <c r="P10" i="52"/>
  <c r="P10" i="15"/>
  <c r="P10" i="51"/>
  <c r="F10" i="34"/>
  <c r="F10" i="43"/>
  <c r="F10" i="48"/>
  <c r="P10" i="48"/>
  <c r="P22" i="14"/>
  <c r="P22" i="40"/>
  <c r="P22" i="25"/>
  <c r="F22" i="48"/>
  <c r="P22" i="43"/>
  <c r="F22" i="12"/>
  <c r="P22" i="49"/>
  <c r="P22" i="39"/>
  <c r="P22" i="23"/>
  <c r="F22" i="19"/>
  <c r="F22" i="27"/>
  <c r="P22" i="48"/>
  <c r="F22" i="52"/>
  <c r="F22" i="49"/>
  <c r="F22" i="16"/>
  <c r="P22" i="18"/>
  <c r="P22" i="29"/>
  <c r="P22" i="52"/>
  <c r="F22" i="28"/>
  <c r="P22" i="21"/>
  <c r="F22" i="43"/>
  <c r="P22" i="38"/>
  <c r="P22" i="47"/>
  <c r="F22" i="36"/>
  <c r="P22" i="16"/>
  <c r="F22" i="17"/>
  <c r="F22" i="51"/>
  <c r="F22" i="20"/>
  <c r="F22" i="25"/>
  <c r="F22" i="18"/>
  <c r="P22" i="17"/>
  <c r="P22" i="31"/>
  <c r="P22" i="19"/>
  <c r="F22" i="34"/>
  <c r="F22" i="50"/>
  <c r="F22" i="29"/>
  <c r="F22" i="26"/>
  <c r="F22" i="33"/>
  <c r="F22" i="32"/>
  <c r="P22" i="28"/>
  <c r="P22" i="35"/>
  <c r="F22" i="40"/>
  <c r="F22" i="37"/>
  <c r="F22" i="15"/>
  <c r="F22" i="22"/>
  <c r="P22" i="12"/>
  <c r="P22" i="37"/>
  <c r="P22" i="33"/>
  <c r="P22" i="36"/>
  <c r="P22" i="44"/>
  <c r="P22" i="51"/>
  <c r="F22" i="38"/>
  <c r="F22" i="24"/>
  <c r="F22" i="8"/>
  <c r="F22" i="47"/>
  <c r="P22" i="22"/>
  <c r="F22" i="35"/>
  <c r="F22" i="41"/>
  <c r="F22" i="14"/>
  <c r="P22" i="34"/>
  <c r="P22" i="13"/>
  <c r="P22" i="41"/>
  <c r="F22" i="13"/>
  <c r="F22" i="39"/>
  <c r="F22" i="31"/>
  <c r="P22" i="50"/>
  <c r="P22" i="8"/>
  <c r="P22" i="42"/>
  <c r="P22" i="32"/>
  <c r="F22" i="21"/>
  <c r="P22" i="15"/>
  <c r="P22" i="24"/>
  <c r="F22" i="44"/>
  <c r="N35" i="51"/>
  <c r="N35" i="40"/>
  <c r="N35" i="43"/>
  <c r="N35" i="19"/>
  <c r="N35" i="25"/>
  <c r="N35" i="35"/>
  <c r="N35" i="42"/>
  <c r="N35" i="13"/>
  <c r="N35" i="41"/>
  <c r="N35" i="12"/>
  <c r="N35" i="52"/>
  <c r="N35" i="26"/>
  <c r="N35" i="33"/>
  <c r="N35" i="8"/>
  <c r="N35" i="38"/>
  <c r="N35" i="32"/>
  <c r="N35" i="49"/>
  <c r="N35" i="27"/>
  <c r="N35" i="15"/>
  <c r="N35" i="22"/>
  <c r="N35" i="16"/>
  <c r="N35" i="47"/>
  <c r="N35" i="37"/>
  <c r="N35" i="30"/>
  <c r="N35" i="29"/>
  <c r="N35" i="44"/>
  <c r="N35" i="36"/>
  <c r="N35" i="24"/>
  <c r="N35" i="14"/>
  <c r="N35" i="34"/>
  <c r="N35" i="50"/>
  <c r="N35" i="31"/>
  <c r="N35" i="48"/>
  <c r="N35" i="28"/>
  <c r="N35" i="39"/>
  <c r="N35" i="21"/>
  <c r="N35" i="20"/>
  <c r="N35" i="17"/>
  <c r="N35" i="23"/>
  <c r="N35" i="18"/>
  <c r="N26" i="12"/>
  <c r="N26" i="29"/>
  <c r="N26" i="28"/>
  <c r="N26" i="14"/>
  <c r="N26" i="16"/>
  <c r="N26" i="48"/>
  <c r="N26" i="32"/>
  <c r="N26" i="33"/>
  <c r="N26" i="23"/>
  <c r="N26" i="22"/>
  <c r="N26" i="13"/>
  <c r="N26" i="41"/>
  <c r="N26" i="39"/>
  <c r="N26" i="47"/>
  <c r="N26" i="31"/>
  <c r="N26" i="30"/>
  <c r="N26" i="15"/>
  <c r="N26" i="18"/>
  <c r="N26" i="8"/>
  <c r="N26" i="24"/>
  <c r="N26" i="40"/>
  <c r="N26" i="37"/>
  <c r="N26" i="25"/>
  <c r="N39" i="48"/>
  <c r="N39" i="39"/>
  <c r="N39" i="43"/>
  <c r="C44" i="4"/>
  <c r="C48" i="4"/>
  <c r="V6" i="48"/>
  <c r="V6" i="35"/>
  <c r="V6" i="47"/>
  <c r="V6" i="49"/>
  <c r="V6" i="44"/>
  <c r="V6" i="26"/>
  <c r="V6" i="36"/>
  <c r="V6" i="52"/>
  <c r="V6" i="20"/>
  <c r="V6" i="16"/>
  <c r="V6" i="32"/>
  <c r="V6" i="17"/>
  <c r="V6" i="21"/>
  <c r="V6" i="8"/>
  <c r="V6" i="43"/>
  <c r="V6" i="31"/>
  <c r="V6" i="34"/>
  <c r="V6" i="51"/>
  <c r="V6" i="39"/>
  <c r="V6" i="25"/>
  <c r="V6" i="40"/>
  <c r="V6" i="41"/>
  <c r="V6" i="14"/>
  <c r="V6" i="42"/>
  <c r="V6" i="13"/>
  <c r="V6" i="29"/>
  <c r="V6" i="28"/>
  <c r="V6" i="23"/>
  <c r="V6" i="37"/>
  <c r="V6" i="24"/>
  <c r="V6" i="33"/>
  <c r="V6" i="19"/>
  <c r="V6" i="30"/>
  <c r="V6" i="18"/>
  <c r="V6" i="12"/>
  <c r="V6" i="50"/>
  <c r="V6" i="15"/>
  <c r="P14" i="17"/>
  <c r="P14" i="51"/>
  <c r="F14" i="8"/>
  <c r="F14" i="20"/>
  <c r="P14" i="28"/>
  <c r="P14" i="13"/>
  <c r="F14" i="23"/>
  <c r="F14" i="31"/>
  <c r="F14" i="38"/>
  <c r="P14" i="16"/>
  <c r="P14" i="22"/>
  <c r="P14" i="32"/>
  <c r="P14" i="40"/>
  <c r="F14" i="34"/>
  <c r="P14" i="36"/>
  <c r="P14" i="18"/>
  <c r="F14" i="42"/>
  <c r="F14" i="26"/>
  <c r="P14" i="43"/>
  <c r="F14" i="18"/>
  <c r="P14" i="24"/>
  <c r="F14" i="41"/>
  <c r="P14" i="26"/>
  <c r="P14" i="34"/>
  <c r="F14" i="21"/>
  <c r="P14" i="33"/>
  <c r="F14" i="50"/>
  <c r="P14" i="20"/>
  <c r="F14" i="29"/>
  <c r="F14" i="16"/>
  <c r="F14" i="28"/>
  <c r="F14" i="36"/>
  <c r="P14" i="23"/>
  <c r="P14" i="37"/>
  <c r="P14" i="52"/>
  <c r="P14" i="8"/>
  <c r="P14" i="12"/>
  <c r="F14" i="33"/>
  <c r="F14" i="19"/>
  <c r="P14" i="31"/>
  <c r="P14" i="38"/>
  <c r="P14" i="25"/>
  <c r="P14" i="44"/>
  <c r="F14" i="17"/>
  <c r="P14" i="15"/>
  <c r="F14" i="30"/>
  <c r="P14" i="49"/>
  <c r="P14" i="30"/>
  <c r="F14" i="22"/>
  <c r="F14" i="37"/>
  <c r="P14" i="29"/>
  <c r="F14" i="13"/>
  <c r="F14" i="39"/>
  <c r="F14" i="12"/>
  <c r="P14" i="39"/>
  <c r="P14" i="27"/>
  <c r="F14" i="24"/>
  <c r="F14" i="49"/>
  <c r="P14" i="21"/>
  <c r="P14" i="42"/>
  <c r="F14" i="14"/>
  <c r="F14" i="44"/>
  <c r="P14" i="35"/>
  <c r="P14" i="19"/>
  <c r="F14" i="15"/>
  <c r="F14" i="25"/>
  <c r="P14" i="41"/>
  <c r="F14" i="32"/>
  <c r="F14" i="48"/>
  <c r="F14" i="47"/>
  <c r="F14" i="52"/>
  <c r="F14" i="27"/>
  <c r="F14" i="51"/>
  <c r="F14" i="35"/>
  <c r="P14" i="14"/>
  <c r="P14" i="48"/>
  <c r="N23" i="23"/>
  <c r="N23" i="20"/>
  <c r="N23" i="33"/>
  <c r="N23" i="43"/>
  <c r="N23" i="42"/>
  <c r="N23" i="28"/>
  <c r="N23" i="26"/>
  <c r="N23" i="35"/>
  <c r="N23" i="22"/>
  <c r="N23" i="15"/>
  <c r="N23" i="32"/>
  <c r="N23" i="31"/>
  <c r="N23" i="37"/>
  <c r="N23" i="29"/>
  <c r="N23" i="17"/>
  <c r="N23" i="38"/>
  <c r="N23" i="30"/>
  <c r="N23" i="34"/>
  <c r="N23" i="41"/>
  <c r="N23" i="40"/>
  <c r="N23" i="52"/>
  <c r="N23" i="16"/>
  <c r="N23" i="19"/>
  <c r="N23" i="36"/>
  <c r="N23" i="39"/>
  <c r="N23" i="18"/>
  <c r="N23" i="25"/>
  <c r="N23" i="21"/>
  <c r="N23" i="12"/>
  <c r="N23" i="14"/>
  <c r="N23" i="50"/>
  <c r="N23" i="8"/>
  <c r="N23" i="48"/>
  <c r="N23" i="44"/>
  <c r="N23" i="13"/>
  <c r="N23" i="51"/>
  <c r="N23" i="27"/>
  <c r="N23" i="49"/>
  <c r="N23" i="24"/>
  <c r="N23" i="47"/>
  <c r="N25" i="52"/>
  <c r="N25" i="39"/>
  <c r="N25" i="19"/>
  <c r="N25" i="26"/>
  <c r="N25" i="14"/>
  <c r="N25" i="40"/>
  <c r="N25" i="41"/>
  <c r="N25" i="23"/>
  <c r="N25" i="42"/>
  <c r="N25" i="30"/>
  <c r="N25" i="18"/>
  <c r="N25" i="47"/>
  <c r="N25" i="32"/>
  <c r="N25" i="16"/>
  <c r="N25" i="29"/>
  <c r="N25" i="44"/>
  <c r="N25" i="24"/>
  <c r="N25" i="38"/>
  <c r="N25" i="28"/>
  <c r="N25" i="17"/>
  <c r="N25" i="50"/>
  <c r="N25" i="37"/>
  <c r="N25" i="12"/>
  <c r="N25" i="13"/>
  <c r="N25" i="20"/>
  <c r="N25" i="8"/>
  <c r="N25" i="27"/>
  <c r="N25" i="22"/>
  <c r="N25" i="49"/>
  <c r="N25" i="34"/>
  <c r="N25" i="25"/>
  <c r="N25" i="51"/>
  <c r="N25" i="48"/>
  <c r="N25" i="21"/>
  <c r="N25" i="33"/>
  <c r="N25" i="15"/>
  <c r="N25" i="43"/>
  <c r="N25" i="31"/>
  <c r="N25" i="35"/>
  <c r="N25" i="36"/>
  <c r="N36" i="52"/>
  <c r="N36" i="20"/>
  <c r="N36" i="29"/>
  <c r="N36" i="26"/>
  <c r="N36" i="43"/>
  <c r="N36" i="36"/>
  <c r="N36" i="15"/>
  <c r="N36" i="35"/>
  <c r="N36" i="33"/>
  <c r="N36" i="12"/>
  <c r="N36" i="39"/>
  <c r="N36" i="22"/>
  <c r="N36" i="34"/>
  <c r="N36" i="18"/>
  <c r="N36" i="41"/>
  <c r="N36" i="27"/>
  <c r="N36" i="37"/>
  <c r="N36" i="51"/>
  <c r="N36" i="47"/>
  <c r="N36" i="30"/>
  <c r="N36" i="48"/>
  <c r="N36" i="24"/>
  <c r="N36" i="19"/>
  <c r="N36" i="17"/>
  <c r="N36" i="28"/>
  <c r="N36" i="50"/>
  <c r="N36" i="31"/>
  <c r="N36" i="13"/>
  <c r="N36" i="14"/>
  <c r="N36" i="40"/>
  <c r="N36" i="8"/>
  <c r="N36" i="44"/>
  <c r="N36" i="42"/>
  <c r="N36" i="25"/>
  <c r="N36" i="21"/>
  <c r="N36" i="32"/>
  <c r="N36" i="16"/>
  <c r="N36" i="23"/>
  <c r="N36" i="38"/>
  <c r="N36" i="49"/>
  <c r="N29" i="22"/>
  <c r="N29" i="30"/>
  <c r="N29" i="16"/>
  <c r="N29" i="32"/>
  <c r="N29" i="31"/>
  <c r="N29" i="23"/>
  <c r="N29" i="15"/>
  <c r="N29" i="33"/>
  <c r="N29" i="34"/>
  <c r="N29" i="35"/>
  <c r="N29" i="52"/>
  <c r="N29" i="12"/>
  <c r="N29" i="13"/>
  <c r="N29" i="50"/>
  <c r="N29" i="29"/>
  <c r="N29" i="37"/>
  <c r="N29" i="43"/>
  <c r="N29" i="38"/>
  <c r="N29" i="25"/>
  <c r="N29" i="8"/>
  <c r="N29" i="40"/>
  <c r="N29" i="41"/>
  <c r="N29" i="28"/>
  <c r="N29" i="47"/>
  <c r="N29" i="27"/>
  <c r="N29" i="39"/>
  <c r="N29" i="51"/>
  <c r="N29" i="21"/>
  <c r="N29" i="14"/>
  <c r="N29" i="26"/>
  <c r="N29" i="19"/>
  <c r="N29" i="20"/>
  <c r="N29" i="42"/>
  <c r="N29" i="49"/>
  <c r="N29" i="36"/>
  <c r="N29" i="44"/>
  <c r="N29" i="18"/>
  <c r="N29" i="24"/>
  <c r="N29" i="17"/>
  <c r="N29" i="48"/>
  <c r="N41" i="50"/>
  <c r="N41" i="32"/>
  <c r="N41" i="17"/>
  <c r="N41" i="51"/>
  <c r="N41" i="31"/>
  <c r="N41" i="42"/>
  <c r="N41" i="28"/>
  <c r="N41" i="12"/>
  <c r="N41" i="19"/>
  <c r="N41" i="47"/>
  <c r="N30" i="52"/>
  <c r="N30" i="25"/>
  <c r="N30" i="22"/>
  <c r="N30" i="30"/>
  <c r="N30" i="42"/>
  <c r="N30" i="34"/>
  <c r="N30" i="16"/>
  <c r="N30" i="18"/>
  <c r="N30" i="23"/>
  <c r="N30" i="39"/>
  <c r="N30" i="44"/>
  <c r="N30" i="15"/>
  <c r="N30" i="21"/>
  <c r="N30" i="38"/>
  <c r="N30" i="14"/>
  <c r="N8" i="13"/>
  <c r="N8" i="21"/>
  <c r="N8" i="17"/>
  <c r="N8" i="28"/>
  <c r="N8" i="38"/>
  <c r="N8" i="19"/>
  <c r="N8" i="26"/>
  <c r="N8" i="22"/>
  <c r="N18" i="20"/>
  <c r="N12" i="47"/>
  <c r="N12" i="51"/>
  <c r="N12" i="49"/>
  <c r="N12" i="50"/>
  <c r="N12" i="20"/>
  <c r="N12" i="25"/>
  <c r="N12" i="14"/>
  <c r="N12" i="18"/>
  <c r="N12" i="27"/>
  <c r="N12" i="8"/>
  <c r="N12" i="12"/>
  <c r="N12" i="19"/>
  <c r="N12" i="24"/>
  <c r="N12" i="48"/>
  <c r="N12" i="16"/>
  <c r="N12" i="31"/>
  <c r="N12" i="37"/>
  <c r="N12" i="30"/>
  <c r="N12" i="32"/>
  <c r="N12" i="35"/>
  <c r="N12" i="33"/>
  <c r="N12" i="43"/>
  <c r="N12" i="34"/>
  <c r="N12" i="26"/>
  <c r="N12" i="36"/>
  <c r="N12" i="28"/>
  <c r="N12" i="40"/>
  <c r="N12" i="22"/>
  <c r="N12" i="41"/>
  <c r="N12" i="38"/>
  <c r="N19" i="15"/>
  <c r="N19" i="16"/>
  <c r="N19" i="41"/>
  <c r="N33" i="50"/>
  <c r="N33" i="39"/>
  <c r="N33" i="43"/>
  <c r="N33" i="8"/>
  <c r="N33" i="49"/>
  <c r="N33" i="38"/>
  <c r="N33" i="14"/>
  <c r="N33" i="40"/>
  <c r="N33" i="12"/>
  <c r="N33" i="28"/>
  <c r="N33" i="41"/>
  <c r="N33" i="47"/>
  <c r="N33" i="48"/>
  <c r="N33" i="51"/>
  <c r="N33" i="42"/>
  <c r="N45" i="52"/>
  <c r="N45" i="24"/>
  <c r="N45" i="43"/>
  <c r="N45" i="22"/>
  <c r="N45" i="34"/>
  <c r="N45" i="29"/>
  <c r="N45" i="47"/>
  <c r="N45" i="19"/>
  <c r="N22" i="49"/>
  <c r="N22" i="26"/>
  <c r="N22" i="34"/>
  <c r="N22" i="12"/>
  <c r="N22" i="28"/>
  <c r="N22" i="35"/>
  <c r="N22" i="16"/>
  <c r="N22" i="20"/>
  <c r="N22" i="21"/>
  <c r="N22" i="32"/>
  <c r="N22" i="41"/>
  <c r="N22" i="33"/>
  <c r="N22" i="42"/>
  <c r="N22" i="44"/>
  <c r="N22" i="47"/>
  <c r="N22" i="19"/>
  <c r="N22" i="23"/>
  <c r="N22" i="39"/>
  <c r="N22" i="13"/>
  <c r="N22" i="29"/>
  <c r="N22" i="37"/>
  <c r="N22" i="31"/>
  <c r="N22" i="17"/>
  <c r="N22" i="50"/>
  <c r="N22" i="51"/>
  <c r="N22" i="38"/>
  <c r="N22" i="52"/>
  <c r="N22" i="40"/>
  <c r="N22" i="24"/>
  <c r="N22" i="8"/>
  <c r="N22" i="14"/>
  <c r="N22" i="18"/>
  <c r="N22" i="15"/>
  <c r="N22" i="22"/>
  <c r="N37" i="51"/>
  <c r="N37" i="25"/>
  <c r="N37" i="26"/>
  <c r="N37" i="16"/>
  <c r="N37" i="18"/>
  <c r="N37" i="52"/>
  <c r="N37" i="36"/>
  <c r="N37" i="13"/>
  <c r="N37" i="39"/>
  <c r="N37" i="23"/>
  <c r="N6" i="12"/>
  <c r="N6" i="51"/>
  <c r="N6" i="14"/>
  <c r="N6" i="29"/>
  <c r="N6" i="42"/>
  <c r="N6" i="38"/>
  <c r="N6" i="48"/>
  <c r="N6" i="28"/>
  <c r="N6" i="49"/>
  <c r="N6" i="32"/>
  <c r="N6" i="47"/>
  <c r="N6" i="26"/>
  <c r="N6" i="34"/>
  <c r="N6" i="8"/>
  <c r="N6" i="13"/>
  <c r="N6" i="27"/>
  <c r="N6" i="43"/>
  <c r="N6" i="22"/>
  <c r="N6" i="23"/>
  <c r="N6" i="20"/>
  <c r="N6" i="40"/>
  <c r="N6" i="21"/>
  <c r="N6" i="19"/>
  <c r="N6" i="17"/>
  <c r="N6" i="33"/>
  <c r="N6" i="50"/>
  <c r="N6" i="44"/>
  <c r="N6" i="15"/>
  <c r="N6" i="16"/>
  <c r="N6" i="25"/>
  <c r="N6" i="36"/>
  <c r="N6" i="24"/>
  <c r="N6" i="37"/>
  <c r="N6" i="18"/>
  <c r="N6" i="41"/>
  <c r="N6" i="39"/>
  <c r="N6" i="31"/>
  <c r="N6" i="52"/>
  <c r="N6" i="30"/>
  <c r="N6" i="35"/>
  <c r="N20" i="41"/>
  <c r="N20" i="48"/>
  <c r="N20" i="13"/>
  <c r="N20" i="22"/>
  <c r="N20" i="20"/>
  <c r="N20" i="37"/>
  <c r="N20" i="18"/>
  <c r="N20" i="21"/>
  <c r="N20" i="38"/>
  <c r="N20" i="28"/>
  <c r="N20" i="50"/>
  <c r="N20" i="25"/>
  <c r="N20" i="26"/>
  <c r="N20" i="44"/>
  <c r="N20" i="34"/>
  <c r="N20" i="23"/>
  <c r="N20" i="39"/>
  <c r="N20" i="30"/>
  <c r="N20" i="52"/>
  <c r="N20" i="49"/>
  <c r="N20" i="29"/>
  <c r="N20" i="31"/>
  <c r="N20" i="27"/>
  <c r="N20" i="43"/>
  <c r="N20" i="40"/>
  <c r="N20" i="24"/>
  <c r="N20" i="47"/>
  <c r="N20" i="36"/>
  <c r="N20" i="51"/>
  <c r="N20" i="16"/>
  <c r="N20" i="14"/>
  <c r="N20" i="33"/>
  <c r="N20" i="15"/>
  <c r="N20" i="42"/>
  <c r="N20" i="32"/>
  <c r="N20" i="8"/>
  <c r="N20" i="12"/>
  <c r="N20" i="19"/>
  <c r="N20" i="35"/>
  <c r="N20" i="17"/>
  <c r="P45" i="49"/>
  <c r="P45" i="37"/>
  <c r="P45" i="19"/>
  <c r="F45" i="44"/>
  <c r="F45" i="8"/>
  <c r="F45" i="24"/>
  <c r="F45" i="51"/>
  <c r="F45" i="38"/>
  <c r="F45" i="25"/>
  <c r="P45" i="20"/>
  <c r="P45" i="36"/>
  <c r="P45" i="50"/>
  <c r="P45" i="28"/>
  <c r="F45" i="35"/>
  <c r="F45" i="47"/>
  <c r="F45" i="16"/>
  <c r="F45" i="14"/>
  <c r="F45" i="49"/>
  <c r="F45" i="33"/>
  <c r="P45" i="26"/>
  <c r="P45" i="43"/>
  <c r="P45" i="38"/>
  <c r="P45" i="22"/>
  <c r="F45" i="27"/>
  <c r="F45" i="40"/>
  <c r="F45" i="52"/>
  <c r="F45" i="22"/>
  <c r="P45" i="15"/>
  <c r="F45" i="41"/>
  <c r="P45" i="17"/>
  <c r="P45" i="35"/>
  <c r="P45" i="51"/>
  <c r="F45" i="32"/>
  <c r="P45" i="13"/>
  <c r="F45" i="26"/>
  <c r="F45" i="12"/>
  <c r="F45" i="50"/>
  <c r="P45" i="21"/>
  <c r="P45" i="39"/>
  <c r="P45" i="29"/>
  <c r="P45" i="27"/>
  <c r="F45" i="34"/>
  <c r="F45" i="21"/>
  <c r="P45" i="16"/>
  <c r="P45" i="31"/>
  <c r="P45" i="14"/>
  <c r="F45" i="30"/>
  <c r="P45" i="44"/>
  <c r="P45" i="52"/>
  <c r="F45" i="42"/>
  <c r="F45" i="29"/>
  <c r="P45" i="23"/>
  <c r="P45" i="40"/>
  <c r="P45" i="8"/>
  <c r="F45" i="37"/>
  <c r="F45" i="19"/>
  <c r="P45" i="30"/>
  <c r="F45" i="17"/>
  <c r="F45" i="18"/>
  <c r="P45" i="48"/>
  <c r="F45" i="23"/>
  <c r="P45" i="34"/>
  <c r="F45" i="28"/>
  <c r="F45" i="48"/>
  <c r="P45" i="41"/>
  <c r="F45" i="20"/>
  <c r="F45" i="39"/>
  <c r="P45" i="33"/>
  <c r="F45" i="43"/>
  <c r="P45" i="24"/>
  <c r="F45" i="36"/>
  <c r="P45" i="18"/>
  <c r="P45" i="47"/>
  <c r="F45" i="15"/>
  <c r="P45" i="25"/>
  <c r="P45" i="12"/>
  <c r="P45" i="32"/>
  <c r="F45" i="13"/>
  <c r="F45" i="31"/>
  <c r="P45" i="42"/>
  <c r="P41" i="51"/>
  <c r="P41" i="37"/>
  <c r="P41" i="49"/>
  <c r="P41" i="40"/>
  <c r="P41" i="31"/>
  <c r="P41" i="21"/>
  <c r="P41" i="32"/>
  <c r="P41" i="26"/>
  <c r="P41" i="18"/>
  <c r="F41" i="48"/>
  <c r="F41" i="39"/>
  <c r="F41" i="31"/>
  <c r="F41" i="25"/>
  <c r="F41" i="17"/>
  <c r="P41" i="12"/>
  <c r="F41" i="43"/>
  <c r="F41" i="36"/>
  <c r="F41" i="28"/>
  <c r="F41" i="18"/>
  <c r="F41" i="51"/>
  <c r="P41" i="44"/>
  <c r="P41" i="35"/>
  <c r="P41" i="50"/>
  <c r="P41" i="38"/>
  <c r="P41" i="27"/>
  <c r="P41" i="19"/>
  <c r="P41" i="30"/>
  <c r="P41" i="24"/>
  <c r="P41" i="16"/>
  <c r="F41" i="50"/>
  <c r="F41" i="37"/>
  <c r="F41" i="29"/>
  <c r="F41" i="23"/>
  <c r="F41" i="15"/>
  <c r="P41" i="8"/>
  <c r="F41" i="42"/>
  <c r="F41" i="34"/>
  <c r="F41" i="24"/>
  <c r="F41" i="16"/>
  <c r="P41" i="52"/>
  <c r="P41" i="41"/>
  <c r="P41" i="33"/>
  <c r="P41" i="43"/>
  <c r="P41" i="36"/>
  <c r="P41" i="25"/>
  <c r="P41" i="17"/>
  <c r="P41" i="29"/>
  <c r="P41" i="22"/>
  <c r="P41" i="14"/>
  <c r="F41" i="44"/>
  <c r="F41" i="35"/>
  <c r="F41" i="27"/>
  <c r="F41" i="21"/>
  <c r="F41" i="12"/>
  <c r="F41" i="47"/>
  <c r="F41" i="40"/>
  <c r="F41" i="32"/>
  <c r="F41" i="22"/>
  <c r="F41" i="14"/>
  <c r="F41" i="52"/>
  <c r="P41" i="47"/>
  <c r="P41" i="34"/>
  <c r="P41" i="20"/>
  <c r="F41" i="26"/>
  <c r="F41" i="38"/>
  <c r="P41" i="39"/>
  <c r="P41" i="23"/>
  <c r="P41" i="13"/>
  <c r="F41" i="19"/>
  <c r="F41" i="30"/>
  <c r="P41" i="48"/>
  <c r="P41" i="15"/>
  <c r="F41" i="41"/>
  <c r="F41" i="8"/>
  <c r="F41" i="20"/>
  <c r="F41" i="49"/>
  <c r="P41" i="42"/>
  <c r="F41" i="13"/>
  <c r="P41" i="28"/>
  <c r="F41" i="33"/>
  <c r="E16" i="24"/>
  <c r="E28" i="24"/>
  <c r="G28" i="24" s="1"/>
  <c r="E20" i="24"/>
  <c r="C45" i="24"/>
  <c r="E41" i="35"/>
  <c r="G41" i="35" s="1"/>
  <c r="E42" i="38"/>
  <c r="G42" i="38" s="1"/>
  <c r="E24" i="24"/>
  <c r="C24" i="30"/>
  <c r="E8" i="30" s="1"/>
  <c r="G8" i="30" s="1"/>
  <c r="C42" i="49"/>
  <c r="E42" i="49" s="1"/>
  <c r="G42" i="49" s="1"/>
  <c r="E35" i="24"/>
  <c r="X6" i="38"/>
  <c r="X6" i="51"/>
  <c r="X6" i="26"/>
  <c r="X6" i="32"/>
  <c r="X6" i="49"/>
  <c r="X6" i="50"/>
  <c r="X6" i="19"/>
  <c r="X6" i="14"/>
  <c r="X6" i="21"/>
  <c r="X6" i="47"/>
  <c r="X6" i="44"/>
  <c r="X6" i="43"/>
  <c r="X6" i="39"/>
  <c r="X6" i="24"/>
  <c r="X6" i="27"/>
  <c r="X6" i="22"/>
  <c r="X6" i="34"/>
  <c r="X6" i="31"/>
  <c r="X6" i="40"/>
  <c r="X6" i="25"/>
  <c r="X6" i="17"/>
  <c r="X6" i="37"/>
  <c r="X6" i="23"/>
  <c r="X6" i="42"/>
  <c r="X6" i="29"/>
  <c r="X6" i="12"/>
  <c r="X6" i="16"/>
  <c r="X6" i="15"/>
  <c r="X6" i="30"/>
  <c r="X6" i="28"/>
  <c r="X6" i="36"/>
  <c r="X6" i="41"/>
  <c r="X6" i="35"/>
  <c r="X6" i="52"/>
  <c r="X6" i="13"/>
  <c r="X6" i="18"/>
  <c r="X6" i="20"/>
  <c r="X6" i="48"/>
  <c r="P8" i="42"/>
  <c r="P8" i="8"/>
  <c r="P8" i="37"/>
  <c r="P14" i="47"/>
  <c r="F14" i="40"/>
  <c r="P14" i="50"/>
  <c r="X6" i="33"/>
  <c r="P33" i="8"/>
  <c r="F33" i="52"/>
  <c r="F33" i="48"/>
  <c r="P33" i="13"/>
  <c r="F33" i="20"/>
  <c r="F33" i="15"/>
  <c r="F33" i="32"/>
  <c r="F33" i="42"/>
  <c r="F33" i="27"/>
  <c r="F33" i="36"/>
  <c r="P33" i="44"/>
  <c r="F33" i="37"/>
  <c r="F33" i="28"/>
  <c r="P33" i="48"/>
  <c r="P33" i="17"/>
  <c r="F33" i="39"/>
  <c r="F33" i="14"/>
  <c r="F33" i="29"/>
  <c r="F33" i="50"/>
  <c r="F33" i="18"/>
  <c r="F33" i="33"/>
  <c r="P33" i="31"/>
  <c r="F33" i="51"/>
  <c r="P33" i="29"/>
  <c r="P33" i="37"/>
  <c r="F33" i="40"/>
  <c r="F33" i="24"/>
  <c r="P33" i="38"/>
  <c r="P33" i="52"/>
  <c r="P33" i="26"/>
  <c r="P33" i="51"/>
  <c r="P33" i="50"/>
  <c r="F33" i="8"/>
  <c r="F33" i="30"/>
  <c r="F33" i="17"/>
  <c r="F33" i="23"/>
  <c r="P33" i="25"/>
  <c r="F33" i="49"/>
  <c r="F33" i="19"/>
  <c r="F33" i="43"/>
  <c r="F33" i="34"/>
  <c r="F33" i="22"/>
  <c r="F33" i="16"/>
  <c r="P33" i="23"/>
  <c r="P33" i="33"/>
  <c r="F33" i="25"/>
  <c r="F33" i="41"/>
  <c r="P33" i="20"/>
  <c r="F33" i="44"/>
  <c r="P33" i="40"/>
  <c r="P33" i="49"/>
  <c r="P33" i="27"/>
  <c r="P33" i="30"/>
  <c r="P33" i="21"/>
  <c r="P33" i="42"/>
  <c r="P33" i="39"/>
  <c r="P33" i="36"/>
  <c r="P33" i="15"/>
  <c r="P33" i="12"/>
  <c r="F26" i="16"/>
  <c r="P26" i="40"/>
  <c r="F26" i="50"/>
  <c r="P26" i="22"/>
  <c r="P26" i="49"/>
  <c r="P26" i="18"/>
  <c r="F26" i="39"/>
  <c r="P26" i="34"/>
  <c r="P26" i="19"/>
  <c r="P26" i="30"/>
  <c r="P26" i="44"/>
  <c r="F26" i="12"/>
  <c r="P26" i="32"/>
  <c r="F26" i="52"/>
  <c r="F26" i="23"/>
  <c r="F26" i="30"/>
  <c r="P26" i="14"/>
  <c r="F26" i="17"/>
  <c r="F26" i="37"/>
  <c r="F26" i="48"/>
  <c r="F13" i="26"/>
  <c r="P13" i="12"/>
  <c r="T6" i="37"/>
  <c r="T6" i="22"/>
  <c r="T6" i="25"/>
  <c r="T6" i="42"/>
  <c r="T6" i="27"/>
  <c r="T6" i="36"/>
  <c r="T6" i="13"/>
  <c r="T6" i="33"/>
  <c r="T6" i="40"/>
  <c r="T6" i="23"/>
  <c r="T6" i="47"/>
  <c r="T6" i="21"/>
  <c r="T6" i="12"/>
  <c r="P28" i="26"/>
  <c r="P28" i="40"/>
  <c r="P28" i="12"/>
  <c r="F28" i="27"/>
  <c r="F28" i="19"/>
  <c r="F28" i="8"/>
  <c r="P28" i="33"/>
  <c r="P28" i="32"/>
  <c r="P28" i="22"/>
  <c r="F28" i="37"/>
  <c r="P28" i="18"/>
  <c r="P28" i="44"/>
  <c r="F13" i="37"/>
  <c r="F13" i="32"/>
  <c r="F13" i="40"/>
  <c r="F13" i="43"/>
  <c r="P13" i="19"/>
  <c r="F13" i="20"/>
  <c r="F13" i="35"/>
  <c r="F13" i="52"/>
  <c r="F13" i="41"/>
  <c r="P13" i="43"/>
  <c r="P13" i="17"/>
  <c r="P13" i="50"/>
  <c r="F13" i="8"/>
  <c r="F13" i="17"/>
  <c r="F13" i="44"/>
  <c r="F13" i="23"/>
  <c r="F13" i="29"/>
  <c r="P13" i="38"/>
  <c r="P13" i="26"/>
  <c r="F13" i="36"/>
  <c r="F13" i="15"/>
  <c r="F13" i="22"/>
  <c r="P13" i="18"/>
  <c r="P13" i="13"/>
  <c r="F13" i="47"/>
  <c r="F13" i="18"/>
  <c r="F13" i="31"/>
  <c r="P13" i="48"/>
  <c r="P13" i="36"/>
  <c r="P13" i="42"/>
  <c r="P13" i="15"/>
  <c r="F13" i="21"/>
  <c r="P13" i="24"/>
  <c r="F13" i="25"/>
  <c r="P13" i="47"/>
  <c r="F13" i="30"/>
  <c r="P13" i="52"/>
  <c r="X5" i="21"/>
  <c r="X5" i="28"/>
  <c r="X5" i="41"/>
  <c r="X5" i="22"/>
  <c r="X5" i="16"/>
  <c r="X5" i="14"/>
  <c r="X5" i="51"/>
  <c r="X5" i="17"/>
  <c r="X5" i="38"/>
  <c r="X5" i="36"/>
  <c r="X5" i="52"/>
  <c r="X5" i="37"/>
  <c r="X5" i="42"/>
  <c r="X5" i="24"/>
  <c r="X5" i="26"/>
  <c r="X5" i="25"/>
  <c r="X5" i="12"/>
  <c r="X5" i="47"/>
  <c r="X5" i="8"/>
  <c r="X5" i="20"/>
  <c r="X5" i="34"/>
  <c r="X5" i="19"/>
  <c r="X5" i="31"/>
  <c r="X5" i="40"/>
  <c r="X5" i="15"/>
  <c r="X5" i="48"/>
  <c r="X5" i="23"/>
  <c r="X5" i="29"/>
  <c r="X5" i="39"/>
  <c r="X5" i="35"/>
  <c r="X5" i="30"/>
  <c r="X5" i="44"/>
  <c r="X5" i="32"/>
  <c r="X5" i="13"/>
  <c r="X5" i="33"/>
  <c r="X5" i="49"/>
  <c r="X5" i="43"/>
  <c r="X7" i="29"/>
  <c r="X7" i="40"/>
  <c r="X7" i="36"/>
  <c r="X7" i="47"/>
  <c r="X7" i="48"/>
  <c r="X7" i="24"/>
  <c r="X7" i="31"/>
  <c r="X7" i="39"/>
  <c r="X7" i="38"/>
  <c r="X7" i="8"/>
  <c r="P25" i="16"/>
  <c r="F25" i="15"/>
  <c r="J6" i="41"/>
  <c r="J6" i="38"/>
  <c r="J6" i="33"/>
  <c r="J6" i="32"/>
  <c r="J6" i="37"/>
  <c r="J6" i="47"/>
  <c r="J6" i="48"/>
  <c r="J6" i="13"/>
  <c r="J6" i="22"/>
  <c r="J6" i="35"/>
  <c r="J6" i="31"/>
  <c r="J6" i="28"/>
  <c r="J6" i="15"/>
  <c r="J6" i="50"/>
  <c r="J6" i="44"/>
  <c r="J6" i="12"/>
  <c r="J6" i="25"/>
  <c r="J6" i="8"/>
  <c r="J6" i="43"/>
  <c r="J6" i="51"/>
  <c r="J6" i="16"/>
  <c r="J6" i="19"/>
  <c r="J6" i="34"/>
  <c r="J6" i="18"/>
  <c r="J6" i="21"/>
  <c r="J6" i="27"/>
  <c r="J6" i="26"/>
  <c r="J6" i="40"/>
  <c r="J6" i="42"/>
  <c r="P25" i="13"/>
  <c r="F25" i="47"/>
  <c r="P25" i="22"/>
  <c r="P25" i="33"/>
  <c r="P25" i="44"/>
  <c r="P25" i="28"/>
  <c r="F25" i="24"/>
  <c r="F25" i="35"/>
  <c r="F25" i="16"/>
  <c r="F25" i="32"/>
  <c r="F25" i="27"/>
  <c r="P25" i="42"/>
  <c r="P25" i="24"/>
  <c r="F25" i="44"/>
  <c r="F25" i="30"/>
  <c r="P25" i="38"/>
  <c r="F25" i="28"/>
  <c r="P25" i="27"/>
  <c r="F25" i="19"/>
  <c r="P25" i="30"/>
  <c r="F25" i="14"/>
  <c r="P25" i="36"/>
  <c r="P25" i="25"/>
  <c r="P25" i="8"/>
  <c r="P25" i="26"/>
  <c r="P25" i="39"/>
  <c r="P25" i="18"/>
  <c r="P25" i="37"/>
  <c r="P25" i="29"/>
  <c r="F25" i="17"/>
  <c r="F25" i="31"/>
  <c r="P25" i="43"/>
  <c r="P25" i="32"/>
  <c r="F25" i="42"/>
  <c r="F25" i="8"/>
  <c r="F25" i="40"/>
  <c r="P25" i="31"/>
  <c r="F25" i="49"/>
  <c r="P25" i="34"/>
  <c r="F25" i="48"/>
  <c r="F25" i="26"/>
  <c r="F25" i="29"/>
  <c r="P25" i="23"/>
  <c r="P25" i="15"/>
  <c r="F25" i="25"/>
  <c r="P25" i="20"/>
  <c r="F25" i="36"/>
  <c r="F25" i="51"/>
  <c r="F25" i="38"/>
  <c r="P25" i="49"/>
  <c r="F25" i="41"/>
  <c r="F25" i="39"/>
  <c r="F25" i="34"/>
  <c r="P25" i="19"/>
  <c r="F25" i="12"/>
  <c r="P25" i="41"/>
  <c r="F25" i="43"/>
  <c r="F25" i="37"/>
  <c r="F25" i="21"/>
  <c r="P25" i="40"/>
  <c r="P25" i="35"/>
  <c r="F25" i="33"/>
  <c r="F25" i="23"/>
  <c r="F25" i="20"/>
  <c r="P25" i="21"/>
  <c r="O10" i="4"/>
  <c r="P10" i="4" s="1"/>
  <c r="C10" i="4"/>
  <c r="N10" i="52"/>
  <c r="N10" i="13"/>
  <c r="N10" i="38"/>
  <c r="N10" i="35"/>
  <c r="N10" i="26"/>
  <c r="N10" i="43"/>
  <c r="O9" i="4"/>
  <c r="P9" i="4" s="1"/>
  <c r="C9" i="4" s="1"/>
  <c r="BL41" i="1"/>
  <c r="BK5" i="1"/>
  <c r="BK45" i="1" s="1"/>
  <c r="BJ7" i="1"/>
  <c r="BL7" i="1" s="1"/>
  <c r="E26" i="12"/>
  <c r="G26" i="12" s="1"/>
  <c r="F43" i="33"/>
  <c r="BJ45" i="1"/>
  <c r="F7" i="15"/>
  <c r="F7" i="39"/>
  <c r="X27" i="16"/>
  <c r="X27" i="47"/>
  <c r="X27" i="29"/>
  <c r="X27" i="35"/>
  <c r="X27" i="17"/>
  <c r="X27" i="25"/>
  <c r="X27" i="39"/>
  <c r="X27" i="15"/>
  <c r="X27" i="36"/>
  <c r="X27" i="44"/>
  <c r="X31" i="43"/>
  <c r="X31" i="41"/>
  <c r="X31" i="19"/>
  <c r="X31" i="51"/>
  <c r="X31" i="42"/>
  <c r="X31" i="24"/>
  <c r="X31" i="44"/>
  <c r="X31" i="13"/>
  <c r="X31" i="30"/>
  <c r="X31" i="26"/>
  <c r="X31" i="22"/>
  <c r="X31" i="48"/>
  <c r="X31" i="52"/>
  <c r="X31" i="16"/>
  <c r="X31" i="23"/>
  <c r="X31" i="40"/>
  <c r="X31" i="15"/>
  <c r="X31" i="8"/>
  <c r="X31" i="50"/>
  <c r="X31" i="21"/>
  <c r="X31" i="20"/>
  <c r="X31" i="12"/>
  <c r="X31" i="31"/>
  <c r="X31" i="37"/>
  <c r="X31" i="28"/>
  <c r="X31" i="35"/>
  <c r="X31" i="14"/>
  <c r="X31" i="33"/>
  <c r="X31" i="38"/>
  <c r="X31" i="47"/>
  <c r="X31" i="29"/>
  <c r="X31" i="36"/>
  <c r="X31" i="34"/>
  <c r="X31" i="49"/>
  <c r="X31" i="17"/>
  <c r="X31" i="27"/>
  <c r="X31" i="25"/>
  <c r="X31" i="18"/>
  <c r="X31" i="32"/>
  <c r="X31" i="39"/>
  <c r="X19" i="43"/>
  <c r="X19" i="37"/>
  <c r="X19" i="32"/>
  <c r="X19" i="24"/>
  <c r="X19" i="48"/>
  <c r="X19" i="26"/>
  <c r="X19" i="30"/>
  <c r="X19" i="23"/>
  <c r="X19" i="47"/>
  <c r="X19" i="38"/>
  <c r="X19" i="14"/>
  <c r="X19" i="19"/>
  <c r="X19" i="42"/>
  <c r="X19" i="28"/>
  <c r="X19" i="27"/>
  <c r="X19" i="17"/>
  <c r="X19" i="52"/>
  <c r="X19" i="8"/>
  <c r="X19" i="18"/>
  <c r="X19" i="36"/>
  <c r="X19" i="13"/>
  <c r="X19" i="44"/>
  <c r="X19" i="50"/>
  <c r="X19" i="20"/>
  <c r="X19" i="16"/>
  <c r="X19" i="12"/>
  <c r="X19" i="33"/>
  <c r="X19" i="51"/>
  <c r="X19" i="39"/>
  <c r="X19" i="35"/>
  <c r="X19" i="34"/>
  <c r="X19" i="22"/>
  <c r="X19" i="31"/>
  <c r="X19" i="40"/>
  <c r="X19" i="21"/>
  <c r="X19" i="15"/>
  <c r="X19" i="49"/>
  <c r="X19" i="25"/>
  <c r="X19" i="41"/>
  <c r="X19" i="29"/>
  <c r="X45" i="44"/>
  <c r="X45" i="49"/>
  <c r="X45" i="41"/>
  <c r="X45" i="42"/>
  <c r="X5" i="50"/>
  <c r="X5" i="18"/>
  <c r="X5" i="27"/>
  <c r="V26" i="26"/>
  <c r="V26" i="42"/>
  <c r="V26" i="18"/>
  <c r="V26" i="23"/>
  <c r="V26" i="28"/>
  <c r="V26" i="44"/>
  <c r="V26" i="25"/>
  <c r="V26" i="31"/>
  <c r="V26" i="35"/>
  <c r="V26" i="13"/>
  <c r="V26" i="39"/>
  <c r="V26" i="49"/>
  <c r="V26" i="27"/>
  <c r="V26" i="38"/>
  <c r="V26" i="47"/>
  <c r="V26" i="14"/>
  <c r="V26" i="20"/>
  <c r="V26" i="34"/>
  <c r="V26" i="40"/>
  <c r="V26" i="48"/>
  <c r="V26" i="22"/>
  <c r="V26" i="36"/>
  <c r="V26" i="37"/>
  <c r="V26" i="21"/>
  <c r="V26" i="30"/>
  <c r="V26" i="33"/>
  <c r="V26" i="50"/>
  <c r="V26" i="43"/>
  <c r="V26" i="24"/>
  <c r="V26" i="16"/>
  <c r="V26" i="41"/>
  <c r="V26" i="32"/>
  <c r="V26" i="29"/>
  <c r="V26" i="17"/>
  <c r="V26" i="8"/>
  <c r="V26" i="19"/>
  <c r="V26" i="51"/>
  <c r="V26" i="12"/>
  <c r="V26" i="15"/>
  <c r="V26" i="52"/>
  <c r="V21" i="28"/>
  <c r="V21" i="26"/>
  <c r="V21" i="39"/>
  <c r="V21" i="34"/>
  <c r="V21" i="50"/>
  <c r="V21" i="42"/>
  <c r="V21" i="23"/>
  <c r="V21" i="44"/>
  <c r="V21" i="31"/>
  <c r="V21" i="18"/>
  <c r="V21" i="16"/>
  <c r="V21" i="52"/>
  <c r="V21" i="37"/>
  <c r="V21" i="51"/>
  <c r="V21" i="8"/>
  <c r="V21" i="24"/>
  <c r="V21" i="25"/>
  <c r="V21" i="32"/>
  <c r="V21" i="17"/>
  <c r="V21" i="13"/>
  <c r="V21" i="21"/>
  <c r="V21" i="43"/>
  <c r="V21" i="41"/>
  <c r="V21" i="29"/>
  <c r="V21" i="36"/>
  <c r="V21" i="27"/>
  <c r="V21" i="22"/>
  <c r="V21" i="38"/>
  <c r="V21" i="40"/>
  <c r="V21" i="33"/>
  <c r="V21" i="48"/>
  <c r="V21" i="35"/>
  <c r="V21" i="12"/>
  <c r="V21" i="20"/>
  <c r="V21" i="14"/>
  <c r="V21" i="19"/>
  <c r="V21" i="47"/>
  <c r="V21" i="30"/>
  <c r="V21" i="15"/>
  <c r="V21" i="49"/>
  <c r="E21" i="38"/>
  <c r="E23" i="38"/>
  <c r="E31" i="38"/>
  <c r="G31" i="38" s="1"/>
  <c r="E44" i="38"/>
  <c r="E19" i="38"/>
  <c r="E18" i="38"/>
  <c r="E43" i="38"/>
  <c r="G43" i="38" s="1"/>
  <c r="E26" i="38"/>
  <c r="G26" i="38" s="1"/>
  <c r="P33" i="24"/>
  <c r="F33" i="31"/>
  <c r="Y41" i="4"/>
  <c r="E41" i="4"/>
  <c r="X41" i="4"/>
  <c r="AD41" i="4" s="1"/>
  <c r="D41" i="4"/>
  <c r="F26" i="51"/>
  <c r="P26" i="23"/>
  <c r="P26" i="15"/>
  <c r="P26" i="26"/>
  <c r="F26" i="38"/>
  <c r="F26" i="41"/>
  <c r="P26" i="52"/>
  <c r="P26" i="24"/>
  <c r="F26" i="28"/>
  <c r="P26" i="50"/>
  <c r="F26" i="44"/>
  <c r="F26" i="14"/>
  <c r="P26" i="43"/>
  <c r="P26" i="21"/>
  <c r="F26" i="21"/>
  <c r="F26" i="32"/>
  <c r="P26" i="27"/>
  <c r="P26" i="38"/>
  <c r="P26" i="36"/>
  <c r="F26" i="36"/>
  <c r="F26" i="20"/>
  <c r="F26" i="13"/>
  <c r="P26" i="25"/>
  <c r="F26" i="29"/>
  <c r="P26" i="28"/>
  <c r="F26" i="8"/>
  <c r="P26" i="35"/>
  <c r="P26" i="31"/>
  <c r="P26" i="33"/>
  <c r="F26" i="33"/>
  <c r="P26" i="42"/>
  <c r="P26" i="39"/>
  <c r="P26" i="37"/>
  <c r="P26" i="16"/>
  <c r="P26" i="13"/>
  <c r="F26" i="31"/>
  <c r="F26" i="26"/>
  <c r="P26" i="20"/>
  <c r="P26" i="51"/>
  <c r="F26" i="49"/>
  <c r="F26" i="42"/>
  <c r="F26" i="34"/>
  <c r="V24" i="26"/>
  <c r="V24" i="44"/>
  <c r="F13" i="33"/>
  <c r="F13" i="49"/>
  <c r="P13" i="41"/>
  <c r="P13" i="51"/>
  <c r="P13" i="31"/>
  <c r="F13" i="42"/>
  <c r="F13" i="16"/>
  <c r="F13" i="19"/>
  <c r="P13" i="21"/>
  <c r="P13" i="34"/>
  <c r="P13" i="49"/>
  <c r="P13" i="28"/>
  <c r="P13" i="27"/>
  <c r="P13" i="29"/>
  <c r="P13" i="8"/>
  <c r="P13" i="32"/>
  <c r="F13" i="34"/>
  <c r="F13" i="13"/>
  <c r="P13" i="39"/>
  <c r="F13" i="48"/>
  <c r="P13" i="23"/>
  <c r="P13" i="14"/>
  <c r="P13" i="44"/>
  <c r="F13" i="38"/>
  <c r="P13" i="25"/>
  <c r="F10" i="20"/>
  <c r="P10" i="50"/>
  <c r="P33" i="14"/>
  <c r="P33" i="35"/>
  <c r="P33" i="28"/>
  <c r="F33" i="47"/>
  <c r="P33" i="41"/>
  <c r="P13" i="37"/>
  <c r="P26" i="48"/>
  <c r="Y37" i="4"/>
  <c r="E37" i="4"/>
  <c r="F13" i="50"/>
  <c r="X34" i="4"/>
  <c r="Y24" i="4"/>
  <c r="E24" i="4"/>
  <c r="P33" i="34"/>
  <c r="P33" i="16"/>
  <c r="F33" i="13"/>
  <c r="F33" i="26"/>
  <c r="F33" i="38"/>
  <c r="F26" i="35"/>
  <c r="F26" i="47"/>
  <c r="P13" i="20"/>
  <c r="P13" i="40"/>
  <c r="F13" i="28"/>
  <c r="P26" i="8"/>
  <c r="F33" i="12"/>
  <c r="P33" i="47"/>
  <c r="P33" i="22"/>
  <c r="P33" i="19"/>
  <c r="P26" i="41"/>
  <c r="F26" i="43"/>
  <c r="P13" i="33"/>
  <c r="F13" i="12"/>
  <c r="F13" i="51"/>
  <c r="X43" i="28"/>
  <c r="X43" i="36"/>
  <c r="X43" i="21"/>
  <c r="X43" i="18"/>
  <c r="X43" i="17"/>
  <c r="X43" i="24"/>
  <c r="X43" i="49"/>
  <c r="X43" i="39"/>
  <c r="X43" i="42"/>
  <c r="X43" i="15"/>
  <c r="X43" i="48"/>
  <c r="X43" i="23"/>
  <c r="X43" i="47"/>
  <c r="X43" i="14"/>
  <c r="X43" i="44"/>
  <c r="X43" i="29"/>
  <c r="X43" i="52"/>
  <c r="X43" i="41"/>
  <c r="X43" i="16"/>
  <c r="X43" i="20"/>
  <c r="X43" i="13"/>
  <c r="X43" i="37"/>
  <c r="X43" i="40"/>
  <c r="X43" i="31"/>
  <c r="X43" i="25"/>
  <c r="X43" i="33"/>
  <c r="X43" i="32"/>
  <c r="X43" i="43"/>
  <c r="X43" i="12"/>
  <c r="X43" i="19"/>
  <c r="O26" i="4"/>
  <c r="P26" i="4" s="1"/>
  <c r="C26" i="4"/>
  <c r="O38" i="4"/>
  <c r="P38" i="4"/>
  <c r="C38" i="4" s="1"/>
  <c r="P43" i="52"/>
  <c r="F43" i="49"/>
  <c r="F43" i="25"/>
  <c r="F43" i="36"/>
  <c r="F43" i="43"/>
  <c r="P43" i="37"/>
  <c r="P43" i="18"/>
  <c r="P43" i="17"/>
  <c r="P43" i="39"/>
  <c r="P43" i="16"/>
  <c r="P43" i="13"/>
  <c r="F43" i="16"/>
  <c r="F43" i="23"/>
  <c r="P43" i="8"/>
  <c r="F43" i="38"/>
  <c r="F43" i="40"/>
  <c r="F43" i="26"/>
  <c r="F43" i="12"/>
  <c r="N32" i="29"/>
  <c r="N32" i="21"/>
  <c r="N32" i="36"/>
  <c r="N32" i="31"/>
  <c r="N32" i="14"/>
  <c r="N39" i="51"/>
  <c r="N39" i="49"/>
  <c r="N39" i="50"/>
  <c r="N39" i="21"/>
  <c r="N39" i="8"/>
  <c r="N39" i="16"/>
  <c r="N39" i="12"/>
  <c r="N39" i="34"/>
  <c r="N39" i="18"/>
  <c r="N39" i="13"/>
  <c r="N39" i="17"/>
  <c r="N39" i="52"/>
  <c r="N39" i="22"/>
  <c r="N39" i="23"/>
  <c r="N39" i="26"/>
  <c r="N39" i="38"/>
  <c r="N39" i="41"/>
  <c r="N39" i="30"/>
  <c r="N39" i="42"/>
  <c r="N39" i="37"/>
  <c r="N39" i="47"/>
  <c r="N39" i="20"/>
  <c r="N39" i="27"/>
  <c r="N39" i="28"/>
  <c r="N39" i="33"/>
  <c r="N39" i="31"/>
  <c r="N39" i="15"/>
  <c r="N39" i="35"/>
  <c r="N39" i="36"/>
  <c r="N39" i="32"/>
  <c r="X21" i="49"/>
  <c r="X21" i="32"/>
  <c r="X21" i="23"/>
  <c r="X21" i="43"/>
  <c r="X21" i="24"/>
  <c r="F7" i="47"/>
  <c r="P7" i="26"/>
  <c r="P7" i="13"/>
  <c r="P7" i="25"/>
  <c r="F7" i="36"/>
  <c r="N39" i="44"/>
  <c r="N39" i="29"/>
  <c r="X21" i="47"/>
  <c r="N18" i="37"/>
  <c r="N18" i="41"/>
  <c r="N18" i="48"/>
  <c r="N18" i="30"/>
  <c r="N18" i="12"/>
  <c r="N18" i="33"/>
  <c r="N17" i="14"/>
  <c r="N32" i="23"/>
  <c r="N39" i="40"/>
  <c r="N39" i="24"/>
  <c r="F7" i="43"/>
  <c r="P7" i="17"/>
  <c r="F7" i="31"/>
  <c r="F7" i="25"/>
  <c r="N32" i="18"/>
  <c r="N39" i="14"/>
  <c r="N39" i="19"/>
  <c r="N39" i="25"/>
  <c r="X26" i="4"/>
  <c r="Y26" i="4"/>
  <c r="E26" i="4" s="1"/>
  <c r="P22" i="26"/>
  <c r="P22" i="27"/>
  <c r="V6" i="22"/>
  <c r="V6" i="27"/>
  <c r="X37" i="12"/>
  <c r="N40" i="22"/>
  <c r="N40" i="27"/>
  <c r="N40" i="24"/>
  <c r="Y35" i="4"/>
  <c r="E35" i="4"/>
  <c r="X35" i="4"/>
  <c r="AD35" i="4" s="1"/>
  <c r="D35" i="4"/>
  <c r="Y32" i="4"/>
  <c r="E32" i="4"/>
  <c r="X32" i="4"/>
  <c r="AD32" i="4" s="1"/>
  <c r="D32" i="4"/>
  <c r="P28" i="20"/>
  <c r="F28" i="42"/>
  <c r="F28" i="14"/>
  <c r="F28" i="29"/>
  <c r="F28" i="16"/>
  <c r="P28" i="15"/>
  <c r="F28" i="43"/>
  <c r="P28" i="24"/>
  <c r="P28" i="14"/>
  <c r="F28" i="38"/>
  <c r="F28" i="21"/>
  <c r="F28" i="31"/>
  <c r="F28" i="40"/>
  <c r="F28" i="34"/>
  <c r="N26" i="19"/>
  <c r="N26" i="49"/>
  <c r="N26" i="50"/>
  <c r="N26" i="27"/>
  <c r="N26" i="52"/>
  <c r="N26" i="17"/>
  <c r="N26" i="20"/>
  <c r="N26" i="51"/>
  <c r="N26" i="35"/>
  <c r="N26" i="21"/>
  <c r="N26" i="44"/>
  <c r="O30" i="4"/>
  <c r="P30" i="4" s="1"/>
  <c r="C30" i="4" s="1"/>
  <c r="O27" i="4"/>
  <c r="P27" i="4"/>
  <c r="C27" i="4" s="1"/>
  <c r="O24" i="4"/>
  <c r="P24" i="4" s="1"/>
  <c r="C24" i="4" s="1"/>
  <c r="O22" i="4"/>
  <c r="P22" i="4"/>
  <c r="C22" i="4" s="1"/>
  <c r="AI12" i="4"/>
  <c r="AJ36" i="4"/>
  <c r="AI43" i="4"/>
  <c r="AJ44" i="4"/>
  <c r="AL11" i="4"/>
  <c r="AI30" i="4"/>
  <c r="AL48" i="4"/>
  <c r="AJ21" i="4"/>
  <c r="AK43" i="4"/>
  <c r="AL23" i="4"/>
  <c r="AI47" i="4"/>
  <c r="AI46" i="4"/>
  <c r="AK17" i="4"/>
  <c r="AL38" i="4"/>
  <c r="AL31" i="4"/>
  <c r="AH31" i="4"/>
  <c r="AK16" i="4"/>
  <c r="AK36" i="4"/>
  <c r="AK8" i="4"/>
  <c r="AI26" i="4"/>
  <c r="AL46" i="4"/>
  <c r="AL35" i="4"/>
  <c r="AI18" i="4"/>
  <c r="AL37" i="4"/>
  <c r="AI23" i="4"/>
  <c r="AL40" i="4"/>
  <c r="AI22" i="4"/>
  <c r="AK20" i="4"/>
  <c r="AJ42" i="4"/>
  <c r="AJ13" i="4"/>
  <c r="AK32" i="4"/>
  <c r="AL27" i="4"/>
  <c r="AI45" i="4"/>
  <c r="AH27" i="4"/>
  <c r="AH42" i="4"/>
  <c r="AH48" i="4"/>
  <c r="AK45" i="4"/>
  <c r="AI10" i="4"/>
  <c r="AL19" i="4"/>
  <c r="AL15" i="4"/>
  <c r="AJ17" i="4"/>
  <c r="AH11" i="4"/>
  <c r="AH25" i="4"/>
  <c r="AI8" i="4"/>
  <c r="AH39" i="4"/>
  <c r="AL39" i="4"/>
  <c r="AJ29" i="4"/>
  <c r="AH15" i="4"/>
  <c r="AK31" i="4"/>
  <c r="AJ48" i="4"/>
  <c r="AH44" i="4"/>
  <c r="AJ33" i="4"/>
  <c r="AH23" i="4"/>
  <c r="AO23" i="4" s="1"/>
  <c r="G23" i="4" s="1"/>
  <c r="AK24" i="4"/>
  <c r="P42" i="49"/>
  <c r="P42" i="40"/>
  <c r="P42" i="47"/>
  <c r="P42" i="39"/>
  <c r="P42" i="32"/>
  <c r="P42" i="26"/>
  <c r="P42" i="18"/>
  <c r="P42" i="25"/>
  <c r="P42" i="17"/>
  <c r="F42" i="47"/>
  <c r="F42" i="40"/>
  <c r="F42" i="32"/>
  <c r="F42" i="22"/>
  <c r="F42" i="14"/>
  <c r="F42" i="48"/>
  <c r="F42" i="39"/>
  <c r="F42" i="31"/>
  <c r="F42" i="25"/>
  <c r="F42" i="17"/>
  <c r="P42" i="50"/>
  <c r="P42" i="38"/>
  <c r="P42" i="51"/>
  <c r="P42" i="37"/>
  <c r="P42" i="30"/>
  <c r="P42" i="24"/>
  <c r="P42" i="16"/>
  <c r="P42" i="23"/>
  <c r="P42" i="15"/>
  <c r="F42" i="49"/>
  <c r="F42" i="38"/>
  <c r="F42" i="30"/>
  <c r="F42" i="20"/>
  <c r="F42" i="13"/>
  <c r="F42" i="50"/>
  <c r="F42" i="37"/>
  <c r="F42" i="29"/>
  <c r="F42" i="23"/>
  <c r="F42" i="15"/>
  <c r="P42" i="52"/>
  <c r="P42" i="43"/>
  <c r="P42" i="36"/>
  <c r="P42" i="44"/>
  <c r="P42" i="35"/>
  <c r="P42" i="29"/>
  <c r="P42" i="22"/>
  <c r="P42" i="31"/>
  <c r="P42" i="21"/>
  <c r="P42" i="12"/>
  <c r="F42" i="43"/>
  <c r="F42" i="36"/>
  <c r="F42" i="28"/>
  <c r="F42" i="18"/>
  <c r="P42" i="14"/>
  <c r="F42" i="44"/>
  <c r="F42" i="35"/>
  <c r="F42" i="27"/>
  <c r="F42" i="21"/>
  <c r="F42" i="12"/>
  <c r="F42" i="52"/>
  <c r="P42" i="48"/>
  <c r="P42" i="33"/>
  <c r="P42" i="19"/>
  <c r="F42" i="24"/>
  <c r="F42" i="33"/>
  <c r="P42" i="42"/>
  <c r="P42" i="28"/>
  <c r="P42" i="8"/>
  <c r="F42" i="16"/>
  <c r="F42" i="26"/>
  <c r="F42" i="51"/>
  <c r="P42" i="34"/>
  <c r="P42" i="20"/>
  <c r="F42" i="42"/>
  <c r="P42" i="13"/>
  <c r="F42" i="19"/>
  <c r="F42" i="34"/>
  <c r="F42" i="41"/>
  <c r="P42" i="41"/>
  <c r="F42" i="8"/>
  <c r="P42" i="27"/>
  <c r="X34" i="33"/>
  <c r="X34" i="28"/>
  <c r="X34" i="34"/>
  <c r="X34" i="20"/>
  <c r="X34" i="49"/>
  <c r="X34" i="22"/>
  <c r="X34" i="27"/>
  <c r="X34" i="30"/>
  <c r="X34" i="51"/>
  <c r="X34" i="19"/>
  <c r="X34" i="41"/>
  <c r="X34" i="36"/>
  <c r="X34" i="47"/>
  <c r="X34" i="8"/>
  <c r="X34" i="48"/>
  <c r="X34" i="43"/>
  <c r="X34" i="40"/>
  <c r="X34" i="37"/>
  <c r="X34" i="14"/>
  <c r="X34" i="25"/>
  <c r="X34" i="16"/>
  <c r="X34" i="12"/>
  <c r="X34" i="35"/>
  <c r="X34" i="24"/>
  <c r="X34" i="32"/>
  <c r="X34" i="29"/>
  <c r="X34" i="17"/>
  <c r="X34" i="18"/>
  <c r="X34" i="42"/>
  <c r="X34" i="26"/>
  <c r="P7" i="43"/>
  <c r="F7" i="14"/>
  <c r="P7" i="39"/>
  <c r="N18" i="13"/>
  <c r="N18" i="19"/>
  <c r="N18" i="31"/>
  <c r="N18" i="36"/>
  <c r="N18" i="49"/>
  <c r="N18" i="35"/>
  <c r="N18" i="34"/>
  <c r="N18" i="43"/>
  <c r="N18" i="50"/>
  <c r="N18" i="22"/>
  <c r="N18" i="29"/>
  <c r="N18" i="47"/>
  <c r="N18" i="18"/>
  <c r="N18" i="44"/>
  <c r="N18" i="28"/>
  <c r="N18" i="8"/>
  <c r="N18" i="51"/>
  <c r="N18" i="14"/>
  <c r="N18" i="32"/>
  <c r="N18" i="17"/>
  <c r="N18" i="15"/>
  <c r="N18" i="42"/>
  <c r="N32" i="12"/>
  <c r="N32" i="15"/>
  <c r="N32" i="42"/>
  <c r="N32" i="22"/>
  <c r="N32" i="51"/>
  <c r="N32" i="44"/>
  <c r="N32" i="20"/>
  <c r="N32" i="19"/>
  <c r="N32" i="32"/>
  <c r="N32" i="40"/>
  <c r="N32" i="8"/>
  <c r="N32" i="28"/>
  <c r="N32" i="38"/>
  <c r="N32" i="16"/>
  <c r="N32" i="13"/>
  <c r="N32" i="33"/>
  <c r="N32" i="39"/>
  <c r="N32" i="34"/>
  <c r="N32" i="26"/>
  <c r="N32" i="35"/>
  <c r="N32" i="50"/>
  <c r="N32" i="25"/>
  <c r="N32" i="24"/>
  <c r="F7" i="40"/>
  <c r="X31" i="4"/>
  <c r="Y31" i="4"/>
  <c r="E31" i="4" s="1"/>
  <c r="V24" i="17"/>
  <c r="V24" i="41"/>
  <c r="V24" i="40"/>
  <c r="V24" i="14"/>
  <c r="V24" i="33"/>
  <c r="V24" i="12"/>
  <c r="V24" i="16"/>
  <c r="V24" i="21"/>
  <c r="V24" i="20"/>
  <c r="V24" i="32"/>
  <c r="V24" i="15"/>
  <c r="V24" i="19"/>
  <c r="V24" i="50"/>
  <c r="V24" i="25"/>
  <c r="V24" i="47"/>
  <c r="V24" i="37"/>
  <c r="V24" i="49"/>
  <c r="V24" i="43"/>
  <c r="V24" i="39"/>
  <c r="V24" i="23"/>
  <c r="V24" i="27"/>
  <c r="V24" i="48"/>
  <c r="V24" i="38"/>
  <c r="V24" i="29"/>
  <c r="V24" i="22"/>
  <c r="V24" i="36"/>
  <c r="V24" i="24"/>
  <c r="V24" i="34"/>
  <c r="V24" i="13"/>
  <c r="V24" i="42"/>
  <c r="V24" i="30"/>
  <c r="V24" i="52"/>
  <c r="V24" i="28"/>
  <c r="V24" i="51"/>
  <c r="V24" i="31"/>
  <c r="V24" i="18"/>
  <c r="V24" i="8"/>
  <c r="V24" i="35"/>
  <c r="X25" i="4"/>
  <c r="AD25" i="4" s="1"/>
  <c r="Y25" i="4"/>
  <c r="E25" i="4" s="1"/>
  <c r="F21" i="25"/>
  <c r="P21" i="42"/>
  <c r="F21" i="32"/>
  <c r="X18" i="4"/>
  <c r="AD18" i="4" s="1"/>
  <c r="D18" i="4"/>
  <c r="Y18" i="4"/>
  <c r="E18" i="4"/>
  <c r="Y17" i="4"/>
  <c r="E17" i="4"/>
  <c r="X17" i="4"/>
  <c r="AD17" i="4" s="1"/>
  <c r="D17" i="4"/>
  <c r="Y16" i="4"/>
  <c r="E16" i="4"/>
  <c r="X16" i="4"/>
  <c r="AD16" i="4" s="1"/>
  <c r="D16" i="4"/>
  <c r="X15" i="4"/>
  <c r="AD15" i="4" s="1"/>
  <c r="D15" i="4"/>
  <c r="Y15" i="4"/>
  <c r="E15" i="4"/>
  <c r="Y14" i="4"/>
  <c r="E14" i="4"/>
  <c r="X14" i="4"/>
  <c r="AD14" i="4" s="1"/>
  <c r="D14" i="4"/>
  <c r="Y13" i="4"/>
  <c r="E13" i="4"/>
  <c r="X10" i="30" s="1"/>
  <c r="X13" i="4"/>
  <c r="AD13" i="4" s="1"/>
  <c r="F39" i="52"/>
  <c r="P39" i="26"/>
  <c r="X36" i="42"/>
  <c r="X36" i="26"/>
  <c r="X36" i="12"/>
  <c r="X36" i="14"/>
  <c r="X36" i="25"/>
  <c r="X36" i="38"/>
  <c r="X36" i="29"/>
  <c r="X36" i="34"/>
  <c r="X36" i="4"/>
  <c r="AD36" i="4" s="1"/>
  <c r="D36" i="4"/>
  <c r="Y36" i="4"/>
  <c r="E36" i="4"/>
  <c r="AT12" i="4"/>
  <c r="H12" i="4"/>
  <c r="N9" i="47" s="1"/>
  <c r="AT45" i="4"/>
  <c r="H45" i="4" s="1"/>
  <c r="O8" i="4"/>
  <c r="P8" i="4" s="1"/>
  <c r="C8" i="4" s="1"/>
  <c r="AT47" i="4"/>
  <c r="H47" i="4"/>
  <c r="X47" i="4"/>
  <c r="AD47" i="4" s="1"/>
  <c r="D47" i="4"/>
  <c r="AT8" i="4"/>
  <c r="H8" i="4"/>
  <c r="O37" i="4"/>
  <c r="AT30" i="4"/>
  <c r="H30" i="4" s="1"/>
  <c r="AT24" i="4"/>
  <c r="H24" i="4" s="1"/>
  <c r="AT37" i="4"/>
  <c r="H37" i="4"/>
  <c r="P7" i="28"/>
  <c r="P7" i="48"/>
  <c r="P7" i="18"/>
  <c r="P7" i="52"/>
  <c r="P7" i="36"/>
  <c r="F7" i="33"/>
  <c r="P7" i="35"/>
  <c r="P7" i="49"/>
  <c r="F7" i="20"/>
  <c r="P7" i="31"/>
  <c r="F7" i="28"/>
  <c r="P7" i="8"/>
  <c r="P7" i="29"/>
  <c r="P7" i="16"/>
  <c r="P7" i="14"/>
  <c r="F7" i="35"/>
  <c r="P7" i="15"/>
  <c r="P7" i="23"/>
  <c r="N9" i="25"/>
  <c r="N31" i="25"/>
  <c r="N31" i="41"/>
  <c r="P7" i="50"/>
  <c r="P7" i="12"/>
  <c r="F7" i="37"/>
  <c r="F7" i="41"/>
  <c r="F7" i="49"/>
  <c r="P7" i="19"/>
  <c r="P7" i="21"/>
  <c r="P7" i="47"/>
  <c r="F7" i="21"/>
  <c r="F7" i="26"/>
  <c r="F7" i="8"/>
  <c r="P7" i="33"/>
  <c r="F7" i="51"/>
  <c r="P7" i="22"/>
  <c r="F7" i="32"/>
  <c r="F7" i="44"/>
  <c r="P7" i="40"/>
  <c r="P7" i="42"/>
  <c r="F7" i="30"/>
  <c r="P7" i="44"/>
  <c r="F7" i="12"/>
  <c r="N9" i="52"/>
  <c r="N31" i="22"/>
  <c r="N31" i="36"/>
  <c r="N31" i="29"/>
  <c r="N31" i="50"/>
  <c r="N31" i="23"/>
  <c r="N31" i="40"/>
  <c r="N31" i="48"/>
  <c r="N31" i="13"/>
  <c r="N31" i="39"/>
  <c r="N31" i="47"/>
  <c r="N31" i="44"/>
  <c r="N31" i="49"/>
  <c r="N31" i="28"/>
  <c r="N31" i="35"/>
  <c r="N31" i="20"/>
  <c r="N31" i="30"/>
  <c r="N31" i="27"/>
  <c r="N31" i="14"/>
  <c r="N31" i="24"/>
  <c r="N31" i="32"/>
  <c r="N31" i="43"/>
  <c r="N31" i="8"/>
  <c r="N31" i="15"/>
  <c r="N31" i="37"/>
  <c r="N31" i="38"/>
  <c r="N31" i="12"/>
  <c r="N31" i="26"/>
  <c r="N31" i="33"/>
  <c r="N31" i="52"/>
  <c r="N31" i="31"/>
  <c r="N31" i="17"/>
  <c r="N31" i="42"/>
  <c r="N31" i="21"/>
  <c r="P27" i="33"/>
  <c r="F27" i="17"/>
  <c r="P27" i="20"/>
  <c r="P27" i="26"/>
  <c r="F27" i="20"/>
  <c r="F27" i="33"/>
  <c r="P27" i="16"/>
  <c r="F27" i="21"/>
  <c r="P27" i="50"/>
  <c r="P27" i="49"/>
  <c r="F27" i="49"/>
  <c r="P27" i="31"/>
  <c r="P27" i="47"/>
  <c r="P27" i="40"/>
  <c r="F27" i="34"/>
  <c r="F27" i="35"/>
  <c r="F27" i="36"/>
  <c r="F27" i="37"/>
  <c r="F27" i="31"/>
  <c r="F27" i="30"/>
  <c r="F27" i="13"/>
  <c r="P27" i="28"/>
  <c r="P27" i="51"/>
  <c r="P27" i="32"/>
  <c r="F27" i="52"/>
  <c r="F27" i="42"/>
  <c r="P27" i="14"/>
  <c r="P27" i="39"/>
  <c r="P27" i="37"/>
  <c r="F27" i="44"/>
  <c r="P27" i="41"/>
  <c r="P27" i="30"/>
  <c r="P27" i="29"/>
  <c r="F27" i="28"/>
  <c r="F27" i="25"/>
  <c r="F27" i="24"/>
  <c r="F27" i="26"/>
  <c r="F27" i="43"/>
  <c r="P27" i="12"/>
  <c r="F27" i="27"/>
  <c r="F27" i="29"/>
  <c r="P27" i="22"/>
  <c r="X10" i="14"/>
  <c r="X10" i="18"/>
  <c r="X10" i="29"/>
  <c r="X10" i="42"/>
  <c r="X10" i="35"/>
  <c r="X10" i="40"/>
  <c r="X10" i="25"/>
  <c r="X10" i="23"/>
  <c r="X10" i="44"/>
  <c r="X10" i="50"/>
  <c r="X10" i="31"/>
  <c r="X10" i="49"/>
  <c r="X10" i="27"/>
  <c r="X10" i="52"/>
  <c r="X10" i="39"/>
  <c r="X10" i="21"/>
  <c r="X10" i="8"/>
  <c r="X10" i="13"/>
  <c r="X10" i="37"/>
  <c r="N9" i="29"/>
  <c r="P7" i="51"/>
  <c r="F7" i="18"/>
  <c r="F7" i="34"/>
  <c r="F7" i="22"/>
  <c r="F7" i="50"/>
  <c r="F7" i="52"/>
  <c r="F7" i="24"/>
  <c r="F7" i="19"/>
  <c r="F7" i="23"/>
  <c r="F7" i="13"/>
  <c r="P7" i="34"/>
  <c r="F7" i="16"/>
  <c r="P7" i="37"/>
  <c r="F7" i="27"/>
  <c r="P7" i="27"/>
  <c r="P7" i="24"/>
  <c r="F7" i="17"/>
  <c r="F7" i="29"/>
  <c r="N9" i="30"/>
  <c r="N9" i="23"/>
  <c r="N31" i="16"/>
  <c r="N31" i="18"/>
  <c r="N41" i="38"/>
  <c r="N41" i="24"/>
  <c r="N41" i="14"/>
  <c r="N41" i="37"/>
  <c r="N41" i="23"/>
  <c r="N41" i="34"/>
  <c r="N41" i="20"/>
  <c r="N41" i="52"/>
  <c r="N41" i="40"/>
  <c r="N41" i="18"/>
  <c r="N41" i="49"/>
  <c r="N41" i="16"/>
  <c r="N41" i="43"/>
  <c r="N41" i="30"/>
  <c r="N41" i="15"/>
  <c r="N41" i="44"/>
  <c r="N41" i="29"/>
  <c r="N41" i="48"/>
  <c r="N41" i="26"/>
  <c r="N41" i="41"/>
  <c r="N41" i="39"/>
  <c r="N41" i="25"/>
  <c r="N41" i="36"/>
  <c r="N41" i="22"/>
  <c r="N41" i="13"/>
  <c r="N41" i="35"/>
  <c r="N41" i="21"/>
  <c r="N41" i="33"/>
  <c r="N41" i="8"/>
  <c r="N41" i="27"/>
  <c r="F22" i="42"/>
  <c r="F22" i="23"/>
  <c r="F22" i="30"/>
  <c r="P22" i="30"/>
  <c r="F35" i="31"/>
  <c r="F35" i="30"/>
  <c r="F35" i="20"/>
  <c r="P35" i="51"/>
  <c r="F35" i="29"/>
  <c r="P35" i="19"/>
  <c r="F35" i="24"/>
  <c r="P35" i="47"/>
  <c r="P35" i="42"/>
  <c r="F35" i="36"/>
  <c r="F35" i="34"/>
  <c r="F35" i="21"/>
  <c r="P35" i="32"/>
  <c r="P35" i="40"/>
  <c r="P35" i="25"/>
  <c r="F35" i="23"/>
  <c r="P35" i="30"/>
  <c r="F35" i="17"/>
  <c r="F35" i="15"/>
  <c r="P35" i="23"/>
  <c r="F35" i="52"/>
  <c r="F35" i="42"/>
  <c r="F35" i="25"/>
  <c r="F35" i="19"/>
  <c r="P35" i="31"/>
  <c r="P35" i="12"/>
  <c r="F35" i="38"/>
  <c r="F35" i="41"/>
  <c r="F35" i="18"/>
  <c r="P35" i="44"/>
  <c r="V7" i="35"/>
  <c r="V7" i="47"/>
  <c r="V7" i="38"/>
  <c r="V7" i="30"/>
  <c r="V7" i="18"/>
  <c r="X38" i="4"/>
  <c r="Y38" i="4"/>
  <c r="E38" i="4"/>
  <c r="AM28" i="4"/>
  <c r="AM45" i="4"/>
  <c r="AM20" i="4"/>
  <c r="AM41" i="4"/>
  <c r="AM47" i="4"/>
  <c r="AM44" i="4"/>
  <c r="AO44" i="4"/>
  <c r="AM12" i="4"/>
  <c r="AM17" i="4"/>
  <c r="AM15" i="4"/>
  <c r="AO15" i="4"/>
  <c r="G15" i="4"/>
  <c r="V5" i="23"/>
  <c r="V5" i="12"/>
  <c r="F21" i="16"/>
  <c r="P21" i="34"/>
  <c r="F21" i="29"/>
  <c r="F21" i="43"/>
  <c r="P21" i="27"/>
  <c r="F21" i="47"/>
  <c r="P21" i="49"/>
  <c r="P21" i="8"/>
  <c r="P21" i="47"/>
  <c r="P21" i="39"/>
  <c r="P21" i="43"/>
  <c r="F21" i="36"/>
  <c r="F21" i="35"/>
  <c r="F21" i="48"/>
  <c r="F21" i="8"/>
  <c r="P21" i="40"/>
  <c r="F21" i="42"/>
  <c r="P21" i="23"/>
  <c r="P21" i="20"/>
  <c r="P21" i="14"/>
  <c r="F21" i="39"/>
  <c r="F21" i="52"/>
  <c r="F21" i="41"/>
  <c r="P21" i="17"/>
  <c r="F23" i="51"/>
  <c r="P23" i="52"/>
  <c r="P23" i="14"/>
  <c r="F23" i="16"/>
  <c r="F23" i="38"/>
  <c r="P23" i="18"/>
  <c r="P23" i="39"/>
  <c r="P23" i="26"/>
  <c r="P23" i="15"/>
  <c r="F23" i="12"/>
  <c r="P23" i="27"/>
  <c r="F23" i="13"/>
  <c r="F23" i="27"/>
  <c r="F23" i="50"/>
  <c r="P23" i="28"/>
  <c r="P23" i="37"/>
  <c r="F23" i="23"/>
  <c r="P23" i="34"/>
  <c r="F23" i="52"/>
  <c r="P23" i="13"/>
  <c r="P23" i="44"/>
  <c r="P23" i="31"/>
  <c r="F23" i="34"/>
  <c r="P23" i="20"/>
  <c r="P23" i="29"/>
  <c r="F23" i="44"/>
  <c r="P23" i="33"/>
  <c r="P23" i="8"/>
  <c r="P23" i="24"/>
  <c r="X20" i="4"/>
  <c r="Y20" i="4"/>
  <c r="E20" i="4"/>
  <c r="O15" i="4"/>
  <c r="P15" i="4"/>
  <c r="C15" i="4"/>
  <c r="V5" i="43"/>
  <c r="V29" i="18"/>
  <c r="V29" i="38"/>
  <c r="V29" i="44"/>
  <c r="V29" i="34"/>
  <c r="O43" i="4"/>
  <c r="P43" i="4"/>
  <c r="C43" i="4" s="1"/>
  <c r="O39" i="4"/>
  <c r="P39" i="4"/>
  <c r="C39" i="4"/>
  <c r="P36" i="32" s="1"/>
  <c r="AT10" i="4"/>
  <c r="H10" i="4" s="1"/>
  <c r="F6" i="25"/>
  <c r="P6" i="39"/>
  <c r="F6" i="18"/>
  <c r="P6" i="36"/>
  <c r="P6" i="34"/>
  <c r="F6" i="32"/>
  <c r="F6" i="48"/>
  <c r="P6" i="31"/>
  <c r="P6" i="48"/>
  <c r="P6" i="24"/>
  <c r="P6" i="8"/>
  <c r="P6" i="40"/>
  <c r="F6" i="29"/>
  <c r="F6" i="19"/>
  <c r="P6" i="42"/>
  <c r="P6" i="15"/>
  <c r="F6" i="13"/>
  <c r="P6" i="25"/>
  <c r="F6" i="30"/>
  <c r="F6" i="33"/>
  <c r="F6" i="16"/>
  <c r="F6" i="44"/>
  <c r="F6" i="38"/>
  <c r="F6" i="42"/>
  <c r="P6" i="37"/>
  <c r="F6" i="23"/>
  <c r="F6" i="36"/>
  <c r="P6" i="12"/>
  <c r="P6" i="41"/>
  <c r="F6" i="49"/>
  <c r="P6" i="21"/>
  <c r="P6" i="44"/>
  <c r="P6" i="23"/>
  <c r="F6" i="52"/>
  <c r="F6" i="34"/>
  <c r="F6" i="31"/>
  <c r="P6" i="26"/>
  <c r="F6" i="20"/>
  <c r="P6" i="30"/>
  <c r="F6" i="40"/>
  <c r="P6" i="33"/>
  <c r="P6" i="27"/>
  <c r="P6" i="17"/>
  <c r="F6" i="24"/>
  <c r="F6" i="39"/>
  <c r="P6" i="52"/>
  <c r="F6" i="22"/>
  <c r="F6" i="50"/>
  <c r="P6" i="29"/>
  <c r="F6" i="35"/>
  <c r="P6" i="22"/>
  <c r="P6" i="13"/>
  <c r="P6" i="50"/>
  <c r="F6" i="14"/>
  <c r="P6" i="20"/>
  <c r="F43" i="44"/>
  <c r="P43" i="31"/>
  <c r="P43" i="40"/>
  <c r="F43" i="8"/>
  <c r="P43" i="34"/>
  <c r="P43" i="36"/>
  <c r="F43" i="28"/>
  <c r="P43" i="25"/>
  <c r="P43" i="27"/>
  <c r="P43" i="42"/>
  <c r="P43" i="12"/>
  <c r="P43" i="19"/>
  <c r="F43" i="48"/>
  <c r="P43" i="22"/>
  <c r="F43" i="31"/>
  <c r="P43" i="43"/>
  <c r="P43" i="50"/>
  <c r="P43" i="41"/>
  <c r="F43" i="15"/>
  <c r="P43" i="51"/>
  <c r="F43" i="22"/>
  <c r="P43" i="23"/>
  <c r="F43" i="47"/>
  <c r="F43" i="27"/>
  <c r="P43" i="38"/>
  <c r="F43" i="51"/>
  <c r="P43" i="32"/>
  <c r="P43" i="48"/>
  <c r="F43" i="35"/>
  <c r="F43" i="30"/>
  <c r="F43" i="52"/>
  <c r="P43" i="49"/>
  <c r="P43" i="21"/>
  <c r="P43" i="26"/>
  <c r="P43" i="15"/>
  <c r="F43" i="39"/>
  <c r="F43" i="24"/>
  <c r="P43" i="14"/>
  <c r="P43" i="28"/>
  <c r="F43" i="34"/>
  <c r="F43" i="32"/>
  <c r="F43" i="37"/>
  <c r="P43" i="24"/>
  <c r="F43" i="14"/>
  <c r="F43" i="18"/>
  <c r="P43" i="44"/>
  <c r="F43" i="20"/>
  <c r="F43" i="19"/>
  <c r="F43" i="21"/>
  <c r="P43" i="20"/>
  <c r="F43" i="29"/>
  <c r="F43" i="50"/>
  <c r="F43" i="41"/>
  <c r="P43" i="29"/>
  <c r="F43" i="13"/>
  <c r="F43" i="42"/>
  <c r="F43" i="17"/>
  <c r="P43" i="33"/>
  <c r="P43" i="35"/>
  <c r="P43" i="30"/>
  <c r="N33" i="52"/>
  <c r="N33" i="25"/>
  <c r="N33" i="22"/>
  <c r="N33" i="16"/>
  <c r="N33" i="13"/>
  <c r="N33" i="17"/>
  <c r="N33" i="33"/>
  <c r="N33" i="32"/>
  <c r="N19" i="28"/>
  <c r="N19" i="52"/>
  <c r="N19" i="31"/>
  <c r="N19" i="35"/>
  <c r="N19" i="30"/>
  <c r="N19" i="34"/>
  <c r="N19" i="40"/>
  <c r="N30" i="12"/>
  <c r="N30" i="13"/>
  <c r="N30" i="19"/>
  <c r="N30" i="51"/>
  <c r="N30" i="49"/>
  <c r="N30" i="36"/>
  <c r="N30" i="40"/>
  <c r="N30" i="50"/>
  <c r="N33" i="36"/>
  <c r="N33" i="20"/>
  <c r="N33" i="21"/>
  <c r="N33" i="44"/>
  <c r="N33" i="37"/>
  <c r="N33" i="30"/>
  <c r="N19" i="51"/>
  <c r="N19" i="23"/>
  <c r="N19" i="26"/>
  <c r="N19" i="29"/>
  <c r="N19" i="24"/>
  <c r="N19" i="33"/>
  <c r="N19" i="8"/>
  <c r="N30" i="8"/>
  <c r="N30" i="28"/>
  <c r="N30" i="24"/>
  <c r="N30" i="37"/>
  <c r="N30" i="33"/>
  <c r="N30" i="47"/>
  <c r="V7" i="12"/>
  <c r="V7" i="39"/>
  <c r="F39" i="15"/>
  <c r="P40" i="24"/>
  <c r="F40" i="19"/>
  <c r="F40" i="52"/>
  <c r="F40" i="24"/>
  <c r="P40" i="41"/>
  <c r="P40" i="43"/>
  <c r="F40" i="30"/>
  <c r="F40" i="33"/>
  <c r="P40" i="49"/>
  <c r="Y42" i="4"/>
  <c r="E42" i="4"/>
  <c r="X42" i="4"/>
  <c r="N10" i="21"/>
  <c r="N10" i="41"/>
  <c r="N10" i="33"/>
  <c r="N10" i="44"/>
  <c r="E12" i="4"/>
  <c r="X9" i="31"/>
  <c r="D12" i="4"/>
  <c r="AM11" i="4"/>
  <c r="AM42" i="4"/>
  <c r="AO42" i="4"/>
  <c r="G42" i="4"/>
  <c r="AM34" i="4"/>
  <c r="AM26" i="4"/>
  <c r="AM18" i="4"/>
  <c r="AM10" i="4"/>
  <c r="AM33" i="4"/>
  <c r="AM9" i="4"/>
  <c r="AM39" i="4"/>
  <c r="AO39" i="4"/>
  <c r="G39" i="4" s="1"/>
  <c r="AM29" i="4"/>
  <c r="AM43" i="4"/>
  <c r="AM48" i="4"/>
  <c r="AM40" i="4"/>
  <c r="AM32" i="4"/>
  <c r="AM24" i="4"/>
  <c r="AM16" i="4"/>
  <c r="AM25" i="4"/>
  <c r="AM31" i="4"/>
  <c r="AO31" i="4"/>
  <c r="G31" i="4"/>
  <c r="AM13" i="4"/>
  <c r="AM27" i="4"/>
  <c r="AM46" i="4"/>
  <c r="AM38" i="4"/>
  <c r="AM30" i="4"/>
  <c r="AM22" i="4"/>
  <c r="AM14" i="4"/>
  <c r="AM23" i="4"/>
  <c r="J20" i="31"/>
  <c r="V7" i="44"/>
  <c r="V7" i="17"/>
  <c r="X28" i="4"/>
  <c r="AD28" i="4" s="1"/>
  <c r="D28" i="4"/>
  <c r="Y28" i="4"/>
  <c r="E28" i="4" s="1"/>
  <c r="P39" i="32"/>
  <c r="P39" i="42"/>
  <c r="P39" i="15"/>
  <c r="P39" i="13"/>
  <c r="F39" i="43"/>
  <c r="F39" i="42"/>
  <c r="F39" i="26"/>
  <c r="F39" i="21"/>
  <c r="P39" i="12"/>
  <c r="F39" i="32"/>
  <c r="F39" i="28"/>
  <c r="P39" i="21"/>
  <c r="P39" i="31"/>
  <c r="F39" i="36"/>
  <c r="P39" i="29"/>
  <c r="X11" i="16"/>
  <c r="X11" i="8"/>
  <c r="V7" i="25"/>
  <c r="V7" i="21"/>
  <c r="V7" i="14"/>
  <c r="V7" i="23"/>
  <c r="V7" i="20"/>
  <c r="V7" i="40"/>
  <c r="V7" i="22"/>
  <c r="V7" i="24"/>
  <c r="V7" i="8"/>
  <c r="V7" i="42"/>
  <c r="V7" i="31"/>
  <c r="V7" i="19"/>
  <c r="V7" i="37"/>
  <c r="V7" i="26"/>
  <c r="V7" i="48"/>
  <c r="V7" i="51"/>
  <c r="V7" i="16"/>
  <c r="V7" i="41"/>
  <c r="V7" i="49"/>
  <c r="V7" i="34"/>
  <c r="V7" i="36"/>
  <c r="V7" i="32"/>
  <c r="V7" i="15"/>
  <c r="V7" i="29"/>
  <c r="V7" i="50"/>
  <c r="V7" i="27"/>
  <c r="V7" i="13"/>
  <c r="V7" i="33"/>
  <c r="V7" i="28"/>
  <c r="V7" i="52"/>
  <c r="P39" i="41"/>
  <c r="F29" i="40"/>
  <c r="P29" i="19"/>
  <c r="F29" i="16"/>
  <c r="F29" i="13"/>
  <c r="P29" i="35"/>
  <c r="F29" i="37"/>
  <c r="F29" i="42"/>
  <c r="F29" i="27"/>
  <c r="P29" i="18"/>
  <c r="F29" i="29"/>
  <c r="Y21" i="4"/>
  <c r="E21" i="4"/>
  <c r="X21" i="4"/>
  <c r="AO48" i="4"/>
  <c r="O33" i="4"/>
  <c r="P33" i="4" s="1"/>
  <c r="C33" i="4" s="1"/>
  <c r="AT46" i="4"/>
  <c r="H46" i="4"/>
  <c r="AT16" i="4"/>
  <c r="H16" i="4"/>
  <c r="O41" i="4"/>
  <c r="P41" i="4"/>
  <c r="C41" i="4" s="1"/>
  <c r="AT18" i="4"/>
  <c r="H18" i="4"/>
  <c r="AO25" i="4"/>
  <c r="G25" i="4" s="1"/>
  <c r="O40" i="4"/>
  <c r="P40" i="4"/>
  <c r="C40" i="4" s="1"/>
  <c r="O35" i="4"/>
  <c r="P35" i="4"/>
  <c r="C35" i="4"/>
  <c r="O34" i="4"/>
  <c r="O21" i="4"/>
  <c r="P21" i="4"/>
  <c r="C21" i="4"/>
  <c r="O14" i="4"/>
  <c r="P14" i="4" s="1"/>
  <c r="C14" i="4" s="1"/>
  <c r="O47" i="4"/>
  <c r="P47" i="4"/>
  <c r="C47" i="4" s="1"/>
  <c r="F44" i="30" s="1"/>
  <c r="AT14" i="4"/>
  <c r="H14" i="4"/>
  <c r="F6" i="21"/>
  <c r="P6" i="28"/>
  <c r="P6" i="32"/>
  <c r="P6" i="38"/>
  <c r="F6" i="12"/>
  <c r="F6" i="28"/>
  <c r="P6" i="16"/>
  <c r="P6" i="51"/>
  <c r="P6" i="35"/>
  <c r="F6" i="17"/>
  <c r="F6" i="51"/>
  <c r="F6" i="37"/>
  <c r="P6" i="19"/>
  <c r="P6" i="47"/>
  <c r="P6" i="43"/>
  <c r="F6" i="27"/>
  <c r="F6" i="47"/>
  <c r="P6" i="18"/>
  <c r="P6" i="14"/>
  <c r="P6" i="49"/>
  <c r="F6" i="41"/>
  <c r="F6" i="43"/>
  <c r="F6" i="8"/>
  <c r="F6" i="26"/>
  <c r="F6" i="15"/>
  <c r="N17" i="18"/>
  <c r="N17" i="38"/>
  <c r="N17" i="51"/>
  <c r="N17" i="20"/>
  <c r="N17" i="28"/>
  <c r="P25" i="12"/>
  <c r="F25" i="18"/>
  <c r="P25" i="17"/>
  <c r="F25" i="50"/>
  <c r="P25" i="47"/>
  <c r="F25" i="22"/>
  <c r="F25" i="52"/>
  <c r="P25" i="50"/>
  <c r="P25" i="48"/>
  <c r="F25" i="13"/>
  <c r="P25" i="14"/>
  <c r="P25" i="52"/>
  <c r="N34" i="22"/>
  <c r="N34" i="43"/>
  <c r="N34" i="23"/>
  <c r="N34" i="19"/>
  <c r="N34" i="8"/>
  <c r="N34" i="42"/>
  <c r="N34" i="36"/>
  <c r="N34" i="25"/>
  <c r="N34" i="49"/>
  <c r="N34" i="24"/>
  <c r="N34" i="17"/>
  <c r="N34" i="34"/>
  <c r="N34" i="39"/>
  <c r="N34" i="40"/>
  <c r="N34" i="31"/>
  <c r="N34" i="51"/>
  <c r="N34" i="28"/>
  <c r="N34" i="37"/>
  <c r="N34" i="44"/>
  <c r="N34" i="20"/>
  <c r="N34" i="38"/>
  <c r="N34" i="15"/>
  <c r="N34" i="35"/>
  <c r="N34" i="47"/>
  <c r="N34" i="21"/>
  <c r="N34" i="41"/>
  <c r="N34" i="13"/>
  <c r="N34" i="52"/>
  <c r="N34" i="29"/>
  <c r="N34" i="50"/>
  <c r="N34" i="18"/>
  <c r="N34" i="48"/>
  <c r="N34" i="30"/>
  <c r="N34" i="27"/>
  <c r="N34" i="33"/>
  <c r="P20" i="20"/>
  <c r="P20" i="33"/>
  <c r="P19" i="32"/>
  <c r="P19" i="19"/>
  <c r="P19" i="18"/>
  <c r="P19" i="40"/>
  <c r="F19" i="13"/>
  <c r="P19" i="33"/>
  <c r="X9" i="49"/>
  <c r="X9" i="19"/>
  <c r="X9" i="8"/>
  <c r="X9" i="39"/>
  <c r="X9" i="32"/>
  <c r="X9" i="36"/>
  <c r="X9" i="44"/>
  <c r="X9" i="38"/>
  <c r="F5" i="25"/>
  <c r="F5" i="18"/>
  <c r="P5" i="18"/>
  <c r="F5" i="32"/>
  <c r="P5" i="27"/>
  <c r="P5" i="41"/>
  <c r="P5" i="32"/>
  <c r="P5" i="44"/>
  <c r="P5" i="12"/>
  <c r="F5" i="15"/>
  <c r="F5" i="21"/>
  <c r="P5" i="48"/>
  <c r="P5" i="42"/>
  <c r="F5" i="42"/>
  <c r="P5" i="35"/>
  <c r="F5" i="29"/>
  <c r="P5" i="30"/>
  <c r="F5" i="34"/>
  <c r="P5" i="21"/>
  <c r="F5" i="48"/>
  <c r="P5" i="52"/>
  <c r="N44" i="38"/>
  <c r="N44" i="42"/>
  <c r="N44" i="35"/>
  <c r="N44" i="22"/>
  <c r="N44" i="23"/>
  <c r="N44" i="29"/>
  <c r="N44" i="15"/>
  <c r="N44" i="20"/>
  <c r="N44" i="18"/>
  <c r="N44" i="12"/>
  <c r="N44" i="19"/>
  <c r="N44" i="34"/>
  <c r="N44" i="43"/>
  <c r="N44" i="14"/>
  <c r="N44" i="41"/>
  <c r="N44" i="37"/>
  <c r="N44" i="47"/>
  <c r="N44" i="39"/>
  <c r="N44" i="52"/>
  <c r="N44" i="33"/>
  <c r="N44" i="21"/>
  <c r="N44" i="44"/>
  <c r="N44" i="30"/>
  <c r="N44" i="25"/>
  <c r="N44" i="32"/>
  <c r="N44" i="31"/>
  <c r="N44" i="8"/>
  <c r="N44" i="27"/>
  <c r="N44" i="17"/>
  <c r="N44" i="24"/>
  <c r="N44" i="28"/>
  <c r="N44" i="40"/>
  <c r="N44" i="48"/>
  <c r="N44" i="13"/>
  <c r="N44" i="16"/>
  <c r="N44" i="36"/>
  <c r="N44" i="26"/>
  <c r="N44" i="50"/>
  <c r="N44" i="51"/>
  <c r="N44" i="49"/>
  <c r="X44" i="4"/>
  <c r="Y44" i="4"/>
  <c r="E44" i="4"/>
  <c r="N17" i="34"/>
  <c r="N17" i="8"/>
  <c r="N17" i="52"/>
  <c r="N17" i="27"/>
  <c r="N17" i="50"/>
  <c r="F5" i="52"/>
  <c r="F5" i="51"/>
  <c r="F5" i="43"/>
  <c r="P5" i="37"/>
  <c r="P19" i="36"/>
  <c r="N45" i="50"/>
  <c r="N45" i="32"/>
  <c r="N45" i="17"/>
  <c r="N45" i="51"/>
  <c r="N45" i="31"/>
  <c r="N45" i="42"/>
  <c r="N45" i="28"/>
  <c r="N45" i="12"/>
  <c r="N45" i="41"/>
  <c r="N45" i="27"/>
  <c r="N18" i="52"/>
  <c r="N18" i="27"/>
  <c r="N18" i="23"/>
  <c r="N18" i="21"/>
  <c r="N18" i="24"/>
  <c r="N18" i="25"/>
  <c r="N18" i="26"/>
  <c r="N18" i="39"/>
  <c r="N18" i="38"/>
  <c r="N18" i="40"/>
  <c r="N22" i="48"/>
  <c r="N22" i="25"/>
  <c r="N22" i="27"/>
  <c r="N22" i="30"/>
  <c r="N22" i="43"/>
  <c r="N22" i="36"/>
  <c r="N32" i="49"/>
  <c r="N32" i="47"/>
  <c r="N32" i="27"/>
  <c r="N32" i="30"/>
  <c r="N32" i="52"/>
  <c r="N32" i="37"/>
  <c r="N32" i="48"/>
  <c r="N32" i="17"/>
  <c r="N32" i="41"/>
  <c r="N32" i="43"/>
  <c r="N34" i="26"/>
  <c r="F5" i="26"/>
  <c r="J20" i="30"/>
  <c r="N8" i="48"/>
  <c r="N8" i="15"/>
  <c r="N8" i="31"/>
  <c r="N8" i="44"/>
  <c r="N8" i="16"/>
  <c r="N8" i="18"/>
  <c r="N8" i="49"/>
  <c r="N8" i="27"/>
  <c r="N8" i="37"/>
  <c r="N8" i="42"/>
  <c r="N34" i="16"/>
  <c r="P25" i="51"/>
  <c r="F5" i="27"/>
  <c r="N16" i="47"/>
  <c r="N16" i="22"/>
  <c r="N16" i="21"/>
  <c r="N16" i="14"/>
  <c r="N16" i="28"/>
  <c r="N16" i="20"/>
  <c r="N16" i="34"/>
  <c r="N16" i="37"/>
  <c r="N16" i="17"/>
  <c r="N16" i="49"/>
  <c r="N16" i="23"/>
  <c r="N16" i="36"/>
  <c r="N16" i="50"/>
  <c r="N16" i="32"/>
  <c r="N16" i="44"/>
  <c r="N16" i="19"/>
  <c r="N16" i="15"/>
  <c r="N16" i="33"/>
  <c r="N16" i="35"/>
  <c r="N16" i="48"/>
  <c r="N17" i="42"/>
  <c r="N17" i="41"/>
  <c r="N17" i="40"/>
  <c r="N17" i="47"/>
  <c r="P20" i="17"/>
  <c r="P5" i="16"/>
  <c r="P5" i="29"/>
  <c r="P5" i="36"/>
  <c r="F5" i="30"/>
  <c r="F19" i="44"/>
  <c r="F12" i="44"/>
  <c r="F12" i="40"/>
  <c r="N19" i="14"/>
  <c r="N19" i="27"/>
  <c r="N19" i="22"/>
  <c r="N19" i="25"/>
  <c r="N19" i="17"/>
  <c r="N19" i="20"/>
  <c r="N19" i="18"/>
  <c r="N19" i="44"/>
  <c r="N19" i="12"/>
  <c r="N19" i="39"/>
  <c r="N30" i="48"/>
  <c r="N30" i="26"/>
  <c r="N30" i="31"/>
  <c r="N30" i="32"/>
  <c r="N30" i="17"/>
  <c r="N30" i="35"/>
  <c r="N30" i="20"/>
  <c r="N30" i="27"/>
  <c r="N30" i="41"/>
  <c r="N30" i="43"/>
  <c r="N33" i="19"/>
  <c r="N33" i="27"/>
  <c r="N33" i="24"/>
  <c r="N33" i="31"/>
  <c r="N33" i="34"/>
  <c r="N33" i="15"/>
  <c r="N33" i="29"/>
  <c r="N33" i="26"/>
  <c r="N33" i="18"/>
  <c r="N33" i="35"/>
  <c r="N12" i="52"/>
  <c r="N12" i="13"/>
  <c r="N12" i="17"/>
  <c r="N12" i="29"/>
  <c r="N12" i="23"/>
  <c r="N12" i="44"/>
  <c r="N12" i="42"/>
  <c r="N12" i="39"/>
  <c r="N12" i="15"/>
  <c r="N12" i="21"/>
  <c r="P5" i="17"/>
  <c r="N26" i="26"/>
  <c r="N26" i="38"/>
  <c r="P28" i="28"/>
  <c r="F28" i="12"/>
  <c r="P28" i="23"/>
  <c r="P28" i="36"/>
  <c r="F26" i="25"/>
  <c r="F26" i="22"/>
  <c r="P26" i="47"/>
  <c r="F26" i="24"/>
  <c r="F26" i="40"/>
  <c r="P16" i="26"/>
  <c r="P16" i="17"/>
  <c r="F16" i="48"/>
  <c r="P16" i="15"/>
  <c r="P16" i="31"/>
  <c r="P13" i="35"/>
  <c r="F13" i="39"/>
  <c r="F13" i="14"/>
  <c r="P13" i="30"/>
  <c r="P13" i="16"/>
  <c r="P13" i="22"/>
  <c r="J36" i="27"/>
  <c r="J36" i="20"/>
  <c r="J36" i="12"/>
  <c r="F36" i="48"/>
  <c r="F36" i="38"/>
  <c r="F36" i="33"/>
  <c r="P36" i="48"/>
  <c r="F36" i="16"/>
  <c r="P36" i="19"/>
  <c r="F36" i="29"/>
  <c r="P36" i="38"/>
  <c r="F36" i="12"/>
  <c r="P36" i="15"/>
  <c r="P36" i="18"/>
  <c r="P36" i="27"/>
  <c r="P36" i="33"/>
  <c r="P36" i="47"/>
  <c r="F36" i="44"/>
  <c r="P36" i="31"/>
  <c r="F36" i="41"/>
  <c r="F36" i="28"/>
  <c r="F36" i="49"/>
  <c r="F36" i="8"/>
  <c r="P36" i="12"/>
  <c r="F36" i="51"/>
  <c r="F36" i="40"/>
  <c r="F36" i="13"/>
  <c r="F36" i="15"/>
  <c r="P36" i="40"/>
  <c r="P36" i="29"/>
  <c r="P36" i="42"/>
  <c r="F36" i="30"/>
  <c r="F36" i="19"/>
  <c r="V13" i="33"/>
  <c r="V13" i="38"/>
  <c r="V13" i="18"/>
  <c r="V13" i="34"/>
  <c r="V13" i="51"/>
  <c r="X11" i="47"/>
  <c r="X11" i="19"/>
  <c r="X11" i="34"/>
  <c r="X11" i="36"/>
  <c r="X11" i="41"/>
  <c r="X11" i="48"/>
  <c r="X11" i="51"/>
  <c r="X11" i="37"/>
  <c r="X15" i="51"/>
  <c r="X15" i="19"/>
  <c r="X15" i="43"/>
  <c r="X15" i="33"/>
  <c r="F39" i="31"/>
  <c r="F39" i="18"/>
  <c r="P39" i="18"/>
  <c r="F39" i="44"/>
  <c r="F39" i="29"/>
  <c r="P39" i="28"/>
  <c r="P39" i="30"/>
  <c r="P39" i="38"/>
  <c r="F39" i="27"/>
  <c r="P39" i="17"/>
  <c r="F39" i="39"/>
  <c r="F39" i="17"/>
  <c r="P39" i="27"/>
  <c r="F39" i="20"/>
  <c r="P39" i="34"/>
  <c r="P39" i="23"/>
  <c r="F39" i="12"/>
  <c r="P39" i="52"/>
  <c r="P39" i="14"/>
  <c r="P39" i="19"/>
  <c r="P39" i="43"/>
  <c r="P39" i="36"/>
  <c r="F39" i="24"/>
  <c r="P39" i="51"/>
  <c r="F39" i="35"/>
  <c r="F39" i="13"/>
  <c r="P39" i="33"/>
  <c r="P39" i="25"/>
  <c r="F39" i="30"/>
  <c r="P39" i="24"/>
  <c r="P39" i="44"/>
  <c r="F39" i="50"/>
  <c r="F39" i="40"/>
  <c r="F39" i="47"/>
  <c r="F39" i="14"/>
  <c r="F39" i="16"/>
  <c r="P39" i="37"/>
  <c r="F39" i="23"/>
  <c r="F39" i="37"/>
  <c r="F39" i="8"/>
  <c r="F39" i="38"/>
  <c r="F39" i="49"/>
  <c r="P39" i="47"/>
  <c r="P39" i="48"/>
  <c r="P39" i="8"/>
  <c r="P39" i="35"/>
  <c r="F39" i="34"/>
  <c r="F39" i="19"/>
  <c r="P39" i="16"/>
  <c r="P39" i="20"/>
  <c r="P39" i="49"/>
  <c r="F39" i="48"/>
  <c r="F39" i="41"/>
  <c r="P39" i="39"/>
  <c r="P39" i="50"/>
  <c r="F39" i="51"/>
  <c r="F39" i="33"/>
  <c r="F39" i="22"/>
  <c r="P39" i="22"/>
  <c r="F39" i="25"/>
  <c r="P39" i="40"/>
  <c r="F44" i="37"/>
  <c r="P44" i="25"/>
  <c r="P44" i="37"/>
  <c r="F44" i="15"/>
  <c r="F44" i="38"/>
  <c r="P44" i="18"/>
  <c r="V25" i="50"/>
  <c r="V25" i="43"/>
  <c r="V25" i="8"/>
  <c r="V25" i="12"/>
  <c r="V25" i="31"/>
  <c r="V25" i="16"/>
  <c r="V25" i="19"/>
  <c r="F44" i="51"/>
  <c r="P44" i="43"/>
  <c r="P44" i="44"/>
  <c r="P44" i="35"/>
  <c r="P44" i="29"/>
  <c r="P44" i="16"/>
  <c r="P44" i="21"/>
  <c r="P44" i="12"/>
  <c r="F44" i="36"/>
  <c r="F44" i="28"/>
  <c r="F44" i="18"/>
  <c r="F44" i="44"/>
  <c r="F44" i="35"/>
  <c r="F44" i="27"/>
  <c r="F44" i="12"/>
  <c r="P44" i="48"/>
  <c r="P44" i="42"/>
  <c r="P44" i="41"/>
  <c r="P44" i="33"/>
  <c r="P44" i="28"/>
  <c r="P44" i="31"/>
  <c r="P44" i="19"/>
  <c r="P44" i="8"/>
  <c r="F44" i="34"/>
  <c r="F44" i="24"/>
  <c r="F44" i="16"/>
  <c r="F44" i="41"/>
  <c r="F44" i="33"/>
  <c r="F44" i="26"/>
  <c r="F44" i="8"/>
  <c r="P44" i="49"/>
  <c r="P44" i="40"/>
  <c r="P44" i="39"/>
  <c r="P44" i="32"/>
  <c r="P44" i="26"/>
  <c r="P44" i="27"/>
  <c r="P44" i="17"/>
  <c r="F44" i="47"/>
  <c r="F44" i="32"/>
  <c r="F44" i="22"/>
  <c r="F44" i="14"/>
  <c r="F44" i="39"/>
  <c r="F44" i="31"/>
  <c r="F44" i="25"/>
  <c r="AI14" i="4"/>
  <c r="AJ47" i="4"/>
  <c r="AL45" i="4"/>
  <c r="AI44" i="4"/>
  <c r="AK42" i="4"/>
  <c r="AI40" i="4"/>
  <c r="AH37" i="4"/>
  <c r="AL33" i="4"/>
  <c r="AK30" i="4"/>
  <c r="AN30" i="4" s="1"/>
  <c r="F30" i="4" s="1"/>
  <c r="AJ27" i="4"/>
  <c r="AI24" i="4"/>
  <c r="AH21" i="4"/>
  <c r="AL17" i="4"/>
  <c r="AK14" i="4"/>
  <c r="AJ11" i="4"/>
  <c r="AH8" i="4"/>
  <c r="AK9" i="4"/>
  <c r="AI11" i="4"/>
  <c r="AI13" i="4"/>
  <c r="AL14" i="4"/>
  <c r="AJ16" i="4"/>
  <c r="AH18" i="4"/>
  <c r="AK19" i="4"/>
  <c r="AI21" i="4"/>
  <c r="AK23" i="4"/>
  <c r="AN23" i="4" s="1"/>
  <c r="F23" i="4" s="1"/>
  <c r="AI25" i="4"/>
  <c r="AK27" i="4"/>
  <c r="AJ28" i="4"/>
  <c r="AK29" i="4"/>
  <c r="AN29" i="4" s="1"/>
  <c r="F29" i="4" s="1"/>
  <c r="AI31" i="4"/>
  <c r="AL32" i="4"/>
  <c r="AI35" i="4"/>
  <c r="AK48" i="4"/>
  <c r="AN48" i="4" s="1"/>
  <c r="AH47" i="4"/>
  <c r="AJ45" i="4"/>
  <c r="AL43" i="4"/>
  <c r="AI42" i="4"/>
  <c r="AJ39" i="4"/>
  <c r="AI36" i="4"/>
  <c r="AH33" i="4"/>
  <c r="AL29" i="4"/>
  <c r="AK26" i="4"/>
  <c r="AJ23" i="4"/>
  <c r="AI20" i="4"/>
  <c r="AH17" i="4"/>
  <c r="AN17" i="4" s="1"/>
  <c r="F17" i="4" s="1"/>
  <c r="AL13" i="4"/>
  <c r="AK10" i="4"/>
  <c r="AJ8" i="4"/>
  <c r="AH10" i="4"/>
  <c r="AK11" i="4"/>
  <c r="AK13" i="4"/>
  <c r="AI15" i="4"/>
  <c r="AL16" i="4"/>
  <c r="AJ18" i="4"/>
  <c r="AH20" i="4"/>
  <c r="AK21" i="4"/>
  <c r="AJ22" i="4"/>
  <c r="AH24" i="4"/>
  <c r="AK25" i="4"/>
  <c r="AJ26" i="4"/>
  <c r="AH28" i="4"/>
  <c r="AO28" i="4" s="1"/>
  <c r="G28" i="4" s="1"/>
  <c r="AI48" i="4"/>
  <c r="AK46" i="4"/>
  <c r="AH45" i="4"/>
  <c r="AO45" i="4"/>
  <c r="G45" i="4" s="1"/>
  <c r="J42" i="22" s="1"/>
  <c r="AJ43" i="4"/>
  <c r="AL41" i="4"/>
  <c r="AK38" i="4"/>
  <c r="AJ35" i="4"/>
  <c r="AI32" i="4"/>
  <c r="AH29" i="4"/>
  <c r="AL25" i="4"/>
  <c r="AK22" i="4"/>
  <c r="AJ19" i="4"/>
  <c r="AI16" i="4"/>
  <c r="AH13" i="4"/>
  <c r="AL9" i="4"/>
  <c r="AL8" i="4"/>
  <c r="AJ10" i="4"/>
  <c r="AH12" i="4"/>
  <c r="AJ12" i="4"/>
  <c r="AH14" i="4"/>
  <c r="AK15" i="4"/>
  <c r="AI17" i="4"/>
  <c r="AL18" i="4"/>
  <c r="AJ20" i="4"/>
  <c r="AH22" i="4"/>
  <c r="AL22" i="4"/>
  <c r="AJ24" i="4"/>
  <c r="AH26" i="4"/>
  <c r="AL26" i="4"/>
  <c r="AL28" i="4"/>
  <c r="AJ30" i="4"/>
  <c r="AH32" i="4"/>
  <c r="AK33" i="4"/>
  <c r="AJ34" i="4"/>
  <c r="AH36" i="4"/>
  <c r="AL36" i="4"/>
  <c r="AJ38" i="4"/>
  <c r="AH40" i="4"/>
  <c r="AK41" i="4"/>
  <c r="AK44" i="4"/>
  <c r="AK34" i="4"/>
  <c r="AL21" i="4"/>
  <c r="AH9" i="4"/>
  <c r="AL12" i="4"/>
  <c r="AI19" i="4"/>
  <c r="AL24" i="4"/>
  <c r="AI29" i="4"/>
  <c r="AJ32" i="4"/>
  <c r="AL34" i="4"/>
  <c r="AI37" i="4"/>
  <c r="AI39" i="4"/>
  <c r="AI41" i="4"/>
  <c r="AJ41" i="4"/>
  <c r="AK28" i="4"/>
  <c r="AK12" i="4"/>
  <c r="AL42" i="4"/>
  <c r="AH43" i="4"/>
  <c r="AJ31" i="4"/>
  <c r="AN31" i="4" s="1"/>
  <c r="AK18" i="4"/>
  <c r="AI9" i="4"/>
  <c r="AJ14" i="4"/>
  <c r="AL20" i="4"/>
  <c r="AH30" i="4"/>
  <c r="AI33" i="4"/>
  <c r="AK35" i="4"/>
  <c r="AK37" i="4"/>
  <c r="AK39" i="4"/>
  <c r="AJ46" i="4"/>
  <c r="AI38" i="4"/>
  <c r="AJ9" i="4"/>
  <c r="AK47" i="4"/>
  <c r="AK40" i="4"/>
  <c r="AJ37" i="4"/>
  <c r="AL47" i="4"/>
  <c r="AH41" i="4"/>
  <c r="AI28" i="4"/>
  <c r="AJ15" i="4"/>
  <c r="AL10" i="4"/>
  <c r="AH16" i="4"/>
  <c r="AI27" i="4"/>
  <c r="AL30" i="4"/>
  <c r="AH34" i="4"/>
  <c r="AH38" i="4"/>
  <c r="AO38" i="4"/>
  <c r="G38" i="4" s="1"/>
  <c r="AJ40" i="4"/>
  <c r="AL44" i="4"/>
  <c r="AH35" i="4"/>
  <c r="AN35" i="4" s="1"/>
  <c r="F35" i="4" s="1"/>
  <c r="AJ25" i="4"/>
  <c r="AH19" i="4"/>
  <c r="AH46" i="4"/>
  <c r="AI34" i="4"/>
  <c r="AN34" i="4" s="1"/>
  <c r="F34" i="4" s="1"/>
  <c r="N10" i="23"/>
  <c r="N10" i="29"/>
  <c r="N10" i="15"/>
  <c r="AM21" i="4"/>
  <c r="E39" i="38"/>
  <c r="G39" i="38" s="1"/>
  <c r="E10" i="38"/>
  <c r="G10" i="38" s="1"/>
  <c r="E13" i="38"/>
  <c r="G13" i="38" s="1"/>
  <c r="E36" i="35"/>
  <c r="E6" i="35"/>
  <c r="G6" i="35" s="1"/>
  <c r="X21" i="30"/>
  <c r="X21" i="37"/>
  <c r="X21" i="39"/>
  <c r="X21" i="48"/>
  <c r="X21" i="22"/>
  <c r="X21" i="52"/>
  <c r="X21" i="51"/>
  <c r="X21" i="38"/>
  <c r="X21" i="50"/>
  <c r="V38" i="31"/>
  <c r="V38" i="26"/>
  <c r="V38" i="29"/>
  <c r="V38" i="32"/>
  <c r="V38" i="30"/>
  <c r="V38" i="8"/>
  <c r="V38" i="48"/>
  <c r="V38" i="51"/>
  <c r="V38" i="42"/>
  <c r="V38" i="22"/>
  <c r="V38" i="19"/>
  <c r="V38" i="15"/>
  <c r="V38" i="13"/>
  <c r="V38" i="35"/>
  <c r="V38" i="49"/>
  <c r="V38" i="41"/>
  <c r="V38" i="21"/>
  <c r="V38" i="17"/>
  <c r="V38" i="47"/>
  <c r="V38" i="25"/>
  <c r="V38" i="52"/>
  <c r="V38" i="33"/>
  <c r="V38" i="44"/>
  <c r="V38" i="39"/>
  <c r="V38" i="14"/>
  <c r="V38" i="28"/>
  <c r="V38" i="38"/>
  <c r="V38" i="24"/>
  <c r="V38" i="34"/>
  <c r="V38" i="50"/>
  <c r="V38" i="37"/>
  <c r="V38" i="16"/>
  <c r="V38" i="23"/>
  <c r="V38" i="18"/>
  <c r="V38" i="36"/>
  <c r="V38" i="40"/>
  <c r="V38" i="12"/>
  <c r="V38" i="20"/>
  <c r="V38" i="27"/>
  <c r="V38" i="43"/>
  <c r="X38" i="34"/>
  <c r="X38" i="35"/>
  <c r="X38" i="17"/>
  <c r="X38" i="15"/>
  <c r="X38" i="33"/>
  <c r="X38" i="26"/>
  <c r="X38" i="14"/>
  <c r="X38" i="38"/>
  <c r="X38" i="44"/>
  <c r="X38" i="40"/>
  <c r="X38" i="39"/>
  <c r="X38" i="37"/>
  <c r="X38" i="27"/>
  <c r="X38" i="47"/>
  <c r="X38" i="43"/>
  <c r="X38" i="16"/>
  <c r="X38" i="19"/>
  <c r="X38" i="52"/>
  <c r="X38" i="51"/>
  <c r="X38" i="50"/>
  <c r="X38" i="29"/>
  <c r="X38" i="18"/>
  <c r="X38" i="36"/>
  <c r="X38" i="48"/>
  <c r="X38" i="32"/>
  <c r="X38" i="28"/>
  <c r="X38" i="12"/>
  <c r="X38" i="23"/>
  <c r="X38" i="20"/>
  <c r="X38" i="30"/>
  <c r="X38" i="31"/>
  <c r="X38" i="25"/>
  <c r="X38" i="41"/>
  <c r="X38" i="8"/>
  <c r="X38" i="22"/>
  <c r="X38" i="49"/>
  <c r="X38" i="24"/>
  <c r="X38" i="13"/>
  <c r="X38" i="42"/>
  <c r="X38" i="21"/>
  <c r="X21" i="29"/>
  <c r="X21" i="15"/>
  <c r="X21" i="35"/>
  <c r="X21" i="12"/>
  <c r="X21" i="42"/>
  <c r="X21" i="27"/>
  <c r="X21" i="25"/>
  <c r="X21" i="36"/>
  <c r="X21" i="31"/>
  <c r="F35" i="43"/>
  <c r="P35" i="13"/>
  <c r="P35" i="36"/>
  <c r="P35" i="48"/>
  <c r="P35" i="52"/>
  <c r="P35" i="35"/>
  <c r="P35" i="37"/>
  <c r="P35" i="38"/>
  <c r="F35" i="35"/>
  <c r="F35" i="47"/>
  <c r="F35" i="22"/>
  <c r="P35" i="16"/>
  <c r="F35" i="51"/>
  <c r="P35" i="41"/>
  <c r="F35" i="37"/>
  <c r="P35" i="39"/>
  <c r="P35" i="18"/>
  <c r="P35" i="49"/>
  <c r="F35" i="49"/>
  <c r="P35" i="15"/>
  <c r="F35" i="12"/>
  <c r="P35" i="28"/>
  <c r="F35" i="44"/>
  <c r="F35" i="14"/>
  <c r="F35" i="40"/>
  <c r="P35" i="22"/>
  <c r="P35" i="26"/>
  <c r="P35" i="33"/>
  <c r="F35" i="28"/>
  <c r="F35" i="27"/>
  <c r="F35" i="32"/>
  <c r="P35" i="24"/>
  <c r="F35" i="48"/>
  <c r="P35" i="34"/>
  <c r="F35" i="8"/>
  <c r="F35" i="16"/>
  <c r="P35" i="50"/>
  <c r="P35" i="8"/>
  <c r="F35" i="13"/>
  <c r="P35" i="43"/>
  <c r="P35" i="20"/>
  <c r="P35" i="14"/>
  <c r="P35" i="21"/>
  <c r="F35" i="26"/>
  <c r="F35" i="39"/>
  <c r="P35" i="27"/>
  <c r="F35" i="50"/>
  <c r="F35" i="33"/>
  <c r="P35" i="29"/>
  <c r="P35" i="17"/>
  <c r="P23" i="30"/>
  <c r="F23" i="40"/>
  <c r="F23" i="43"/>
  <c r="P23" i="49"/>
  <c r="F23" i="36"/>
  <c r="F23" i="35"/>
  <c r="P23" i="12"/>
  <c r="F23" i="8"/>
  <c r="F23" i="24"/>
  <c r="F23" i="37"/>
  <c r="F23" i="48"/>
  <c r="F23" i="30"/>
  <c r="P23" i="51"/>
  <c r="F23" i="33"/>
  <c r="P23" i="38"/>
  <c r="F23" i="20"/>
  <c r="F23" i="41"/>
  <c r="F23" i="14"/>
  <c r="F23" i="32"/>
  <c r="P23" i="19"/>
  <c r="P23" i="21"/>
  <c r="P23" i="36"/>
  <c r="P23" i="41"/>
  <c r="X34" i="52"/>
  <c r="X34" i="31"/>
  <c r="X34" i="21"/>
  <c r="X34" i="44"/>
  <c r="X34" i="50"/>
  <c r="X34" i="15"/>
  <c r="X34" i="23"/>
  <c r="X34" i="38"/>
  <c r="X34" i="39"/>
  <c r="X34" i="13"/>
  <c r="P24" i="30"/>
  <c r="P24" i="25"/>
  <c r="P24" i="34"/>
  <c r="P24" i="47"/>
  <c r="F24" i="38"/>
  <c r="P24" i="12"/>
  <c r="P24" i="51"/>
  <c r="F24" i="41"/>
  <c r="P24" i="38"/>
  <c r="P24" i="42"/>
  <c r="P24" i="16"/>
  <c r="F24" i="13"/>
  <c r="F24" i="34"/>
  <c r="F24" i="36"/>
  <c r="P24" i="31"/>
  <c r="F24" i="42"/>
  <c r="P24" i="23"/>
  <c r="F24" i="27"/>
  <c r="F24" i="29"/>
  <c r="F24" i="32"/>
  <c r="P24" i="17"/>
  <c r="F24" i="39"/>
  <c r="F24" i="35"/>
  <c r="F24" i="18"/>
  <c r="F24" i="52"/>
  <c r="P24" i="32"/>
  <c r="P24" i="50"/>
  <c r="F24" i="37"/>
  <c r="P24" i="35"/>
  <c r="X29" i="38"/>
  <c r="X29" i="49"/>
  <c r="X29" i="32"/>
  <c r="X29" i="13"/>
  <c r="X29" i="30"/>
  <c r="X29" i="25"/>
  <c r="X29" i="40"/>
  <c r="X29" i="8"/>
  <c r="X29" i="16"/>
  <c r="X29" i="15"/>
  <c r="X29" i="52"/>
  <c r="X29" i="22"/>
  <c r="X29" i="33"/>
  <c r="X29" i="24"/>
  <c r="X29" i="20"/>
  <c r="X29" i="43"/>
  <c r="X29" i="35"/>
  <c r="X29" i="44"/>
  <c r="X29" i="29"/>
  <c r="X29" i="14"/>
  <c r="X29" i="21"/>
  <c r="X29" i="17"/>
  <c r="X29" i="18"/>
  <c r="X29" i="37"/>
  <c r="X29" i="48"/>
  <c r="X29" i="12"/>
  <c r="X29" i="23"/>
  <c r="X29" i="31"/>
  <c r="X29" i="47"/>
  <c r="X29" i="19"/>
  <c r="X29" i="34"/>
  <c r="X29" i="42"/>
  <c r="X29" i="27"/>
  <c r="X29" i="36"/>
  <c r="X29" i="26"/>
  <c r="X29" i="39"/>
  <c r="X29" i="51"/>
  <c r="X29" i="41"/>
  <c r="X29" i="28"/>
  <c r="X29" i="50"/>
  <c r="X9" i="43"/>
  <c r="X9" i="21"/>
  <c r="X9" i="23"/>
  <c r="X9" i="41"/>
  <c r="X9" i="12"/>
  <c r="X9" i="17"/>
  <c r="X9" i="16"/>
  <c r="X9" i="18"/>
  <c r="N21" i="16"/>
  <c r="N21" i="23"/>
  <c r="N21" i="17"/>
  <c r="N21" i="33"/>
  <c r="N9" i="41"/>
  <c r="N9" i="17"/>
  <c r="N9" i="15"/>
  <c r="N9" i="14"/>
  <c r="N9" i="39"/>
  <c r="N9" i="27"/>
  <c r="N9" i="34"/>
  <c r="N9" i="44"/>
  <c r="P27" i="52"/>
  <c r="F27" i="47"/>
  <c r="V32" i="51"/>
  <c r="V32" i="40"/>
  <c r="V32" i="33"/>
  <c r="V32" i="32"/>
  <c r="V32" i="38"/>
  <c r="V32" i="47"/>
  <c r="V32" i="30"/>
  <c r="V32" i="48"/>
  <c r="V32" i="17"/>
  <c r="V32" i="31"/>
  <c r="V32" i="49"/>
  <c r="V32" i="26"/>
  <c r="V32" i="28"/>
  <c r="V32" i="50"/>
  <c r="V32" i="19"/>
  <c r="V32" i="25"/>
  <c r="V32" i="24"/>
  <c r="V32" i="12"/>
  <c r="V32" i="8"/>
  <c r="V32" i="34"/>
  <c r="V32" i="13"/>
  <c r="V32" i="41"/>
  <c r="V32" i="42"/>
  <c r="V32" i="20"/>
  <c r="V32" i="43"/>
  <c r="V32" i="44"/>
  <c r="V32" i="18"/>
  <c r="V32" i="21"/>
  <c r="V32" i="27"/>
  <c r="V32" i="37"/>
  <c r="V32" i="36"/>
  <c r="V32" i="35"/>
  <c r="V32" i="22"/>
  <c r="V32" i="16"/>
  <c r="V32" i="39"/>
  <c r="V32" i="23"/>
  <c r="V32" i="14"/>
  <c r="V32" i="52"/>
  <c r="V32" i="15"/>
  <c r="V32" i="29"/>
  <c r="X23" i="20"/>
  <c r="X23" i="21"/>
  <c r="X23" i="13"/>
  <c r="X23" i="38"/>
  <c r="X23" i="48"/>
  <c r="X23" i="14"/>
  <c r="X23" i="41"/>
  <c r="X23" i="43"/>
  <c r="X23" i="12"/>
  <c r="X23" i="50"/>
  <c r="X23" i="16"/>
  <c r="X23" i="39"/>
  <c r="X23" i="52"/>
  <c r="X23" i="19"/>
  <c r="X23" i="29"/>
  <c r="X23" i="30"/>
  <c r="X23" i="36"/>
  <c r="X23" i="51"/>
  <c r="X23" i="27"/>
  <c r="X23" i="8"/>
  <c r="X23" i="44"/>
  <c r="X23" i="25"/>
  <c r="X23" i="47"/>
  <c r="X23" i="33"/>
  <c r="X23" i="22"/>
  <c r="X23" i="15"/>
  <c r="X23" i="37"/>
  <c r="X23" i="35"/>
  <c r="X23" i="23"/>
  <c r="X23" i="26"/>
  <c r="X23" i="17"/>
  <c r="X23" i="40"/>
  <c r="X23" i="28"/>
  <c r="X23" i="42"/>
  <c r="X23" i="18"/>
  <c r="X23" i="49"/>
  <c r="X23" i="24"/>
  <c r="X23" i="31"/>
  <c r="X23" i="32"/>
  <c r="X23" i="34"/>
  <c r="J20" i="44"/>
  <c r="J20" i="28"/>
  <c r="X9" i="35"/>
  <c r="X9" i="15"/>
  <c r="X9" i="13"/>
  <c r="X9" i="37"/>
  <c r="X9" i="26"/>
  <c r="X9" i="50"/>
  <c r="X9" i="51"/>
  <c r="X9" i="40"/>
  <c r="X9" i="30"/>
  <c r="N21" i="28"/>
  <c r="N21" i="18"/>
  <c r="N21" i="40"/>
  <c r="N21" i="20"/>
  <c r="AO11" i="4"/>
  <c r="G11" i="4" s="1"/>
  <c r="F12" i="36"/>
  <c r="P12" i="32"/>
  <c r="F12" i="20"/>
  <c r="F12" i="14"/>
  <c r="P12" i="15"/>
  <c r="N9" i="12"/>
  <c r="N9" i="21"/>
  <c r="N9" i="36"/>
  <c r="X10" i="28"/>
  <c r="X10" i="24"/>
  <c r="X10" i="32"/>
  <c r="X10" i="19"/>
  <c r="X10" i="47"/>
  <c r="X10" i="26"/>
  <c r="X10" i="41"/>
  <c r="X10" i="15"/>
  <c r="X10" i="48"/>
  <c r="N9" i="49"/>
  <c r="N9" i="51"/>
  <c r="N9" i="40"/>
  <c r="P19" i="21"/>
  <c r="F19" i="42"/>
  <c r="F19" i="33"/>
  <c r="F19" i="12"/>
  <c r="F19" i="41"/>
  <c r="F19" i="18"/>
  <c r="P19" i="34"/>
  <c r="P19" i="43"/>
  <c r="P19" i="22"/>
  <c r="P19" i="12"/>
  <c r="P19" i="20"/>
  <c r="P19" i="28"/>
  <c r="P19" i="50"/>
  <c r="P19" i="24"/>
  <c r="F19" i="17"/>
  <c r="F19" i="30"/>
  <c r="F19" i="43"/>
  <c r="F19" i="8"/>
  <c r="P19" i="14"/>
  <c r="F19" i="24"/>
  <c r="P19" i="41"/>
  <c r="P19" i="13"/>
  <c r="F19" i="39"/>
  <c r="P19" i="17"/>
  <c r="F19" i="34"/>
  <c r="P19" i="44"/>
  <c r="P19" i="39"/>
  <c r="F19" i="20"/>
  <c r="F19" i="26"/>
  <c r="P19" i="29"/>
  <c r="P19" i="27"/>
  <c r="F19" i="52"/>
  <c r="F19" i="51"/>
  <c r="P19" i="15"/>
  <c r="F19" i="40"/>
  <c r="P19" i="38"/>
  <c r="F19" i="14"/>
  <c r="P19" i="48"/>
  <c r="F19" i="19"/>
  <c r="F19" i="37"/>
  <c r="F19" i="32"/>
  <c r="P19" i="47"/>
  <c r="P19" i="51"/>
  <c r="P19" i="16"/>
  <c r="F19" i="21"/>
  <c r="F19" i="16"/>
  <c r="F19" i="28"/>
  <c r="F19" i="29"/>
  <c r="F19" i="50"/>
  <c r="F19" i="49"/>
  <c r="F19" i="23"/>
  <c r="P19" i="42"/>
  <c r="P19" i="8"/>
  <c r="P19" i="49"/>
  <c r="P19" i="23"/>
  <c r="P19" i="37"/>
  <c r="F19" i="27"/>
  <c r="P19" i="31"/>
  <c r="P19" i="30"/>
  <c r="F19" i="25"/>
  <c r="F19" i="31"/>
  <c r="F19" i="48"/>
  <c r="P19" i="25"/>
  <c r="P19" i="52"/>
  <c r="X32" i="29"/>
  <c r="X32" i="15"/>
  <c r="X32" i="34"/>
  <c r="X32" i="47"/>
  <c r="X32" i="23"/>
  <c r="X32" i="30"/>
  <c r="X32" i="31"/>
  <c r="X32" i="17"/>
  <c r="X32" i="16"/>
  <c r="X32" i="41"/>
  <c r="X32" i="27"/>
  <c r="X32" i="40"/>
  <c r="X32" i="44"/>
  <c r="X32" i="42"/>
  <c r="X32" i="20"/>
  <c r="X32" i="48"/>
  <c r="X32" i="18"/>
  <c r="X32" i="21"/>
  <c r="X32" i="22"/>
  <c r="X32" i="8"/>
  <c r="X32" i="43"/>
  <c r="X32" i="51"/>
  <c r="X32" i="19"/>
  <c r="X32" i="33"/>
  <c r="X32" i="28"/>
  <c r="X32" i="52"/>
  <c r="X32" i="24"/>
  <c r="X32" i="35"/>
  <c r="X32" i="14"/>
  <c r="X32" i="32"/>
  <c r="X32" i="49"/>
  <c r="X32" i="13"/>
  <c r="X32" i="12"/>
  <c r="X32" i="37"/>
  <c r="X32" i="36"/>
  <c r="X32" i="39"/>
  <c r="X32" i="38"/>
  <c r="X32" i="50"/>
  <c r="X32" i="26"/>
  <c r="X32" i="25"/>
  <c r="J20" i="43"/>
  <c r="X9" i="48"/>
  <c r="X9" i="47"/>
  <c r="X9" i="25"/>
  <c r="X9" i="28"/>
  <c r="X9" i="24"/>
  <c r="X9" i="14"/>
  <c r="X9" i="20"/>
  <c r="X9" i="27"/>
  <c r="N21" i="19"/>
  <c r="N21" i="43"/>
  <c r="N21" i="8"/>
  <c r="AO27" i="4"/>
  <c r="G27" i="4" s="1"/>
  <c r="F12" i="31"/>
  <c r="P12" i="39"/>
  <c r="P12" i="33"/>
  <c r="F12" i="32"/>
  <c r="P12" i="30"/>
  <c r="N9" i="35"/>
  <c r="N9" i="24"/>
  <c r="N9" i="33"/>
  <c r="X10" i="51"/>
  <c r="X10" i="38"/>
  <c r="X10" i="22"/>
  <c r="X10" i="34"/>
  <c r="X10" i="17"/>
  <c r="X10" i="12"/>
  <c r="X10" i="16"/>
  <c r="X10" i="43"/>
  <c r="X10" i="36"/>
  <c r="N9" i="38"/>
  <c r="N9" i="31"/>
  <c r="N9" i="42"/>
  <c r="F21" i="20"/>
  <c r="P21" i="26"/>
  <c r="P21" i="35"/>
  <c r="F21" i="44"/>
  <c r="P21" i="44"/>
  <c r="F21" i="14"/>
  <c r="P21" i="18"/>
  <c r="F21" i="15"/>
  <c r="P21" i="29"/>
  <c r="F21" i="24"/>
  <c r="V29" i="23"/>
  <c r="V29" i="48"/>
  <c r="V29" i="22"/>
  <c r="V29" i="25"/>
  <c r="V29" i="20"/>
  <c r="V29" i="36"/>
  <c r="V29" i="50"/>
  <c r="V29" i="29"/>
  <c r="V29" i="51"/>
  <c r="V29" i="21"/>
  <c r="V29" i="31"/>
  <c r="V29" i="12"/>
  <c r="V29" i="49"/>
  <c r="V29" i="28"/>
  <c r="V29" i="14"/>
  <c r="V29" i="33"/>
  <c r="V29" i="13"/>
  <c r="V29" i="40"/>
  <c r="V29" i="43"/>
  <c r="V29" i="24"/>
  <c r="V29" i="39"/>
  <c r="V29" i="8"/>
  <c r="V29" i="27"/>
  <c r="V29" i="32"/>
  <c r="V29" i="15"/>
  <c r="V29" i="37"/>
  <c r="V29" i="52"/>
  <c r="V29" i="26"/>
  <c r="V29" i="42"/>
  <c r="V29" i="35"/>
  <c r="V29" i="47"/>
  <c r="V29" i="17"/>
  <c r="V29" i="19"/>
  <c r="V29" i="16"/>
  <c r="V29" i="30"/>
  <c r="V29" i="41"/>
  <c r="N9" i="20"/>
  <c r="N9" i="8"/>
  <c r="N27" i="41"/>
  <c r="N27" i="40"/>
  <c r="N27" i="50"/>
  <c r="N27" i="52"/>
  <c r="N27" i="18"/>
  <c r="N27" i="19"/>
  <c r="N27" i="34"/>
  <c r="N27" i="29"/>
  <c r="N27" i="47"/>
  <c r="N27" i="14"/>
  <c r="N27" i="33"/>
  <c r="N27" i="25"/>
  <c r="N27" i="42"/>
  <c r="N27" i="30"/>
  <c r="N27" i="51"/>
  <c r="N27" i="23"/>
  <c r="N27" i="36"/>
  <c r="N27" i="27"/>
  <c r="N27" i="20"/>
  <c r="N27" i="44"/>
  <c r="N27" i="48"/>
  <c r="N27" i="15"/>
  <c r="N27" i="26"/>
  <c r="N27" i="49"/>
  <c r="N27" i="28"/>
  <c r="N27" i="21"/>
  <c r="N27" i="39"/>
  <c r="N27" i="24"/>
  <c r="N27" i="17"/>
  <c r="N27" i="37"/>
  <c r="N27" i="8"/>
  <c r="N27" i="43"/>
  <c r="N27" i="31"/>
  <c r="N27" i="12"/>
  <c r="N27" i="13"/>
  <c r="N27" i="35"/>
  <c r="N27" i="32"/>
  <c r="N27" i="22"/>
  <c r="N27" i="16"/>
  <c r="N27" i="38"/>
  <c r="X33" i="8"/>
  <c r="X33" i="28"/>
  <c r="X33" i="44"/>
  <c r="X33" i="40"/>
  <c r="X33" i="31"/>
  <c r="X33" i="18"/>
  <c r="X33" i="39"/>
  <c r="X33" i="37"/>
  <c r="X33" i="41"/>
  <c r="X33" i="34"/>
  <c r="X33" i="32"/>
  <c r="X33" i="20"/>
  <c r="X33" i="47"/>
  <c r="X33" i="19"/>
  <c r="X33" i="23"/>
  <c r="X33" i="17"/>
  <c r="X33" i="27"/>
  <c r="X33" i="43"/>
  <c r="X33" i="48"/>
  <c r="X33" i="33"/>
  <c r="X33" i="14"/>
  <c r="X33" i="30"/>
  <c r="X33" i="35"/>
  <c r="X33" i="25"/>
  <c r="X33" i="16"/>
  <c r="X33" i="26"/>
  <c r="X33" i="50"/>
  <c r="X33" i="21"/>
  <c r="X33" i="42"/>
  <c r="X33" i="36"/>
  <c r="X33" i="12"/>
  <c r="X33" i="24"/>
  <c r="X33" i="38"/>
  <c r="X33" i="22"/>
  <c r="X33" i="49"/>
  <c r="X33" i="51"/>
  <c r="X33" i="52"/>
  <c r="X33" i="15"/>
  <c r="X33" i="29"/>
  <c r="X33" i="13"/>
  <c r="X10" i="20"/>
  <c r="X10" i="33"/>
  <c r="V12" i="32"/>
  <c r="V12" i="27"/>
  <c r="V12" i="30"/>
  <c r="V12" i="15"/>
  <c r="V12" i="31"/>
  <c r="V12" i="24"/>
  <c r="V12" i="37"/>
  <c r="V12" i="52"/>
  <c r="V12" i="26"/>
  <c r="V12" i="43"/>
  <c r="V12" i="44"/>
  <c r="V12" i="8"/>
  <c r="V12" i="22"/>
  <c r="V12" i="35"/>
  <c r="V12" i="51"/>
  <c r="V12" i="40"/>
  <c r="V12" i="29"/>
  <c r="V12" i="47"/>
  <c r="V12" i="33"/>
  <c r="V12" i="19"/>
  <c r="V12" i="12"/>
  <c r="V12" i="20"/>
  <c r="V12" i="41"/>
  <c r="V12" i="21"/>
  <c r="V12" i="38"/>
  <c r="V12" i="25"/>
  <c r="V12" i="39"/>
  <c r="V12" i="14"/>
  <c r="V12" i="16"/>
  <c r="V12" i="50"/>
  <c r="V12" i="48"/>
  <c r="V12" i="34"/>
  <c r="V12" i="18"/>
  <c r="V12" i="49"/>
  <c r="V12" i="23"/>
  <c r="V12" i="28"/>
  <c r="V12" i="17"/>
  <c r="V12" i="13"/>
  <c r="V12" i="42"/>
  <c r="V12" i="36"/>
  <c r="X14" i="24"/>
  <c r="X14" i="15"/>
  <c r="X14" i="48"/>
  <c r="X14" i="25"/>
  <c r="X14" i="33"/>
  <c r="X14" i="52"/>
  <c r="X14" i="12"/>
  <c r="X14" i="21"/>
  <c r="X14" i="39"/>
  <c r="X14" i="34"/>
  <c r="X14" i="30"/>
  <c r="X14" i="47"/>
  <c r="X14" i="16"/>
  <c r="X14" i="38"/>
  <c r="X14" i="18"/>
  <c r="X14" i="29"/>
  <c r="X14" i="44"/>
  <c r="X14" i="40"/>
  <c r="X14" i="37"/>
  <c r="X14" i="32"/>
  <c r="X14" i="27"/>
  <c r="X14" i="31"/>
  <c r="X14" i="41"/>
  <c r="X14" i="17"/>
  <c r="X14" i="49"/>
  <c r="X14" i="28"/>
  <c r="X14" i="13"/>
  <c r="X14" i="42"/>
  <c r="X14" i="22"/>
  <c r="X14" i="35"/>
  <c r="X14" i="43"/>
  <c r="X14" i="36"/>
  <c r="X14" i="26"/>
  <c r="X14" i="19"/>
  <c r="X14" i="51"/>
  <c r="X14" i="50"/>
  <c r="X14" i="14"/>
  <c r="X14" i="20"/>
  <c r="X14" i="23"/>
  <c r="X14" i="8"/>
  <c r="X22" i="38"/>
  <c r="X22" i="16"/>
  <c r="X22" i="18"/>
  <c r="X22" i="30"/>
  <c r="X22" i="48"/>
  <c r="X22" i="22"/>
  <c r="X22" i="49"/>
  <c r="X22" i="24"/>
  <c r="X22" i="35"/>
  <c r="X22" i="26"/>
  <c r="X22" i="29"/>
  <c r="X22" i="31"/>
  <c r="X22" i="20"/>
  <c r="X22" i="39"/>
  <c r="X22" i="14"/>
  <c r="X22" i="27"/>
  <c r="X22" i="17"/>
  <c r="X22" i="21"/>
  <c r="X22" i="34"/>
  <c r="X22" i="28"/>
  <c r="X22" i="40"/>
  <c r="X22" i="52"/>
  <c r="X22" i="47"/>
  <c r="X22" i="25"/>
  <c r="X22" i="37"/>
  <c r="X22" i="8"/>
  <c r="X22" i="32"/>
  <c r="X22" i="13"/>
  <c r="X22" i="51"/>
  <c r="X22" i="44"/>
  <c r="X22" i="41"/>
  <c r="X22" i="19"/>
  <c r="X22" i="23"/>
  <c r="X22" i="33"/>
  <c r="X22" i="50"/>
  <c r="X22" i="42"/>
  <c r="X22" i="15"/>
  <c r="X22" i="36"/>
  <c r="X22" i="12"/>
  <c r="X22" i="43"/>
  <c r="X28" i="32"/>
  <c r="X28" i="19"/>
  <c r="X28" i="44"/>
  <c r="X28" i="29"/>
  <c r="X28" i="27"/>
  <c r="X28" i="43"/>
  <c r="X28" i="16"/>
  <c r="X28" i="12"/>
  <c r="X28" i="20"/>
  <c r="X28" i="28"/>
  <c r="X28" i="30"/>
  <c r="X28" i="50"/>
  <c r="X28" i="8"/>
  <c r="X28" i="15"/>
  <c r="X28" i="25"/>
  <c r="X28" i="35"/>
  <c r="X28" i="24"/>
  <c r="X28" i="40"/>
  <c r="X28" i="49"/>
  <c r="X28" i="34"/>
  <c r="X28" i="38"/>
  <c r="X28" i="48"/>
  <c r="X28" i="41"/>
  <c r="X28" i="42"/>
  <c r="X28" i="21"/>
  <c r="X28" i="37"/>
  <c r="X28" i="31"/>
  <c r="X28" i="26"/>
  <c r="X28" i="39"/>
  <c r="X28" i="17"/>
  <c r="X28" i="22"/>
  <c r="X28" i="14"/>
  <c r="X28" i="36"/>
  <c r="X28" i="13"/>
  <c r="X28" i="47"/>
  <c r="X28" i="18"/>
  <c r="X28" i="51"/>
  <c r="X28" i="33"/>
  <c r="X28" i="23"/>
  <c r="X28" i="52"/>
  <c r="F5" i="40"/>
  <c r="F5" i="37"/>
  <c r="F5" i="39"/>
  <c r="F5" i="13"/>
  <c r="F5" i="28"/>
  <c r="F5" i="33"/>
  <c r="F5" i="8"/>
  <c r="P5" i="14"/>
  <c r="P5" i="34"/>
  <c r="P5" i="40"/>
  <c r="P5" i="19"/>
  <c r="F5" i="20"/>
  <c r="P5" i="31"/>
  <c r="P5" i="8"/>
  <c r="F5" i="36"/>
  <c r="P5" i="24"/>
  <c r="P5" i="51"/>
  <c r="F5" i="22"/>
  <c r="P5" i="25"/>
  <c r="F5" i="47"/>
  <c r="P5" i="23"/>
  <c r="F5" i="23"/>
  <c r="P5" i="50"/>
  <c r="F5" i="19"/>
  <c r="V33" i="27"/>
  <c r="V33" i="22"/>
  <c r="V33" i="52"/>
  <c r="V33" i="25"/>
  <c r="V33" i="32"/>
  <c r="V33" i="29"/>
  <c r="V33" i="41"/>
  <c r="V33" i="12"/>
  <c r="V33" i="48"/>
  <c r="V33" i="13"/>
  <c r="V33" i="30"/>
  <c r="V33" i="17"/>
  <c r="V33" i="42"/>
  <c r="V33" i="36"/>
  <c r="V33" i="35"/>
  <c r="V33" i="18"/>
  <c r="V33" i="16"/>
  <c r="V33" i="15"/>
  <c r="V33" i="14"/>
  <c r="V33" i="20"/>
  <c r="V33" i="40"/>
  <c r="V33" i="43"/>
  <c r="V33" i="26"/>
  <c r="V33" i="24"/>
  <c r="V33" i="8"/>
  <c r="V33" i="33"/>
  <c r="V33" i="47"/>
  <c r="V33" i="23"/>
  <c r="V33" i="50"/>
  <c r="V33" i="21"/>
  <c r="V33" i="31"/>
  <c r="V33" i="34"/>
  <c r="V33" i="37"/>
  <c r="V33" i="39"/>
  <c r="V33" i="44"/>
  <c r="V33" i="28"/>
  <c r="V33" i="49"/>
  <c r="V33" i="38"/>
  <c r="V33" i="19"/>
  <c r="V33" i="51"/>
  <c r="V11" i="15"/>
  <c r="V11" i="12"/>
  <c r="V11" i="37"/>
  <c r="V11" i="18"/>
  <c r="V11" i="27"/>
  <c r="V11" i="47"/>
  <c r="V11" i="25"/>
  <c r="V11" i="20"/>
  <c r="V11" i="23"/>
  <c r="V11" i="44"/>
  <c r="V11" i="13"/>
  <c r="V11" i="39"/>
  <c r="V11" i="35"/>
  <c r="V11" i="14"/>
  <c r="V11" i="51"/>
  <c r="V11" i="28"/>
  <c r="V11" i="52"/>
  <c r="V11" i="41"/>
  <c r="V11" i="38"/>
  <c r="V11" i="36"/>
  <c r="V11" i="32"/>
  <c r="V11" i="16"/>
  <c r="V11" i="43"/>
  <c r="V11" i="21"/>
  <c r="V11" i="24"/>
  <c r="V11" i="40"/>
  <c r="V11" i="17"/>
  <c r="V11" i="34"/>
  <c r="V11" i="22"/>
  <c r="V11" i="33"/>
  <c r="V11" i="19"/>
  <c r="V11" i="48"/>
  <c r="V11" i="50"/>
  <c r="V11" i="30"/>
  <c r="V11" i="29"/>
  <c r="V11" i="49"/>
  <c r="V11" i="8"/>
  <c r="V11" i="31"/>
  <c r="V11" i="42"/>
  <c r="V11" i="26"/>
  <c r="V13" i="30"/>
  <c r="V13" i="52"/>
  <c r="V13" i="29"/>
  <c r="V13" i="47"/>
  <c r="V13" i="21"/>
  <c r="V13" i="32"/>
  <c r="V13" i="28"/>
  <c r="V13" i="40"/>
  <c r="V13" i="16"/>
  <c r="V13" i="17"/>
  <c r="V13" i="20"/>
  <c r="V13" i="49"/>
  <c r="V13" i="24"/>
  <c r="V13" i="25"/>
  <c r="V13" i="44"/>
  <c r="V13" i="35"/>
  <c r="V13" i="37"/>
  <c r="V13" i="26"/>
  <c r="V13" i="42"/>
  <c r="V13" i="8"/>
  <c r="V13" i="36"/>
  <c r="V13" i="19"/>
  <c r="V13" i="12"/>
  <c r="V13" i="14"/>
  <c r="V13" i="15"/>
  <c r="V13" i="27"/>
  <c r="V13" i="41"/>
  <c r="V13" i="48"/>
  <c r="V13" i="13"/>
  <c r="V13" i="31"/>
  <c r="V13" i="39"/>
  <c r="V13" i="50"/>
  <c r="V13" i="23"/>
  <c r="V13" i="22"/>
  <c r="V13" i="43"/>
  <c r="X15" i="35"/>
  <c r="X15" i="26"/>
  <c r="X15" i="41"/>
  <c r="X15" i="20"/>
  <c r="X15" i="36"/>
  <c r="X15" i="18"/>
  <c r="X15" i="52"/>
  <c r="X15" i="48"/>
  <c r="X15" i="24"/>
  <c r="X15" i="39"/>
  <c r="X15" i="30"/>
  <c r="X15" i="8"/>
  <c r="X15" i="42"/>
  <c r="X15" i="44"/>
  <c r="X15" i="15"/>
  <c r="X15" i="25"/>
  <c r="X15" i="32"/>
  <c r="X15" i="50"/>
  <c r="X15" i="47"/>
  <c r="X15" i="38"/>
  <c r="X15" i="49"/>
  <c r="X15" i="29"/>
  <c r="X15" i="23"/>
  <c r="X15" i="22"/>
  <c r="X15" i="28"/>
  <c r="X15" i="17"/>
  <c r="X15" i="40"/>
  <c r="X15" i="34"/>
  <c r="X15" i="37"/>
  <c r="X15" i="16"/>
  <c r="X15" i="13"/>
  <c r="X15" i="14"/>
  <c r="X15" i="31"/>
  <c r="X15" i="12"/>
  <c r="X15" i="21"/>
  <c r="X15" i="27"/>
  <c r="N34" i="32"/>
  <c r="N34" i="14"/>
  <c r="N34" i="12"/>
  <c r="N5" i="19"/>
  <c r="N5" i="35"/>
  <c r="N5" i="48"/>
  <c r="N5" i="49"/>
  <c r="N5" i="28"/>
  <c r="N5" i="27"/>
  <c r="N5" i="38"/>
  <c r="N5" i="21"/>
  <c r="N5" i="40"/>
  <c r="N5" i="22"/>
  <c r="N5" i="42"/>
  <c r="N5" i="32"/>
  <c r="N5" i="20"/>
  <c r="N5" i="39"/>
  <c r="N5" i="36"/>
  <c r="N5" i="12"/>
  <c r="N5" i="41"/>
  <c r="N5" i="47"/>
  <c r="N5" i="16"/>
  <c r="N5" i="37"/>
  <c r="N5" i="25"/>
  <c r="N5" i="17"/>
  <c r="N5" i="14"/>
  <c r="N5" i="30"/>
  <c r="N5" i="13"/>
  <c r="N5" i="50"/>
  <c r="N5" i="31"/>
  <c r="N5" i="29"/>
  <c r="N5" i="52"/>
  <c r="N5" i="24"/>
  <c r="N5" i="33"/>
  <c r="N5" i="43"/>
  <c r="N5" i="18"/>
  <c r="N5" i="44"/>
  <c r="N5" i="51"/>
  <c r="N5" i="8"/>
  <c r="N5" i="34"/>
  <c r="N5" i="26"/>
  <c r="N5" i="23"/>
  <c r="N5" i="15"/>
  <c r="N42" i="35"/>
  <c r="N42" i="13"/>
  <c r="N42" i="23"/>
  <c r="N42" i="52"/>
  <c r="N42" i="49"/>
  <c r="N42" i="17"/>
  <c r="N42" i="44"/>
  <c r="N42" i="30"/>
  <c r="N42" i="42"/>
  <c r="N42" i="31"/>
  <c r="N42" i="22"/>
  <c r="N42" i="27"/>
  <c r="N42" i="29"/>
  <c r="N42" i="32"/>
  <c r="N42" i="21"/>
  <c r="N42" i="24"/>
  <c r="N42" i="18"/>
  <c r="N42" i="16"/>
  <c r="N42" i="12"/>
  <c r="N42" i="33"/>
  <c r="N42" i="20"/>
  <c r="N42" i="40"/>
  <c r="N42" i="34"/>
  <c r="N42" i="43"/>
  <c r="N42" i="25"/>
  <c r="N42" i="50"/>
  <c r="N42" i="26"/>
  <c r="N42" i="37"/>
  <c r="N42" i="41"/>
  <c r="N42" i="19"/>
  <c r="N42" i="51"/>
  <c r="N42" i="48"/>
  <c r="N42" i="28"/>
  <c r="N42" i="47"/>
  <c r="N42" i="38"/>
  <c r="N42" i="15"/>
  <c r="N42" i="8"/>
  <c r="N42" i="36"/>
  <c r="N42" i="39"/>
  <c r="N42" i="14"/>
  <c r="X11" i="20"/>
  <c r="X11" i="28"/>
  <c r="X11" i="43"/>
  <c r="X11" i="40"/>
  <c r="X11" i="29"/>
  <c r="X11" i="12"/>
  <c r="X11" i="35"/>
  <c r="X11" i="26"/>
  <c r="X11" i="15"/>
  <c r="X11" i="39"/>
  <c r="X11" i="32"/>
  <c r="X11" i="18"/>
  <c r="X11" i="13"/>
  <c r="X11" i="31"/>
  <c r="X11" i="49"/>
  <c r="X11" i="30"/>
  <c r="X11" i="22"/>
  <c r="X11" i="21"/>
  <c r="X11" i="14"/>
  <c r="X11" i="27"/>
  <c r="X11" i="38"/>
  <c r="X11" i="52"/>
  <c r="X11" i="25"/>
  <c r="X11" i="33"/>
  <c r="X11" i="42"/>
  <c r="X11" i="50"/>
  <c r="X11" i="23"/>
  <c r="X11" i="24"/>
  <c r="X11" i="44"/>
  <c r="X11" i="17"/>
  <c r="X13" i="47"/>
  <c r="X13" i="50"/>
  <c r="X13" i="28"/>
  <c r="X13" i="19"/>
  <c r="X13" i="26"/>
  <c r="X13" i="21"/>
  <c r="X13" i="14"/>
  <c r="X13" i="40"/>
  <c r="X13" i="27"/>
  <c r="X13" i="52"/>
  <c r="X13" i="38"/>
  <c r="X13" i="48"/>
  <c r="X13" i="30"/>
  <c r="X13" i="29"/>
  <c r="X13" i="43"/>
  <c r="X13" i="37"/>
  <c r="X13" i="33"/>
  <c r="X13" i="41"/>
  <c r="X13" i="8"/>
  <c r="X13" i="16"/>
  <c r="X13" i="34"/>
  <c r="X13" i="18"/>
  <c r="X13" i="31"/>
  <c r="X13" i="12"/>
  <c r="X13" i="13"/>
  <c r="X13" i="49"/>
  <c r="X13" i="15"/>
  <c r="X13" i="20"/>
  <c r="X13" i="39"/>
  <c r="X13" i="25"/>
  <c r="X13" i="23"/>
  <c r="X13" i="17"/>
  <c r="X13" i="36"/>
  <c r="X13" i="51"/>
  <c r="X13" i="24"/>
  <c r="X13" i="32"/>
  <c r="X13" i="35"/>
  <c r="X13" i="42"/>
  <c r="X13" i="22"/>
  <c r="X13" i="44"/>
  <c r="V15" i="24"/>
  <c r="V15" i="51"/>
  <c r="V15" i="14"/>
  <c r="V15" i="28"/>
  <c r="V15" i="37"/>
  <c r="V15" i="16"/>
  <c r="V15" i="38"/>
  <c r="V15" i="48"/>
  <c r="V15" i="34"/>
  <c r="V15" i="22"/>
  <c r="V15" i="27"/>
  <c r="V15" i="20"/>
  <c r="V15" i="12"/>
  <c r="V15" i="32"/>
  <c r="V15" i="47"/>
  <c r="V15" i="44"/>
  <c r="V15" i="42"/>
  <c r="V15" i="26"/>
  <c r="V15" i="52"/>
  <c r="V15" i="19"/>
  <c r="V15" i="13"/>
  <c r="V15" i="35"/>
  <c r="V15" i="33"/>
  <c r="V15" i="40"/>
  <c r="V15" i="39"/>
  <c r="V15" i="17"/>
  <c r="V15" i="8"/>
  <c r="V15" i="36"/>
  <c r="V15" i="49"/>
  <c r="V15" i="30"/>
  <c r="V15" i="29"/>
  <c r="V15" i="50"/>
  <c r="V15" i="23"/>
  <c r="V15" i="21"/>
  <c r="V15" i="18"/>
  <c r="V15" i="43"/>
  <c r="V15" i="15"/>
  <c r="V15" i="25"/>
  <c r="V15" i="31"/>
  <c r="V15" i="41"/>
  <c r="V44" i="47"/>
  <c r="V44" i="13"/>
  <c r="V44" i="34"/>
  <c r="V44" i="37"/>
  <c r="V44" i="23"/>
  <c r="V44" i="16"/>
  <c r="V44" i="38"/>
  <c r="V44" i="49"/>
  <c r="V44" i="15"/>
  <c r="V44" i="12"/>
  <c r="V44" i="26"/>
  <c r="V44" i="35"/>
  <c r="V44" i="22"/>
  <c r="V44" i="20"/>
  <c r="V44" i="40"/>
  <c r="V44" i="32"/>
  <c r="V44" i="44"/>
  <c r="V44" i="50"/>
  <c r="V44" i="25"/>
  <c r="V44" i="14"/>
  <c r="V44" i="51"/>
  <c r="V44" i="41"/>
  <c r="V44" i="31"/>
  <c r="V44" i="21"/>
  <c r="V44" i="18"/>
  <c r="V44" i="30"/>
  <c r="V44" i="43"/>
  <c r="V44" i="42"/>
  <c r="V44" i="19"/>
  <c r="V44" i="28"/>
  <c r="V44" i="17"/>
  <c r="V44" i="48"/>
  <c r="V44" i="36"/>
  <c r="V44" i="39"/>
  <c r="V44" i="8"/>
  <c r="V44" i="33"/>
  <c r="V44" i="24"/>
  <c r="V44" i="27"/>
  <c r="V44" i="52"/>
  <c r="V44" i="29"/>
  <c r="N9" i="19"/>
  <c r="N9" i="37"/>
  <c r="N9" i="32"/>
  <c r="N9" i="26"/>
  <c r="N9" i="48"/>
  <c r="N9" i="16"/>
  <c r="N9" i="50"/>
  <c r="N9" i="18"/>
  <c r="N9" i="22"/>
  <c r="N9" i="43"/>
  <c r="X12" i="48"/>
  <c r="X12" i="41"/>
  <c r="X12" i="14"/>
  <c r="X12" i="23"/>
  <c r="X12" i="22"/>
  <c r="X12" i="17"/>
  <c r="X12" i="8"/>
  <c r="X12" i="13"/>
  <c r="X12" i="28"/>
  <c r="X12" i="42"/>
  <c r="X12" i="12"/>
  <c r="X12" i="15"/>
  <c r="X12" i="20"/>
  <c r="X12" i="30"/>
  <c r="X12" i="19"/>
  <c r="X12" i="38"/>
  <c r="X12" i="18"/>
  <c r="X12" i="26"/>
  <c r="X12" i="34"/>
  <c r="X12" i="27"/>
  <c r="X12" i="39"/>
  <c r="X12" i="25"/>
  <c r="X12" i="47"/>
  <c r="X12" i="31"/>
  <c r="X12" i="29"/>
  <c r="X12" i="49"/>
  <c r="X12" i="24"/>
  <c r="X12" i="44"/>
  <c r="X12" i="40"/>
  <c r="X12" i="32"/>
  <c r="X12" i="33"/>
  <c r="X12" i="36"/>
  <c r="X12" i="51"/>
  <c r="X12" i="43"/>
  <c r="X12" i="50"/>
  <c r="X12" i="16"/>
  <c r="X12" i="35"/>
  <c r="X12" i="37"/>
  <c r="X12" i="21"/>
  <c r="X12" i="52"/>
  <c r="V14" i="38"/>
  <c r="V14" i="33"/>
  <c r="V14" i="16"/>
  <c r="V14" i="32"/>
  <c r="V14" i="43"/>
  <c r="V14" i="30"/>
  <c r="V14" i="49"/>
  <c r="V14" i="19"/>
  <c r="V14" i="36"/>
  <c r="V14" i="15"/>
  <c r="V14" i="31"/>
  <c r="V14" i="25"/>
  <c r="V14" i="20"/>
  <c r="V14" i="28"/>
  <c r="V14" i="47"/>
  <c r="V14" i="14"/>
  <c r="V14" i="41"/>
  <c r="V14" i="13"/>
  <c r="V14" i="35"/>
  <c r="V14" i="44"/>
  <c r="V14" i="26"/>
  <c r="V14" i="51"/>
  <c r="V14" i="12"/>
  <c r="V14" i="17"/>
  <c r="V14" i="52"/>
  <c r="V14" i="23"/>
  <c r="V14" i="50"/>
  <c r="V14" i="37"/>
  <c r="V14" i="24"/>
  <c r="V14" i="27"/>
  <c r="V14" i="29"/>
  <c r="V14" i="48"/>
  <c r="V14" i="34"/>
  <c r="V14" i="39"/>
  <c r="V14" i="42"/>
  <c r="V14" i="40"/>
  <c r="V14" i="18"/>
  <c r="V14" i="22"/>
  <c r="V14" i="8"/>
  <c r="V14" i="21"/>
  <c r="N7" i="33"/>
  <c r="N7" i="26"/>
  <c r="N7" i="27"/>
  <c r="N7" i="39"/>
  <c r="N7" i="38"/>
  <c r="N7" i="51"/>
  <c r="N7" i="21"/>
  <c r="N7" i="24"/>
  <c r="N7" i="50"/>
  <c r="N7" i="36"/>
  <c r="N7" i="47"/>
  <c r="N7" i="44"/>
  <c r="N7" i="34"/>
  <c r="N7" i="31"/>
  <c r="N7" i="28"/>
  <c r="N7" i="12"/>
  <c r="N7" i="13"/>
  <c r="N7" i="41"/>
  <c r="N7" i="32"/>
  <c r="N7" i="18"/>
  <c r="N7" i="40"/>
  <c r="N7" i="19"/>
  <c r="N7" i="29"/>
  <c r="N7" i="42"/>
  <c r="N7" i="49"/>
  <c r="N7" i="25"/>
  <c r="N7" i="52"/>
  <c r="N7" i="22"/>
  <c r="N7" i="15"/>
  <c r="N7" i="37"/>
  <c r="N7" i="20"/>
  <c r="N7" i="48"/>
  <c r="N7" i="8"/>
  <c r="N7" i="35"/>
  <c r="N7" i="17"/>
  <c r="N7" i="30"/>
  <c r="N7" i="23"/>
  <c r="N7" i="16"/>
  <c r="N7" i="43"/>
  <c r="N7" i="14"/>
  <c r="F36" i="31"/>
  <c r="P36" i="26"/>
  <c r="P36" i="30"/>
  <c r="F36" i="21"/>
  <c r="F36" i="50"/>
  <c r="F36" i="47"/>
  <c r="P36" i="8"/>
  <c r="P36" i="14"/>
  <c r="F36" i="17"/>
  <c r="F36" i="35"/>
  <c r="P36" i="43"/>
  <c r="P36" i="41"/>
  <c r="P36" i="39"/>
  <c r="P36" i="37"/>
  <c r="F36" i="52"/>
  <c r="F36" i="37"/>
  <c r="P36" i="50"/>
  <c r="P36" i="44"/>
  <c r="P36" i="16"/>
  <c r="P36" i="51"/>
  <c r="P36" i="22"/>
  <c r="P36" i="21"/>
  <c r="F36" i="18"/>
  <c r="F36" i="22"/>
  <c r="P36" i="49"/>
  <c r="P36" i="13"/>
  <c r="F36" i="24"/>
  <c r="F36" i="25"/>
  <c r="F36" i="32"/>
  <c r="P36" i="24"/>
  <c r="P36" i="25"/>
  <c r="F36" i="23"/>
  <c r="F36" i="43"/>
  <c r="F36" i="42"/>
  <c r="P36" i="23"/>
  <c r="P36" i="52"/>
  <c r="P36" i="36"/>
  <c r="F36" i="14"/>
  <c r="F36" i="27"/>
  <c r="G48" i="4"/>
  <c r="G44" i="4"/>
  <c r="P40" i="12"/>
  <c r="P40" i="17"/>
  <c r="F40" i="38"/>
  <c r="P40" i="15"/>
  <c r="F40" i="47"/>
  <c r="F40" i="32"/>
  <c r="P40" i="52"/>
  <c r="F40" i="8"/>
  <c r="F40" i="15"/>
  <c r="P40" i="47"/>
  <c r="P40" i="36"/>
  <c r="P40" i="8"/>
  <c r="P40" i="20"/>
  <c r="P40" i="35"/>
  <c r="F40" i="23"/>
  <c r="F40" i="21"/>
  <c r="F40" i="34"/>
  <c r="P40" i="38"/>
  <c r="F40" i="50"/>
  <c r="F40" i="49"/>
  <c r="P40" i="28"/>
  <c r="F40" i="20"/>
  <c r="P40" i="44"/>
  <c r="F40" i="14"/>
  <c r="P40" i="30"/>
  <c r="F40" i="43"/>
  <c r="F40" i="13"/>
  <c r="F40" i="31"/>
  <c r="P40" i="18"/>
  <c r="F40" i="37"/>
  <c r="F40" i="41"/>
  <c r="F40" i="16"/>
  <c r="P40" i="16"/>
  <c r="P40" i="32"/>
  <c r="F40" i="17"/>
  <c r="P40" i="40"/>
  <c r="P40" i="19"/>
  <c r="P40" i="14"/>
  <c r="P40" i="33"/>
  <c r="F40" i="51"/>
  <c r="F40" i="26"/>
  <c r="F40" i="27"/>
  <c r="F12" i="19"/>
  <c r="P12" i="23"/>
  <c r="P12" i="20"/>
  <c r="P12" i="18"/>
  <c r="F12" i="22"/>
  <c r="F12" i="38"/>
  <c r="F12" i="28"/>
  <c r="F12" i="47"/>
  <c r="P12" i="49"/>
  <c r="F12" i="24"/>
  <c r="P12" i="13"/>
  <c r="J12" i="23"/>
  <c r="J12" i="27"/>
  <c r="J12" i="17"/>
  <c r="J12" i="14"/>
  <c r="J12" i="22"/>
  <c r="J12" i="8"/>
  <c r="J12" i="31"/>
  <c r="J12" i="49"/>
  <c r="J12" i="12"/>
  <c r="J12" i="33"/>
  <c r="J12" i="24"/>
  <c r="J12" i="39"/>
  <c r="J12" i="43"/>
  <c r="J12" i="40"/>
  <c r="J12" i="37"/>
  <c r="J12" i="41"/>
  <c r="J12" i="18"/>
  <c r="J12" i="48"/>
  <c r="J12" i="26"/>
  <c r="J12" i="19"/>
  <c r="J12" i="21"/>
  <c r="J12" i="44"/>
  <c r="J12" i="42"/>
  <c r="J12" i="30"/>
  <c r="J12" i="51"/>
  <c r="J12" i="50"/>
  <c r="J12" i="16"/>
  <c r="J12" i="29"/>
  <c r="J12" i="32"/>
  <c r="J12" i="15"/>
  <c r="J12" i="34"/>
  <c r="J12" i="52"/>
  <c r="J12" i="35"/>
  <c r="J12" i="13"/>
  <c r="J12" i="28"/>
  <c r="J12" i="38"/>
  <c r="J12" i="47"/>
  <c r="J12" i="25"/>
  <c r="J12" i="20"/>
  <c r="J12" i="36"/>
  <c r="X17" i="26"/>
  <c r="X17" i="33"/>
  <c r="X17" i="15"/>
  <c r="X17" i="25"/>
  <c r="X17" i="47"/>
  <c r="X17" i="42"/>
  <c r="X17" i="14"/>
  <c r="X17" i="51"/>
  <c r="X17" i="29"/>
  <c r="X17" i="30"/>
  <c r="X17" i="24"/>
  <c r="X17" i="50"/>
  <c r="X17" i="28"/>
  <c r="X17" i="20"/>
  <c r="X17" i="43"/>
  <c r="X17" i="21"/>
  <c r="X17" i="44"/>
  <c r="X17" i="12"/>
  <c r="X17" i="38"/>
  <c r="X17" i="19"/>
  <c r="X17" i="23"/>
  <c r="X17" i="52"/>
  <c r="X17" i="35"/>
  <c r="X17" i="27"/>
  <c r="X17" i="16"/>
  <c r="X17" i="49"/>
  <c r="X17" i="18"/>
  <c r="X17" i="34"/>
  <c r="X17" i="36"/>
  <c r="X17" i="17"/>
  <c r="X35" i="43"/>
  <c r="X35" i="33"/>
  <c r="X35" i="18"/>
  <c r="X35" i="24"/>
  <c r="X35" i="29"/>
  <c r="X35" i="39"/>
  <c r="X35" i="14"/>
  <c r="X35" i="42"/>
  <c r="X35" i="23"/>
  <c r="X35" i="31"/>
  <c r="X35" i="22"/>
  <c r="X35" i="12"/>
  <c r="X35" i="41"/>
  <c r="X35" i="52"/>
  <c r="X35" i="28"/>
  <c r="X35" i="50"/>
  <c r="X35" i="27"/>
  <c r="X35" i="49"/>
  <c r="X35" i="47"/>
  <c r="X35" i="16"/>
  <c r="X35" i="15"/>
  <c r="X35" i="26"/>
  <c r="X35" i="13"/>
  <c r="X35" i="35"/>
  <c r="X35" i="32"/>
  <c r="X35" i="51"/>
  <c r="X35" i="48"/>
  <c r="X35" i="8"/>
  <c r="X35" i="17"/>
  <c r="X35" i="44"/>
  <c r="X35" i="40"/>
  <c r="X35" i="20"/>
  <c r="X35" i="25"/>
  <c r="X35" i="37"/>
  <c r="X35" i="21"/>
  <c r="X35" i="38"/>
  <c r="X35" i="36"/>
  <c r="X35" i="19"/>
  <c r="X35" i="34"/>
  <c r="X35" i="30"/>
  <c r="J28" i="42"/>
  <c r="J28" i="17"/>
  <c r="J28" i="39"/>
  <c r="J28" i="34"/>
  <c r="J28" i="29"/>
  <c r="J28" i="13"/>
  <c r="J28" i="23"/>
  <c r="J28" i="30"/>
  <c r="J28" i="44"/>
  <c r="J28" i="37"/>
  <c r="J28" i="50"/>
  <c r="J28" i="31"/>
  <c r="J28" i="28"/>
  <c r="J28" i="22"/>
  <c r="J28" i="18"/>
  <c r="J28" i="51"/>
  <c r="J28" i="32"/>
  <c r="J28" i="12"/>
  <c r="J28" i="8"/>
  <c r="J28" i="21"/>
  <c r="J28" i="15"/>
  <c r="J28" i="14"/>
  <c r="J28" i="19"/>
  <c r="J28" i="41"/>
  <c r="J28" i="24"/>
  <c r="J28" i="33"/>
  <c r="J28" i="47"/>
  <c r="J28" i="48"/>
  <c r="J28" i="27"/>
  <c r="J28" i="40"/>
  <c r="J28" i="38"/>
  <c r="J28" i="52"/>
  <c r="J28" i="43"/>
  <c r="J28" i="16"/>
  <c r="J28" i="26"/>
  <c r="J28" i="36"/>
  <c r="J28" i="49"/>
  <c r="J28" i="20"/>
  <c r="J28" i="25"/>
  <c r="J28" i="35"/>
  <c r="AN38" i="4"/>
  <c r="F38" i="4"/>
  <c r="F31" i="4"/>
  <c r="N11" i="19"/>
  <c r="N11" i="24"/>
  <c r="N11" i="50"/>
  <c r="N11" i="34"/>
  <c r="N11" i="20"/>
  <c r="N11" i="43"/>
  <c r="N11" i="44"/>
  <c r="N11" i="36"/>
  <c r="N11" i="17"/>
  <c r="N11" i="32"/>
  <c r="N11" i="40"/>
  <c r="N11" i="16"/>
  <c r="N11" i="26"/>
  <c r="N11" i="12"/>
  <c r="N11" i="42"/>
  <c r="N11" i="49"/>
  <c r="N11" i="15"/>
  <c r="N11" i="29"/>
  <c r="N11" i="23"/>
  <c r="N11" i="27"/>
  <c r="N11" i="28"/>
  <c r="N11" i="35"/>
  <c r="N11" i="25"/>
  <c r="N11" i="41"/>
  <c r="N11" i="52"/>
  <c r="N11" i="38"/>
  <c r="N11" i="18"/>
  <c r="N11" i="31"/>
  <c r="N11" i="30"/>
  <c r="N11" i="47"/>
  <c r="N11" i="37"/>
  <c r="N11" i="13"/>
  <c r="N11" i="39"/>
  <c r="N11" i="22"/>
  <c r="N11" i="21"/>
  <c r="N11" i="48"/>
  <c r="N11" i="8"/>
  <c r="N11" i="14"/>
  <c r="N11" i="33"/>
  <c r="N11" i="51"/>
  <c r="N15" i="37"/>
  <c r="N15" i="22"/>
  <c r="N15" i="32"/>
  <c r="N15" i="12"/>
  <c r="N15" i="14"/>
  <c r="N15" i="20"/>
  <c r="N15" i="24"/>
  <c r="N15" i="52"/>
  <c r="N15" i="38"/>
  <c r="N15" i="49"/>
  <c r="N15" i="50"/>
  <c r="N15" i="21"/>
  <c r="N15" i="28"/>
  <c r="N15" i="30"/>
  <c r="N15" i="8"/>
  <c r="N15" i="41"/>
  <c r="N15" i="48"/>
  <c r="N15" i="42"/>
  <c r="N15" i="19"/>
  <c r="N15" i="33"/>
  <c r="N15" i="51"/>
  <c r="N15" i="25"/>
  <c r="N15" i="27"/>
  <c r="N15" i="31"/>
  <c r="N15" i="13"/>
  <c r="N15" i="40"/>
  <c r="N15" i="26"/>
  <c r="N15" i="18"/>
  <c r="N15" i="35"/>
  <c r="N15" i="34"/>
  <c r="N15" i="16"/>
  <c r="N15" i="44"/>
  <c r="N15" i="29"/>
  <c r="N15" i="43"/>
  <c r="N15" i="15"/>
  <c r="N15" i="17"/>
  <c r="N15" i="47"/>
  <c r="N15" i="39"/>
  <c r="N15" i="23"/>
  <c r="N15" i="36"/>
  <c r="N13" i="27"/>
  <c r="N13" i="8"/>
  <c r="N13" i="14"/>
  <c r="N13" i="22"/>
  <c r="N13" i="19"/>
  <c r="N13" i="12"/>
  <c r="N13" i="50"/>
  <c r="N13" i="28"/>
  <c r="N13" i="26"/>
  <c r="N13" i="44"/>
  <c r="N13" i="29"/>
  <c r="N13" i="40"/>
  <c r="N13" i="48"/>
  <c r="N13" i="13"/>
  <c r="N13" i="47"/>
  <c r="N13" i="24"/>
  <c r="N13" i="31"/>
  <c r="N13" i="36"/>
  <c r="N13" i="41"/>
  <c r="N13" i="32"/>
  <c r="N13" i="49"/>
  <c r="N13" i="30"/>
  <c r="N13" i="51"/>
  <c r="N13" i="16"/>
  <c r="N13" i="21"/>
  <c r="N13" i="42"/>
  <c r="N13" i="23"/>
  <c r="N13" i="52"/>
  <c r="N13" i="35"/>
  <c r="N13" i="18"/>
  <c r="N13" i="34"/>
  <c r="N13" i="17"/>
  <c r="N13" i="20"/>
  <c r="N13" i="37"/>
  <c r="N13" i="43"/>
  <c r="N13" i="38"/>
  <c r="N13" i="15"/>
  <c r="N13" i="39"/>
  <c r="N13" i="25"/>
  <c r="N13" i="33"/>
  <c r="X25" i="44"/>
  <c r="X25" i="16"/>
  <c r="X25" i="32"/>
  <c r="X25" i="18"/>
  <c r="X25" i="35"/>
  <c r="X25" i="43"/>
  <c r="X25" i="13"/>
  <c r="X25" i="22"/>
  <c r="X25" i="31"/>
  <c r="X25" i="41"/>
  <c r="X25" i="27"/>
  <c r="X25" i="29"/>
  <c r="X25" i="15"/>
  <c r="X25" i="50"/>
  <c r="X25" i="8"/>
  <c r="X25" i="30"/>
  <c r="X25" i="34"/>
  <c r="X25" i="14"/>
  <c r="X25" i="49"/>
  <c r="X25" i="39"/>
  <c r="X25" i="40"/>
  <c r="X25" i="23"/>
  <c r="X25" i="12"/>
  <c r="X25" i="37"/>
  <c r="X25" i="17"/>
  <c r="X25" i="38"/>
  <c r="X25" i="48"/>
  <c r="X25" i="19"/>
  <c r="X25" i="47"/>
  <c r="X25" i="42"/>
  <c r="X25" i="24"/>
  <c r="X25" i="52"/>
  <c r="X25" i="28"/>
  <c r="X25" i="36"/>
  <c r="X25" i="33"/>
  <c r="X25" i="20"/>
  <c r="X25" i="51"/>
  <c r="X25" i="21"/>
  <c r="X25" i="25"/>
  <c r="X25" i="26"/>
  <c r="X9" i="52"/>
  <c r="X9" i="33"/>
  <c r="X9" i="29"/>
  <c r="X9" i="22"/>
  <c r="X9" i="42"/>
  <c r="X9" i="34"/>
  <c r="P44" i="51"/>
  <c r="P44" i="50"/>
  <c r="P44" i="15"/>
  <c r="F44" i="29"/>
  <c r="P44" i="38"/>
  <c r="F44" i="49"/>
  <c r="F44" i="23"/>
  <c r="P44" i="30"/>
  <c r="F44" i="20"/>
  <c r="P44" i="24"/>
  <c r="F44" i="13"/>
  <c r="P44" i="52"/>
  <c r="F44" i="52"/>
  <c r="F32" i="12"/>
  <c r="P32" i="39"/>
  <c r="F32" i="40"/>
  <c r="F32" i="43"/>
  <c r="F32" i="38"/>
  <c r="P32" i="8"/>
  <c r="P32" i="51"/>
  <c r="P32" i="44"/>
  <c r="F32" i="49"/>
  <c r="P32" i="26"/>
  <c r="P32" i="49"/>
  <c r="F32" i="37"/>
  <c r="F32" i="35"/>
  <c r="F32" i="52"/>
  <c r="F32" i="25"/>
  <c r="F32" i="13"/>
  <c r="P32" i="41"/>
  <c r="P32" i="35"/>
  <c r="P32" i="33"/>
  <c r="P32" i="31"/>
  <c r="P32" i="34"/>
  <c r="F32" i="23"/>
  <c r="P32" i="14"/>
  <c r="F32" i="21"/>
  <c r="P32" i="32"/>
  <c r="F32" i="42"/>
  <c r="P32" i="47"/>
  <c r="F32" i="51"/>
  <c r="P32" i="52"/>
  <c r="F32" i="28"/>
  <c r="P32" i="50"/>
  <c r="F32" i="22"/>
  <c r="P32" i="22"/>
  <c r="P32" i="23"/>
  <c r="F32" i="26"/>
  <c r="P32" i="40"/>
  <c r="F32" i="29"/>
  <c r="P32" i="19"/>
  <c r="F32" i="16"/>
  <c r="F32" i="14"/>
  <c r="F32" i="20"/>
  <c r="P32" i="16"/>
  <c r="P32" i="37"/>
  <c r="F32" i="17"/>
  <c r="P32" i="28"/>
  <c r="P32" i="15"/>
  <c r="P32" i="13"/>
  <c r="P32" i="18"/>
  <c r="F32" i="18"/>
  <c r="P32" i="29"/>
  <c r="F32" i="8"/>
  <c r="F32" i="44"/>
  <c r="P32" i="25"/>
  <c r="F32" i="27"/>
  <c r="F32" i="30"/>
  <c r="P32" i="36"/>
  <c r="F32" i="47"/>
  <c r="P32" i="27"/>
  <c r="F32" i="50"/>
  <c r="F32" i="36"/>
  <c r="F38" i="8"/>
  <c r="P38" i="18"/>
  <c r="F38" i="39"/>
  <c r="P38" i="29"/>
  <c r="F38" i="43"/>
  <c r="F38" i="12"/>
  <c r="P38" i="50"/>
  <c r="F38" i="25"/>
  <c r="P38" i="39"/>
  <c r="P38" i="19"/>
  <c r="F38" i="35"/>
  <c r="P38" i="40"/>
  <c r="P38" i="15"/>
  <c r="P38" i="17"/>
  <c r="P38" i="23"/>
  <c r="P38" i="27"/>
  <c r="P38" i="49"/>
  <c r="F38" i="24"/>
  <c r="F38" i="32"/>
  <c r="P38" i="35"/>
  <c r="F38" i="47"/>
  <c r="F38" i="36"/>
  <c r="F38" i="26"/>
  <c r="F38" i="34"/>
  <c r="F38" i="16"/>
  <c r="P38" i="32"/>
  <c r="F38" i="14"/>
  <c r="F38" i="13"/>
  <c r="F38" i="22"/>
  <c r="P38" i="34"/>
  <c r="P38" i="16"/>
  <c r="F38" i="27"/>
  <c r="F38" i="19"/>
  <c r="F38" i="51"/>
  <c r="P38" i="48"/>
  <c r="P38" i="30"/>
  <c r="P38" i="52"/>
  <c r="F38" i="28"/>
  <c r="P38" i="12"/>
  <c r="P38" i="44"/>
  <c r="F38" i="23"/>
  <c r="P38" i="28"/>
  <c r="F38" i="37"/>
  <c r="P38" i="8"/>
  <c r="F38" i="48"/>
  <c r="F38" i="33"/>
  <c r="P38" i="31"/>
  <c r="P38" i="25"/>
  <c r="P38" i="26"/>
  <c r="P38" i="38"/>
  <c r="F38" i="41"/>
  <c r="F38" i="52"/>
  <c r="F38" i="20"/>
  <c r="P38" i="41"/>
  <c r="F38" i="40"/>
  <c r="F38" i="42"/>
  <c r="P38" i="36"/>
  <c r="P38" i="20"/>
  <c r="P38" i="24"/>
  <c r="P38" i="37"/>
  <c r="P38" i="43"/>
  <c r="F38" i="38"/>
  <c r="F38" i="15"/>
  <c r="P38" i="51"/>
  <c r="P38" i="13"/>
  <c r="F38" i="30"/>
  <c r="F38" i="31"/>
  <c r="P38" i="47"/>
  <c r="F38" i="50"/>
  <c r="F38" i="18"/>
  <c r="P38" i="22"/>
  <c r="F38" i="49"/>
  <c r="P38" i="21"/>
  <c r="F38" i="44"/>
  <c r="F38" i="17"/>
  <c r="P38" i="14"/>
  <c r="F38" i="21"/>
  <c r="P38" i="33"/>
  <c r="F38" i="29"/>
  <c r="P38" i="42"/>
  <c r="N43" i="52"/>
  <c r="N43" i="42"/>
  <c r="N43" i="48"/>
  <c r="N43" i="35"/>
  <c r="N43" i="50"/>
  <c r="N43" i="34"/>
  <c r="N43" i="40"/>
  <c r="N43" i="44"/>
  <c r="N43" i="47"/>
  <c r="N43" i="24"/>
  <c r="N43" i="21"/>
  <c r="N43" i="22"/>
  <c r="N43" i="39"/>
  <c r="N43" i="14"/>
  <c r="N43" i="51"/>
  <c r="N43" i="20"/>
  <c r="N43" i="26"/>
  <c r="N43" i="29"/>
  <c r="N43" i="18"/>
  <c r="N43" i="41"/>
  <c r="N43" i="16"/>
  <c r="N43" i="28"/>
  <c r="N43" i="33"/>
  <c r="N43" i="25"/>
  <c r="N43" i="32"/>
  <c r="N43" i="31"/>
  <c r="N43" i="36"/>
  <c r="N43" i="8"/>
  <c r="N43" i="43"/>
  <c r="N43" i="30"/>
  <c r="N43" i="15"/>
  <c r="N43" i="27"/>
  <c r="N43" i="12"/>
  <c r="N43" i="19"/>
  <c r="N43" i="37"/>
  <c r="N43" i="17"/>
  <c r="N43" i="38"/>
  <c r="N43" i="23"/>
  <c r="N43" i="49"/>
  <c r="N43" i="13"/>
  <c r="X18" i="48"/>
  <c r="X18" i="31"/>
  <c r="X18" i="44"/>
  <c r="X18" i="22"/>
  <c r="X18" i="34"/>
  <c r="X18" i="37"/>
  <c r="X18" i="42"/>
  <c r="X18" i="32"/>
  <c r="X18" i="25"/>
  <c r="X18" i="17"/>
  <c r="X18" i="30"/>
  <c r="X18" i="16"/>
  <c r="X18" i="13"/>
  <c r="X18" i="28"/>
  <c r="X18" i="41"/>
  <c r="X18" i="21"/>
  <c r="X18" i="52"/>
  <c r="X18" i="51"/>
  <c r="X18" i="38"/>
  <c r="X18" i="18"/>
  <c r="X18" i="27"/>
  <c r="X18" i="24"/>
  <c r="X18" i="43"/>
  <c r="X18" i="23"/>
  <c r="X18" i="15"/>
  <c r="X18" i="12"/>
  <c r="X18" i="33"/>
  <c r="X18" i="36"/>
  <c r="X18" i="29"/>
  <c r="X18" i="47"/>
  <c r="X18" i="49"/>
  <c r="X18" i="40"/>
  <c r="X18" i="39"/>
  <c r="X18" i="8"/>
  <c r="X18" i="35"/>
  <c r="X18" i="20"/>
  <c r="X18" i="26"/>
  <c r="X18" i="19"/>
  <c r="X18" i="50"/>
  <c r="X18" i="14"/>
  <c r="V25" i="37"/>
  <c r="V25" i="51"/>
  <c r="V25" i="48"/>
  <c r="V25" i="21"/>
  <c r="V25" i="41"/>
  <c r="V25" i="40"/>
  <c r="V25" i="29"/>
  <c r="V25" i="25"/>
  <c r="J20" i="17"/>
  <c r="J20" i="22"/>
  <c r="J20" i="20"/>
  <c r="J20" i="13"/>
  <c r="J20" i="21"/>
  <c r="J20" i="38"/>
  <c r="J20" i="40"/>
  <c r="J20" i="51"/>
  <c r="J20" i="29"/>
  <c r="J20" i="42"/>
  <c r="J20" i="8"/>
  <c r="J20" i="14"/>
  <c r="J20" i="36"/>
  <c r="J20" i="48"/>
  <c r="J20" i="37"/>
  <c r="J20" i="24"/>
  <c r="J20" i="18"/>
  <c r="J20" i="15"/>
  <c r="J20" i="32"/>
  <c r="J20" i="27"/>
  <c r="J20" i="19"/>
  <c r="J20" i="52"/>
  <c r="J20" i="25"/>
  <c r="J20" i="16"/>
  <c r="J20" i="50"/>
  <c r="J39" i="25"/>
  <c r="J39" i="29"/>
  <c r="J39" i="51"/>
  <c r="J39" i="31"/>
  <c r="J39" i="19"/>
  <c r="J39" i="49"/>
  <c r="J39" i="42"/>
  <c r="J39" i="39"/>
  <c r="J39" i="30"/>
  <c r="J39" i="21"/>
  <c r="J39" i="13"/>
  <c r="J39" i="26"/>
  <c r="J39" i="22"/>
  <c r="J39" i="27"/>
  <c r="J39" i="8"/>
  <c r="J39" i="28"/>
  <c r="J39" i="43"/>
  <c r="J39" i="17"/>
  <c r="J39" i="18"/>
  <c r="J39" i="36"/>
  <c r="J39" i="23"/>
  <c r="J39" i="37"/>
  <c r="J39" i="16"/>
  <c r="J39" i="12"/>
  <c r="J39" i="40"/>
  <c r="J39" i="50"/>
  <c r="J39" i="20"/>
  <c r="J39" i="33"/>
  <c r="J39" i="52"/>
  <c r="J39" i="15"/>
  <c r="J39" i="34"/>
  <c r="J39" i="32"/>
  <c r="J39" i="38"/>
  <c r="J39" i="47"/>
  <c r="J39" i="48"/>
  <c r="J39" i="44"/>
  <c r="J39" i="14"/>
  <c r="J39" i="24"/>
  <c r="J39" i="41"/>
  <c r="J39" i="35"/>
  <c r="AO21" i="4"/>
  <c r="G21" i="4"/>
  <c r="P11" i="41"/>
  <c r="P11" i="44"/>
  <c r="P11" i="36"/>
  <c r="F11" i="26"/>
  <c r="P11" i="50"/>
  <c r="F11" i="47"/>
  <c r="P11" i="18"/>
  <c r="P11" i="15"/>
  <c r="F11" i="50"/>
  <c r="P11" i="26"/>
  <c r="P11" i="23"/>
  <c r="F11" i="34"/>
  <c r="P11" i="47"/>
  <c r="F11" i="24"/>
  <c r="F11" i="30"/>
  <c r="F11" i="41"/>
  <c r="P11" i="12"/>
  <c r="P11" i="16"/>
  <c r="F11" i="49"/>
  <c r="F11" i="16"/>
  <c r="P11" i="27"/>
  <c r="P11" i="22"/>
  <c r="F11" i="17"/>
  <c r="P11" i="24"/>
  <c r="P11" i="29"/>
  <c r="F11" i="37"/>
  <c r="P11" i="40"/>
  <c r="F11" i="25"/>
  <c r="F11" i="38"/>
  <c r="F11" i="40"/>
  <c r="P11" i="48"/>
  <c r="F11" i="27"/>
  <c r="P11" i="37"/>
  <c r="F11" i="18"/>
  <c r="P11" i="39"/>
  <c r="F11" i="44"/>
  <c r="P11" i="31"/>
  <c r="P11" i="51"/>
  <c r="F11" i="19"/>
  <c r="P11" i="20"/>
  <c r="P11" i="30"/>
  <c r="F11" i="31"/>
  <c r="P11" i="32"/>
  <c r="P11" i="38"/>
  <c r="F11" i="43"/>
  <c r="F11" i="29"/>
  <c r="F11" i="21"/>
  <c r="F11" i="22"/>
  <c r="F11" i="23"/>
  <c r="F11" i="32"/>
  <c r="P11" i="42"/>
  <c r="P11" i="49"/>
  <c r="P11" i="21"/>
  <c r="F11" i="42"/>
  <c r="P11" i="14"/>
  <c r="P11" i="13"/>
  <c r="F11" i="14"/>
  <c r="F11" i="51"/>
  <c r="P11" i="19"/>
  <c r="F11" i="28"/>
  <c r="F11" i="33"/>
  <c r="P11" i="34"/>
  <c r="F11" i="48"/>
  <c r="F11" i="13"/>
  <c r="P11" i="8"/>
  <c r="P11" i="17"/>
  <c r="F11" i="12"/>
  <c r="P11" i="43"/>
  <c r="F11" i="36"/>
  <c r="P11" i="52"/>
  <c r="F11" i="35"/>
  <c r="F11" i="52"/>
  <c r="F11" i="39"/>
  <c r="F11" i="20"/>
  <c r="F11" i="15"/>
  <c r="F11" i="8"/>
  <c r="P11" i="25"/>
  <c r="P11" i="28"/>
  <c r="P11" i="35"/>
  <c r="P11" i="33"/>
  <c r="F37" i="49"/>
  <c r="F37" i="18"/>
  <c r="P37" i="17"/>
  <c r="P37" i="24"/>
  <c r="P37" i="51"/>
  <c r="F37" i="14"/>
  <c r="F37" i="43"/>
  <c r="F37" i="27"/>
  <c r="P37" i="48"/>
  <c r="F37" i="20"/>
  <c r="F37" i="44"/>
  <c r="P37" i="18"/>
  <c r="P37" i="47"/>
  <c r="F37" i="48"/>
  <c r="F37" i="31"/>
  <c r="F37" i="40"/>
  <c r="P37" i="27"/>
  <c r="P37" i="20"/>
  <c r="P37" i="31"/>
  <c r="F37" i="39"/>
  <c r="F37" i="26"/>
  <c r="F37" i="38"/>
  <c r="F37" i="13"/>
  <c r="P37" i="40"/>
  <c r="P37" i="42"/>
  <c r="P37" i="25"/>
  <c r="F37" i="12"/>
  <c r="P37" i="50"/>
  <c r="P37" i="36"/>
  <c r="F37" i="35"/>
  <c r="P37" i="8"/>
  <c r="F37" i="16"/>
  <c r="F37" i="28"/>
  <c r="P37" i="26"/>
  <c r="F37" i="47"/>
  <c r="F37" i="23"/>
  <c r="P37" i="33"/>
  <c r="P37" i="38"/>
  <c r="F37" i="19"/>
  <c r="P37" i="23"/>
  <c r="P37" i="44"/>
  <c r="P37" i="35"/>
  <c r="F37" i="33"/>
  <c r="F37" i="51"/>
  <c r="P37" i="22"/>
  <c r="P37" i="49"/>
  <c r="F37" i="41"/>
  <c r="P37" i="30"/>
  <c r="F37" i="37"/>
  <c r="F37" i="25"/>
  <c r="F37" i="36"/>
  <c r="F37" i="42"/>
  <c r="P37" i="14"/>
  <c r="F37" i="52"/>
  <c r="F37" i="22"/>
  <c r="P37" i="15"/>
  <c r="P37" i="41"/>
  <c r="P37" i="28"/>
  <c r="F37" i="15"/>
  <c r="F37" i="29"/>
  <c r="P37" i="19"/>
  <c r="F37" i="50"/>
  <c r="P37" i="29"/>
  <c r="P37" i="12"/>
  <c r="P37" i="34"/>
  <c r="F37" i="30"/>
  <c r="F37" i="24"/>
  <c r="F37" i="32"/>
  <c r="P37" i="32"/>
  <c r="P37" i="52"/>
  <c r="F37" i="34"/>
  <c r="F37" i="8"/>
  <c r="P37" i="13"/>
  <c r="P37" i="43"/>
  <c r="P37" i="39"/>
  <c r="P37" i="21"/>
  <c r="P37" i="16"/>
  <c r="F37" i="21"/>
  <c r="F37" i="17"/>
  <c r="P37" i="37"/>
  <c r="F30" i="31"/>
  <c r="F30" i="28"/>
  <c r="P30" i="38"/>
  <c r="P30" i="32"/>
  <c r="F30" i="49"/>
  <c r="F30" i="36"/>
  <c r="P30" i="51"/>
  <c r="F30" i="15"/>
  <c r="F30" i="29"/>
  <c r="F30" i="39"/>
  <c r="F30" i="8"/>
  <c r="F30" i="19"/>
  <c r="F30" i="37"/>
  <c r="F30" i="47"/>
  <c r="F30" i="52"/>
  <c r="F30" i="26"/>
  <c r="P30" i="29"/>
  <c r="F30" i="40"/>
  <c r="P30" i="17"/>
  <c r="P30" i="36"/>
  <c r="F30" i="35"/>
  <c r="P30" i="16"/>
  <c r="P30" i="23"/>
  <c r="P30" i="18"/>
  <c r="P30" i="35"/>
  <c r="F30" i="34"/>
  <c r="P30" i="48"/>
  <c r="P30" i="12"/>
  <c r="P30" i="52"/>
  <c r="P30" i="49"/>
  <c r="F30" i="18"/>
  <c r="P30" i="19"/>
  <c r="P30" i="22"/>
  <c r="P30" i="28"/>
  <c r="P30" i="43"/>
  <c r="F30" i="17"/>
  <c r="P30" i="42"/>
  <c r="P30" i="13"/>
  <c r="F30" i="33"/>
  <c r="F30" i="24"/>
  <c r="P30" i="8"/>
  <c r="F30" i="43"/>
  <c r="P30" i="20"/>
  <c r="F30" i="44"/>
  <c r="P30" i="37"/>
  <c r="P30" i="15"/>
  <c r="F30" i="20"/>
  <c r="F30" i="13"/>
  <c r="P30" i="30"/>
  <c r="P30" i="14"/>
  <c r="F30" i="12"/>
  <c r="P30" i="47"/>
  <c r="P30" i="44"/>
  <c r="F30" i="22"/>
  <c r="F30" i="51"/>
  <c r="P30" i="26"/>
  <c r="F30" i="41"/>
  <c r="F30" i="23"/>
  <c r="F30" i="50"/>
  <c r="P30" i="25"/>
  <c r="P30" i="24"/>
  <c r="F30" i="48"/>
  <c r="F30" i="25"/>
  <c r="F30" i="38"/>
  <c r="F30" i="21"/>
  <c r="P30" i="31"/>
  <c r="P30" i="50"/>
  <c r="P30" i="21"/>
  <c r="F30" i="30"/>
  <c r="P30" i="34"/>
  <c r="F30" i="16"/>
  <c r="P30" i="27"/>
  <c r="F30" i="42"/>
  <c r="F30" i="32"/>
  <c r="P30" i="33"/>
  <c r="F30" i="27"/>
  <c r="F30" i="14"/>
  <c r="P30" i="39"/>
  <c r="P30" i="41"/>
  <c r="P30" i="40"/>
  <c r="J36" i="18"/>
  <c r="J36" i="14"/>
  <c r="J36" i="28"/>
  <c r="J36" i="52"/>
  <c r="J36" i="48"/>
  <c r="J36" i="47"/>
  <c r="J36" i="31"/>
  <c r="J36" i="26"/>
  <c r="J36" i="21"/>
  <c r="J36" i="42"/>
  <c r="J8" i="47"/>
  <c r="J8" i="18"/>
  <c r="J8" i="24"/>
  <c r="J8" i="49"/>
  <c r="J8" i="43"/>
  <c r="J8" i="23"/>
  <c r="J8" i="39"/>
  <c r="J8" i="16"/>
  <c r="J8" i="33"/>
  <c r="J8" i="31"/>
  <c r="J8" i="30"/>
  <c r="J8" i="42"/>
  <c r="J8" i="28"/>
  <c r="J8" i="17"/>
  <c r="J8" i="37"/>
  <c r="J8" i="22"/>
  <c r="J8" i="15"/>
  <c r="J8" i="38"/>
  <c r="J8" i="32"/>
  <c r="J8" i="27"/>
  <c r="J8" i="52"/>
  <c r="J8" i="14"/>
  <c r="J8" i="13"/>
  <c r="J8" i="8"/>
  <c r="J8" i="50"/>
  <c r="J8" i="40"/>
  <c r="J8" i="19"/>
  <c r="J8" i="25"/>
  <c r="J8" i="29"/>
  <c r="J8" i="44"/>
  <c r="J8" i="26"/>
  <c r="J8" i="21"/>
  <c r="J8" i="35"/>
  <c r="J8" i="34"/>
  <c r="J8" i="51"/>
  <c r="J8" i="36"/>
  <c r="J8" i="20"/>
  <c r="J8" i="48"/>
  <c r="J8" i="41"/>
  <c r="J8" i="12"/>
  <c r="X39" i="17"/>
  <c r="X39" i="36"/>
  <c r="X39" i="30"/>
  <c r="X39" i="28"/>
  <c r="X39" i="32"/>
  <c r="X39" i="44"/>
  <c r="X39" i="24"/>
  <c r="X39" i="35"/>
  <c r="X39" i="13"/>
  <c r="X39" i="14"/>
  <c r="X39" i="31"/>
  <c r="X39" i="34"/>
  <c r="X39" i="48"/>
  <c r="X39" i="42"/>
  <c r="X39" i="20"/>
  <c r="X39" i="23"/>
  <c r="X39" i="19"/>
  <c r="X39" i="8"/>
  <c r="X39" i="29"/>
  <c r="X39" i="27"/>
  <c r="X39" i="41"/>
  <c r="X39" i="50"/>
  <c r="X39" i="22"/>
  <c r="X39" i="37"/>
  <c r="X39" i="21"/>
  <c r="X39" i="40"/>
  <c r="X39" i="39"/>
  <c r="X39" i="26"/>
  <c r="X39" i="52"/>
  <c r="X39" i="15"/>
  <c r="X39" i="49"/>
  <c r="X39" i="33"/>
  <c r="X39" i="16"/>
  <c r="X39" i="12"/>
  <c r="X39" i="25"/>
  <c r="X39" i="38"/>
  <c r="X39" i="47"/>
  <c r="X39" i="51"/>
  <c r="X39" i="43"/>
  <c r="X39" i="18"/>
  <c r="P18" i="12"/>
  <c r="P18" i="16"/>
  <c r="P18" i="15"/>
  <c r="F18" i="47"/>
  <c r="F18" i="37"/>
  <c r="F18" i="16"/>
  <c r="P18" i="41"/>
  <c r="P18" i="30"/>
  <c r="F18" i="8"/>
  <c r="F18" i="26"/>
  <c r="F18" i="42"/>
  <c r="P18" i="39"/>
  <c r="F18" i="51"/>
  <c r="P18" i="40"/>
  <c r="F18" i="19"/>
  <c r="P18" i="8"/>
  <c r="P18" i="48"/>
  <c r="F18" i="40"/>
  <c r="F18" i="13"/>
  <c r="F18" i="31"/>
  <c r="F18" i="49"/>
  <c r="P18" i="38"/>
  <c r="F18" i="24"/>
  <c r="P18" i="18"/>
  <c r="P18" i="24"/>
  <c r="F18" i="17"/>
  <c r="P18" i="31"/>
  <c r="P18" i="32"/>
  <c r="F18" i="33"/>
  <c r="F18" i="48"/>
  <c r="P18" i="52"/>
  <c r="F18" i="52"/>
  <c r="P18" i="22"/>
  <c r="F18" i="21"/>
  <c r="P18" i="37"/>
  <c r="P18" i="43"/>
  <c r="F18" i="43"/>
  <c r="F18" i="20"/>
  <c r="F18" i="30"/>
  <c r="F18" i="22"/>
  <c r="F18" i="32"/>
  <c r="P18" i="50"/>
  <c r="P18" i="23"/>
  <c r="P18" i="20"/>
  <c r="P18" i="21"/>
  <c r="P18" i="29"/>
  <c r="F18" i="18"/>
  <c r="P18" i="13"/>
  <c r="F18" i="41"/>
  <c r="P18" i="26"/>
  <c r="P18" i="35"/>
  <c r="P18" i="49"/>
  <c r="F18" i="23"/>
  <c r="P18" i="28"/>
  <c r="F18" i="38"/>
  <c r="P18" i="47"/>
  <c r="F18" i="25"/>
  <c r="F18" i="14"/>
  <c r="P18" i="19"/>
  <c r="F18" i="34"/>
  <c r="F18" i="28"/>
  <c r="P18" i="42"/>
  <c r="F18" i="15"/>
  <c r="F18" i="39"/>
  <c r="P18" i="27"/>
  <c r="F18" i="50"/>
  <c r="P18" i="44"/>
  <c r="F18" i="27"/>
  <c r="F18" i="44"/>
  <c r="F18" i="35"/>
  <c r="F18" i="12"/>
  <c r="F18" i="36"/>
  <c r="P18" i="36"/>
  <c r="P18" i="51"/>
  <c r="P18" i="14"/>
  <c r="P18" i="34"/>
  <c r="F18" i="29"/>
  <c r="P18" i="33"/>
  <c r="P18" i="25"/>
  <c r="P18" i="17"/>
  <c r="J22" i="49"/>
  <c r="J22" i="29"/>
  <c r="J22" i="32"/>
  <c r="J22" i="31"/>
  <c r="J22" i="16"/>
  <c r="J22" i="37"/>
  <c r="J22" i="30"/>
  <c r="J22" i="21"/>
  <c r="J22" i="17"/>
  <c r="J22" i="25"/>
  <c r="J22" i="50"/>
  <c r="J22" i="18"/>
  <c r="J22" i="20"/>
  <c r="J22" i="34"/>
  <c r="J22" i="44"/>
  <c r="J22" i="47"/>
  <c r="J22" i="41"/>
  <c r="J22" i="38"/>
  <c r="J22" i="51"/>
  <c r="J22" i="52"/>
  <c r="J22" i="8"/>
  <c r="J22" i="26"/>
  <c r="J22" i="35"/>
  <c r="J22" i="23"/>
  <c r="J22" i="43"/>
  <c r="J22" i="14"/>
  <c r="J22" i="33"/>
  <c r="J22" i="15"/>
  <c r="J22" i="19"/>
  <c r="J22" i="12"/>
  <c r="J22" i="42"/>
  <c r="J22" i="48"/>
  <c r="J22" i="13"/>
  <c r="J22" i="39"/>
  <c r="J22" i="24"/>
  <c r="J22" i="28"/>
  <c r="J22" i="40"/>
  <c r="J22" i="27"/>
  <c r="J22" i="22"/>
  <c r="J22" i="36"/>
  <c r="J24" i="15"/>
  <c r="J24" i="43"/>
  <c r="J24" i="40"/>
  <c r="J24" i="34"/>
  <c r="J24" i="8"/>
  <c r="J24" i="33"/>
  <c r="J24" i="47"/>
  <c r="J24" i="31"/>
  <c r="J24" i="52"/>
  <c r="J24" i="41"/>
  <c r="J24" i="17"/>
  <c r="J24" i="48"/>
  <c r="J24" i="20"/>
  <c r="J24" i="50"/>
  <c r="J24" i="28"/>
  <c r="J24" i="14"/>
  <c r="J24" i="32"/>
  <c r="J24" i="44"/>
  <c r="J24" i="19"/>
  <c r="J24" i="38"/>
  <c r="J24" i="22"/>
  <c r="J24" i="42"/>
  <c r="J24" i="24"/>
  <c r="J24" i="21"/>
  <c r="J24" i="30"/>
  <c r="J24" i="23"/>
  <c r="J24" i="36"/>
  <c r="J24" i="12"/>
  <c r="J24" i="25"/>
  <c r="J24" i="39"/>
  <c r="J24" i="27"/>
  <c r="J24" i="18"/>
  <c r="J24" i="51"/>
  <c r="J24" i="13"/>
  <c r="J24" i="16"/>
  <c r="J24" i="29"/>
  <c r="J24" i="37"/>
  <c r="J24" i="49"/>
  <c r="J24" i="26"/>
  <c r="J24" i="35"/>
  <c r="V9" i="28"/>
  <c r="V9" i="22"/>
  <c r="V9" i="30"/>
  <c r="V9" i="40"/>
  <c r="V9" i="18"/>
  <c r="V9" i="26"/>
  <c r="V9" i="41"/>
  <c r="V9" i="43"/>
  <c r="V9" i="39"/>
  <c r="V9" i="33"/>
  <c r="V9" i="32"/>
  <c r="V9" i="51"/>
  <c r="V9" i="38"/>
  <c r="V9" i="12"/>
  <c r="V9" i="23"/>
  <c r="V9" i="21"/>
  <c r="V9" i="25"/>
  <c r="V9" i="49"/>
  <c r="V9" i="50"/>
  <c r="V9" i="16"/>
  <c r="V9" i="35"/>
  <c r="V9" i="20"/>
  <c r="V9" i="15"/>
  <c r="V9" i="31"/>
  <c r="V9" i="44"/>
  <c r="V9" i="27"/>
  <c r="V9" i="34"/>
  <c r="V9" i="29"/>
  <c r="V9" i="17"/>
  <c r="V9" i="42"/>
  <c r="V9" i="36"/>
  <c r="V9" i="13"/>
  <c r="V9" i="52"/>
  <c r="V9" i="47"/>
  <c r="V9" i="48"/>
  <c r="V9" i="24"/>
  <c r="V9" i="8"/>
  <c r="V9" i="14"/>
  <c r="V9" i="37"/>
  <c r="V9" i="19"/>
  <c r="T20" i="39"/>
  <c r="T20" i="25"/>
  <c r="T20" i="34"/>
  <c r="T20" i="38"/>
  <c r="T20" i="22"/>
  <c r="T20" i="42"/>
  <c r="T20" i="18"/>
  <c r="T20" i="37"/>
  <c r="T20" i="17"/>
  <c r="T20" i="19"/>
  <c r="T35" i="21"/>
  <c r="T35" i="52"/>
  <c r="T35" i="51"/>
  <c r="T35" i="14"/>
  <c r="T35" i="17"/>
  <c r="T35" i="49"/>
  <c r="T35" i="40"/>
  <c r="T35" i="12"/>
  <c r="T35" i="29"/>
  <c r="T35" i="13"/>
  <c r="AO35" i="4"/>
  <c r="G35" i="4" s="1"/>
  <c r="AO34" i="4"/>
  <c r="G34" i="4" s="1"/>
  <c r="AN40" i="4"/>
  <c r="F40" i="4" s="1"/>
  <c r="AO40" i="4"/>
  <c r="G40" i="4" s="1"/>
  <c r="AO12" i="4"/>
  <c r="G12" i="4" s="1"/>
  <c r="AN12" i="4"/>
  <c r="F12" i="4" s="1"/>
  <c r="AN13" i="4"/>
  <c r="F13" i="4" s="1"/>
  <c r="AO13" i="4"/>
  <c r="G13" i="4" s="1"/>
  <c r="AO20" i="4"/>
  <c r="G20" i="4" s="1"/>
  <c r="AN20" i="4"/>
  <c r="F20" i="4" s="1"/>
  <c r="AO37" i="4"/>
  <c r="G37" i="4" s="1"/>
  <c r="AN37" i="4"/>
  <c r="F37" i="4" s="1"/>
  <c r="AN43" i="4"/>
  <c r="F43" i="4" s="1"/>
  <c r="AO43" i="4"/>
  <c r="G43" i="4" s="1"/>
  <c r="AN22" i="4"/>
  <c r="F22" i="4" s="1"/>
  <c r="AO22" i="4"/>
  <c r="G22" i="4" s="1"/>
  <c r="AO29" i="4"/>
  <c r="G29" i="4" s="1"/>
  <c r="AN24" i="4"/>
  <c r="F24" i="4" s="1"/>
  <c r="AO24" i="4"/>
  <c r="G24" i="4" s="1"/>
  <c r="AO47" i="4"/>
  <c r="G47" i="4" s="1"/>
  <c r="AN47" i="4"/>
  <c r="F47" i="4" s="1"/>
  <c r="T28" i="20"/>
  <c r="T28" i="23"/>
  <c r="T28" i="35"/>
  <c r="T28" i="8"/>
  <c r="T28" i="32"/>
  <c r="T28" i="41"/>
  <c r="T28" i="38"/>
  <c r="T28" i="30"/>
  <c r="T28" i="29"/>
  <c r="T28" i="51"/>
  <c r="T28" i="26"/>
  <c r="T28" i="21"/>
  <c r="T28" i="17"/>
  <c r="T28" i="12"/>
  <c r="T28" i="44"/>
  <c r="T28" i="25"/>
  <c r="T28" i="50"/>
  <c r="T28" i="39"/>
  <c r="T28" i="14"/>
  <c r="T28" i="22"/>
  <c r="T28" i="19"/>
  <c r="T28" i="48"/>
  <c r="T28" i="42"/>
  <c r="T28" i="15"/>
  <c r="T28" i="28"/>
  <c r="T28" i="24"/>
  <c r="T28" i="16"/>
  <c r="T28" i="47"/>
  <c r="T28" i="27"/>
  <c r="T28" i="13"/>
  <c r="T28" i="40"/>
  <c r="T28" i="43"/>
  <c r="T28" i="36"/>
  <c r="T28" i="37"/>
  <c r="T28" i="31"/>
  <c r="T28" i="33"/>
  <c r="T28" i="52"/>
  <c r="T28" i="18"/>
  <c r="T28" i="34"/>
  <c r="T28" i="49"/>
  <c r="AN25" i="4"/>
  <c r="F25" i="4" s="1"/>
  <c r="AN18" i="4"/>
  <c r="F18" i="4" s="1"/>
  <c r="AO18" i="4"/>
  <c r="G18" i="4" s="1"/>
  <c r="AN11" i="4"/>
  <c r="F11" i="4" s="1"/>
  <c r="AN21" i="4"/>
  <c r="F21" i="4" s="1"/>
  <c r="AN19" i="4"/>
  <c r="F19" i="4" s="1"/>
  <c r="T16" i="43" s="1"/>
  <c r="AO19" i="4"/>
  <c r="G19" i="4" s="1"/>
  <c r="AN27" i="4"/>
  <c r="F27" i="4" s="1"/>
  <c r="AN32" i="4"/>
  <c r="F32" i="4" s="1"/>
  <c r="AO32" i="4"/>
  <c r="G32" i="4" s="1"/>
  <c r="J29" i="48" s="1"/>
  <c r="AO26" i="4"/>
  <c r="G26" i="4" s="1"/>
  <c r="AN26" i="4"/>
  <c r="F26" i="4" s="1"/>
  <c r="AN14" i="4"/>
  <c r="F14" i="4" s="1"/>
  <c r="AO14" i="4"/>
  <c r="G14" i="4" s="1"/>
  <c r="J11" i="31" s="1"/>
  <c r="AN28" i="4"/>
  <c r="F28" i="4" s="1"/>
  <c r="AO17" i="4"/>
  <c r="G17" i="4" s="1"/>
  <c r="AN42" i="4"/>
  <c r="F42" i="4" s="1"/>
  <c r="AN45" i="4"/>
  <c r="F45" i="4" s="1"/>
  <c r="J35" i="25"/>
  <c r="J35" i="47"/>
  <c r="J35" i="36"/>
  <c r="J35" i="38"/>
  <c r="J35" i="37"/>
  <c r="J35" i="23"/>
  <c r="J35" i="30"/>
  <c r="J35" i="48"/>
  <c r="J35" i="42"/>
  <c r="J35" i="8"/>
  <c r="J35" i="18"/>
  <c r="J35" i="29"/>
  <c r="J35" i="15"/>
  <c r="J35" i="16"/>
  <c r="J35" i="35"/>
  <c r="J35" i="31"/>
  <c r="J35" i="13"/>
  <c r="J35" i="43"/>
  <c r="J35" i="32"/>
  <c r="J35" i="19"/>
  <c r="J35" i="33"/>
  <c r="J35" i="50"/>
  <c r="J35" i="20"/>
  <c r="J35" i="41"/>
  <c r="J35" i="22"/>
  <c r="J35" i="26"/>
  <c r="J35" i="21"/>
  <c r="J35" i="49"/>
  <c r="J35" i="14"/>
  <c r="J35" i="44"/>
  <c r="J35" i="40"/>
  <c r="J35" i="17"/>
  <c r="J35" i="51"/>
  <c r="J35" i="39"/>
  <c r="J35" i="24"/>
  <c r="J35" i="27"/>
  <c r="J35" i="28"/>
  <c r="J35" i="52"/>
  <c r="J35" i="12"/>
  <c r="J35" i="34"/>
  <c r="AN16" i="4"/>
  <c r="F16" i="4" s="1"/>
  <c r="AO16" i="4"/>
  <c r="G16" i="4" s="1"/>
  <c r="AO41" i="4"/>
  <c r="G41" i="4" s="1"/>
  <c r="AN41" i="4"/>
  <c r="F41" i="4" s="1"/>
  <c r="T38" i="29" s="1"/>
  <c r="AO30" i="4"/>
  <c r="G30" i="4" s="1"/>
  <c r="AN39" i="4"/>
  <c r="F39" i="4" s="1"/>
  <c r="AO36" i="4"/>
  <c r="G36" i="4" s="1"/>
  <c r="AN36" i="4"/>
  <c r="F36" i="4" s="1"/>
  <c r="J42" i="41"/>
  <c r="J42" i="28"/>
  <c r="J42" i="29"/>
  <c r="J42" i="19"/>
  <c r="J42" i="21"/>
  <c r="J42" i="17"/>
  <c r="J42" i="32"/>
  <c r="J42" i="18"/>
  <c r="J42" i="51"/>
  <c r="J42" i="31"/>
  <c r="AN15" i="4"/>
  <c r="F15" i="4" s="1"/>
  <c r="AN33" i="4"/>
  <c r="F33" i="4" s="1"/>
  <c r="AO33" i="4"/>
  <c r="G33" i="4" s="1"/>
  <c r="AO8" i="4"/>
  <c r="G8" i="4" s="1"/>
  <c r="AN8" i="4"/>
  <c r="F8" i="4" s="1"/>
  <c r="J18" i="42"/>
  <c r="J18" i="22"/>
  <c r="J18" i="48"/>
  <c r="J18" i="29"/>
  <c r="J18" i="31"/>
  <c r="J18" i="38"/>
  <c r="J18" i="28"/>
  <c r="J18" i="32"/>
  <c r="J18" i="26"/>
  <c r="J18" i="8"/>
  <c r="AN44" i="4"/>
  <c r="X41" i="20"/>
  <c r="X41" i="49"/>
  <c r="X41" i="51"/>
  <c r="X41" i="23"/>
  <c r="X41" i="24"/>
  <c r="X41" i="22"/>
  <c r="X41" i="21"/>
  <c r="X41" i="19"/>
  <c r="X41" i="52"/>
  <c r="X41" i="8"/>
  <c r="X41" i="39"/>
  <c r="X41" i="34"/>
  <c r="X41" i="40"/>
  <c r="X41" i="30"/>
  <c r="X41" i="48"/>
  <c r="X41" i="18"/>
  <c r="X41" i="37"/>
  <c r="X41" i="28"/>
  <c r="X41" i="35"/>
  <c r="X41" i="15"/>
  <c r="X41" i="26"/>
  <c r="X41" i="50"/>
  <c r="X41" i="13"/>
  <c r="X41" i="16"/>
  <c r="X41" i="32"/>
  <c r="X41" i="38"/>
  <c r="X41" i="33"/>
  <c r="X41" i="42"/>
  <c r="X41" i="25"/>
  <c r="X41" i="31"/>
  <c r="X41" i="17"/>
  <c r="X41" i="12"/>
  <c r="X41" i="27"/>
  <c r="X41" i="29"/>
  <c r="X41" i="43"/>
  <c r="X41" i="44"/>
  <c r="X41" i="47"/>
  <c r="X41" i="14"/>
  <c r="X41" i="41"/>
  <c r="X41" i="36"/>
  <c r="J41" i="18"/>
  <c r="J41" i="26"/>
  <c r="J41" i="40"/>
  <c r="J41" i="15"/>
  <c r="J41" i="24"/>
  <c r="J41" i="38"/>
  <c r="J41" i="21"/>
  <c r="J41" i="19"/>
  <c r="J41" i="39"/>
  <c r="J41" i="44"/>
  <c r="J41" i="12"/>
  <c r="J41" i="23"/>
  <c r="J41" i="49"/>
  <c r="J41" i="36"/>
  <c r="J41" i="20"/>
  <c r="J41" i="42"/>
  <c r="J41" i="28"/>
  <c r="J41" i="22"/>
  <c r="J41" i="17"/>
  <c r="J41" i="37"/>
  <c r="J41" i="47"/>
  <c r="J41" i="35"/>
  <c r="J41" i="43"/>
  <c r="J41" i="14"/>
  <c r="J41" i="29"/>
  <c r="J41" i="27"/>
  <c r="J41" i="16"/>
  <c r="J41" i="32"/>
  <c r="J41" i="48"/>
  <c r="J41" i="34"/>
  <c r="J41" i="13"/>
  <c r="J41" i="41"/>
  <c r="J41" i="30"/>
  <c r="J41" i="25"/>
  <c r="J41" i="50"/>
  <c r="J41" i="52"/>
  <c r="J41" i="51"/>
  <c r="J41" i="31"/>
  <c r="J41" i="33"/>
  <c r="J41" i="8"/>
  <c r="J45" i="43"/>
  <c r="J45" i="31"/>
  <c r="J45" i="18"/>
  <c r="J45" i="30"/>
  <c r="J45" i="52"/>
  <c r="J45" i="40"/>
  <c r="J45" i="26"/>
  <c r="J45" i="50"/>
  <c r="J45" i="48"/>
  <c r="J45" i="17"/>
  <c r="J45" i="16"/>
  <c r="J45" i="47"/>
  <c r="J45" i="49"/>
  <c r="J45" i="35"/>
  <c r="J45" i="15"/>
  <c r="J45" i="29"/>
  <c r="J45" i="23"/>
  <c r="J45" i="13"/>
  <c r="J45" i="37"/>
  <c r="J45" i="25"/>
  <c r="J45" i="19"/>
  <c r="J45" i="12"/>
  <c r="J45" i="20"/>
  <c r="J45" i="32"/>
  <c r="J45" i="24"/>
  <c r="J45" i="14"/>
  <c r="J45" i="42"/>
  <c r="J45" i="44"/>
  <c r="J45" i="36"/>
  <c r="J45" i="27"/>
  <c r="J45" i="41"/>
  <c r="J45" i="21"/>
  <c r="J45" i="22"/>
  <c r="J45" i="39"/>
  <c r="J45" i="34"/>
  <c r="J45" i="51"/>
  <c r="J45" i="28"/>
  <c r="J45" i="38"/>
  <c r="J45" i="8"/>
  <c r="J45" i="33"/>
  <c r="T5" i="48"/>
  <c r="T5" i="28"/>
  <c r="T5" i="33"/>
  <c r="T5" i="26"/>
  <c r="T5" i="50"/>
  <c r="T5" i="32"/>
  <c r="T5" i="34"/>
  <c r="T5" i="22"/>
  <c r="J13" i="13"/>
  <c r="J13" i="12"/>
  <c r="J13" i="32"/>
  <c r="J13" i="52"/>
  <c r="J13" i="25"/>
  <c r="J13" i="31"/>
  <c r="J13" i="41"/>
  <c r="J13" i="43"/>
  <c r="J13" i="35"/>
  <c r="J13" i="19"/>
  <c r="J13" i="23"/>
  <c r="J13" i="39"/>
  <c r="J13" i="33"/>
  <c r="J13" i="51"/>
  <c r="J13" i="42"/>
  <c r="J13" i="8"/>
  <c r="J13" i="47"/>
  <c r="J13" i="27"/>
  <c r="J13" i="48"/>
  <c r="J13" i="38"/>
  <c r="T42" i="31"/>
  <c r="T42" i="36"/>
  <c r="T42" i="44"/>
  <c r="T42" i="48"/>
  <c r="T42" i="18"/>
  <c r="J25" i="33"/>
  <c r="J25" i="8"/>
  <c r="J25" i="37"/>
  <c r="J25" i="41"/>
  <c r="J25" i="23"/>
  <c r="J25" i="43"/>
  <c r="J25" i="12"/>
  <c r="J25" i="51"/>
  <c r="J25" i="31"/>
  <c r="J25" i="24"/>
  <c r="J25" i="30"/>
  <c r="J25" i="22"/>
  <c r="J25" i="15"/>
  <c r="J25" i="20"/>
  <c r="J25" i="36"/>
  <c r="J25" i="25"/>
  <c r="J25" i="44"/>
  <c r="J25" i="21"/>
  <c r="J25" i="19"/>
  <c r="J25" i="28"/>
  <c r="T23" i="37"/>
  <c r="T23" i="23"/>
  <c r="T23" i="35"/>
  <c r="T23" i="20"/>
  <c r="T23" i="8"/>
  <c r="T23" i="15"/>
  <c r="T23" i="31"/>
  <c r="T23" i="21"/>
  <c r="T23" i="50"/>
  <c r="T23" i="34"/>
  <c r="T23" i="48"/>
  <c r="T23" i="30"/>
  <c r="T23" i="39"/>
  <c r="T23" i="51"/>
  <c r="T23" i="43"/>
  <c r="T23" i="49"/>
  <c r="T23" i="24"/>
  <c r="T23" i="47"/>
  <c r="T23" i="44"/>
  <c r="T23" i="33"/>
  <c r="T24" i="49"/>
  <c r="T24" i="30"/>
  <c r="T24" i="21"/>
  <c r="T24" i="37"/>
  <c r="T24" i="17"/>
  <c r="T24" i="16"/>
  <c r="T24" i="31"/>
  <c r="T24" i="14"/>
  <c r="T24" i="44"/>
  <c r="T24" i="23"/>
  <c r="T24" i="13"/>
  <c r="T24" i="8"/>
  <c r="T24" i="24"/>
  <c r="T24" i="28"/>
  <c r="T24" i="29"/>
  <c r="T24" i="36"/>
  <c r="T24" i="38"/>
  <c r="T24" i="18"/>
  <c r="T24" i="32"/>
  <c r="T24" i="43"/>
  <c r="J5" i="14"/>
  <c r="J5" i="20"/>
  <c r="J5" i="22"/>
  <c r="J5" i="48"/>
  <c r="J5" i="12"/>
  <c r="J5" i="32"/>
  <c r="J5" i="39"/>
  <c r="J5" i="28"/>
  <c r="J5" i="8"/>
  <c r="J5" i="31"/>
  <c r="J5" i="30"/>
  <c r="J5" i="13"/>
  <c r="J5" i="41"/>
  <c r="J5" i="49"/>
  <c r="J5" i="24"/>
  <c r="J5" i="17"/>
  <c r="J5" i="16"/>
  <c r="J5" i="19"/>
  <c r="J5" i="47"/>
  <c r="J5" i="33"/>
  <c r="T33" i="12"/>
  <c r="T33" i="37"/>
  <c r="T33" i="44"/>
  <c r="T33" i="28"/>
  <c r="T33" i="51"/>
  <c r="J27" i="29"/>
  <c r="J27" i="47"/>
  <c r="J27" i="31"/>
  <c r="J27" i="30"/>
  <c r="J27" i="40"/>
  <c r="J27" i="28"/>
  <c r="J27" i="27"/>
  <c r="J27" i="16"/>
  <c r="J27" i="41"/>
  <c r="J27" i="44"/>
  <c r="J27" i="43"/>
  <c r="J27" i="21"/>
  <c r="J27" i="49"/>
  <c r="J27" i="22"/>
  <c r="J27" i="37"/>
  <c r="J27" i="23"/>
  <c r="J27" i="35"/>
  <c r="J27" i="19"/>
  <c r="J27" i="32"/>
  <c r="J27" i="48"/>
  <c r="T13" i="43"/>
  <c r="T13" i="30"/>
  <c r="T13" i="34"/>
  <c r="T13" i="12"/>
  <c r="T13" i="18"/>
  <c r="T13" i="49"/>
  <c r="T13" i="15"/>
  <c r="T13" i="50"/>
  <c r="T13" i="41"/>
  <c r="T13" i="33"/>
  <c r="T13" i="42"/>
  <c r="T13" i="35"/>
  <c r="T13" i="21"/>
  <c r="T13" i="17"/>
  <c r="T13" i="26"/>
  <c r="T13" i="47"/>
  <c r="T13" i="14"/>
  <c r="T13" i="22"/>
  <c r="T13" i="8"/>
  <c r="T13" i="31"/>
  <c r="T39" i="48"/>
  <c r="T39" i="32"/>
  <c r="T39" i="35"/>
  <c r="T39" i="52"/>
  <c r="T39" i="8"/>
  <c r="T39" i="34"/>
  <c r="T39" i="17"/>
  <c r="T39" i="23"/>
  <c r="T39" i="18"/>
  <c r="T39" i="25"/>
  <c r="T25" i="35"/>
  <c r="T25" i="36"/>
  <c r="T25" i="42"/>
  <c r="T25" i="52"/>
  <c r="T25" i="40"/>
  <c r="T25" i="32"/>
  <c r="T25" i="33"/>
  <c r="T25" i="17"/>
  <c r="T25" i="41"/>
  <c r="T25" i="22"/>
  <c r="T25" i="31"/>
  <c r="T25" i="38"/>
  <c r="T25" i="12"/>
  <c r="T25" i="30"/>
  <c r="T25" i="20"/>
  <c r="T25" i="16"/>
  <c r="T25" i="44"/>
  <c r="T25" i="18"/>
  <c r="T25" i="27"/>
  <c r="T25" i="21"/>
  <c r="J23" i="30"/>
  <c r="J23" i="20"/>
  <c r="J23" i="23"/>
  <c r="J23" i="49"/>
  <c r="J23" i="43"/>
  <c r="J23" i="27"/>
  <c r="J23" i="32"/>
  <c r="J23" i="31"/>
  <c r="J23" i="51"/>
  <c r="J23" i="42"/>
  <c r="J23" i="48"/>
  <c r="J23" i="40"/>
  <c r="J23" i="33"/>
  <c r="J23" i="13"/>
  <c r="J23" i="44"/>
  <c r="J23" i="50"/>
  <c r="J23" i="38"/>
  <c r="J23" i="8"/>
  <c r="J23" i="18"/>
  <c r="J23" i="21"/>
  <c r="J16" i="18"/>
  <c r="J16" i="33"/>
  <c r="J16" i="48"/>
  <c r="J16" i="8"/>
  <c r="J16" i="35"/>
  <c r="J16" i="23"/>
  <c r="J16" i="36"/>
  <c r="J16" i="30"/>
  <c r="J16" i="26"/>
  <c r="J16" i="24"/>
  <c r="J16" i="25"/>
  <c r="J16" i="44"/>
  <c r="J16" i="38"/>
  <c r="J16" i="27"/>
  <c r="J16" i="22"/>
  <c r="J16" i="15"/>
  <c r="J16" i="34"/>
  <c r="J16" i="14"/>
  <c r="J16" i="41"/>
  <c r="J16" i="13"/>
  <c r="T22" i="44"/>
  <c r="T22" i="8"/>
  <c r="T22" i="52"/>
  <c r="T22" i="16"/>
  <c r="T22" i="41"/>
  <c r="T22" i="17"/>
  <c r="T22" i="13"/>
  <c r="T22" i="21"/>
  <c r="T22" i="23"/>
  <c r="T22" i="34"/>
  <c r="T21" i="18"/>
  <c r="T21" i="19"/>
  <c r="T21" i="44"/>
  <c r="T21" i="48"/>
  <c r="T21" i="41"/>
  <c r="T21" i="50"/>
  <c r="T21" i="21"/>
  <c r="T21" i="16"/>
  <c r="T21" i="35"/>
  <c r="T21" i="15"/>
  <c r="T19" i="40"/>
  <c r="T19" i="27"/>
  <c r="T19" i="37"/>
  <c r="T19" i="15"/>
  <c r="T19" i="52"/>
  <c r="T34" i="31"/>
  <c r="T34" i="16"/>
  <c r="T34" i="26"/>
  <c r="T34" i="23"/>
  <c r="T34" i="43"/>
  <c r="T34" i="14"/>
  <c r="T34" i="20"/>
  <c r="T34" i="13"/>
  <c r="J10" i="31"/>
  <c r="J10" i="48"/>
  <c r="J10" i="20"/>
  <c r="J10" i="28"/>
  <c r="J10" i="17"/>
  <c r="J10" i="21"/>
  <c r="J10" i="37"/>
  <c r="J10" i="15"/>
  <c r="J10" i="29"/>
  <c r="J10" i="40"/>
  <c r="J37" i="24"/>
  <c r="J37" i="15"/>
  <c r="J37" i="25"/>
  <c r="J37" i="33"/>
  <c r="J37" i="28"/>
  <c r="J37" i="40"/>
  <c r="J37" i="39"/>
  <c r="J37" i="30"/>
  <c r="J37" i="42"/>
  <c r="J37" i="23"/>
  <c r="T32" i="49"/>
  <c r="T32" i="22"/>
  <c r="T32" i="8"/>
  <c r="T32" i="23"/>
  <c r="T32" i="13"/>
  <c r="T32" i="17"/>
  <c r="T32" i="29"/>
  <c r="T32" i="18"/>
  <c r="T32" i="16"/>
  <c r="T32" i="14"/>
  <c r="T32" i="41"/>
  <c r="T32" i="25"/>
  <c r="T32" i="24"/>
  <c r="T32" i="42"/>
  <c r="T32" i="32"/>
  <c r="T32" i="40"/>
  <c r="T32" i="12"/>
  <c r="T32" i="20"/>
  <c r="T32" i="47"/>
  <c r="T32" i="44"/>
  <c r="T32" i="38"/>
  <c r="T32" i="34"/>
  <c r="T32" i="26"/>
  <c r="T32" i="37"/>
  <c r="T32" i="19"/>
  <c r="T32" i="39"/>
  <c r="T32" i="51"/>
  <c r="T32" i="50"/>
  <c r="T32" i="48"/>
  <c r="T32" i="27"/>
  <c r="T32" i="31"/>
  <c r="T32" i="30"/>
  <c r="T32" i="28"/>
  <c r="T32" i="52"/>
  <c r="T32" i="43"/>
  <c r="T32" i="35"/>
  <c r="T32" i="33"/>
  <c r="T32" i="15"/>
  <c r="T32" i="21"/>
  <c r="T32" i="36"/>
  <c r="J30" i="37"/>
  <c r="J30" i="44"/>
  <c r="J30" i="51"/>
  <c r="J30" i="36"/>
  <c r="J30" i="13"/>
  <c r="J30" i="43"/>
  <c r="J30" i="31"/>
  <c r="J30" i="32"/>
  <c r="J30" i="38"/>
  <c r="J30" i="14"/>
  <c r="J30" i="35"/>
  <c r="J30" i="26"/>
  <c r="J30" i="34"/>
  <c r="J30" i="19"/>
  <c r="J30" i="15"/>
  <c r="J30" i="28"/>
  <c r="J30" i="39"/>
  <c r="J30" i="24"/>
  <c r="J30" i="27"/>
  <c r="J30" i="16"/>
  <c r="J30" i="12"/>
  <c r="J30" i="33"/>
  <c r="J30" i="25"/>
  <c r="J30" i="22"/>
  <c r="J30" i="17"/>
  <c r="J30" i="41"/>
  <c r="J30" i="48"/>
  <c r="J30" i="23"/>
  <c r="J30" i="18"/>
  <c r="J30" i="8"/>
  <c r="J30" i="29"/>
  <c r="J30" i="30"/>
  <c r="J30" i="49"/>
  <c r="J30" i="42"/>
  <c r="J30" i="40"/>
  <c r="J30" i="20"/>
  <c r="J30" i="52"/>
  <c r="J30" i="21"/>
  <c r="J30" i="47"/>
  <c r="J30" i="50"/>
  <c r="J33" i="8"/>
  <c r="J33" i="38"/>
  <c r="J33" i="24"/>
  <c r="J33" i="50"/>
  <c r="J33" i="12"/>
  <c r="J33" i="40"/>
  <c r="J33" i="22"/>
  <c r="J33" i="52"/>
  <c r="J33" i="47"/>
  <c r="J33" i="13"/>
  <c r="J33" i="51"/>
  <c r="J33" i="23"/>
  <c r="J33" i="25"/>
  <c r="J33" i="48"/>
  <c r="J33" i="14"/>
  <c r="J33" i="17"/>
  <c r="J33" i="34"/>
  <c r="J33" i="37"/>
  <c r="J33" i="42"/>
  <c r="J33" i="36"/>
  <c r="J33" i="27"/>
  <c r="J33" i="16"/>
  <c r="J33" i="33"/>
  <c r="J33" i="18"/>
  <c r="J33" i="41"/>
  <c r="J33" i="44"/>
  <c r="J33" i="26"/>
  <c r="J33" i="43"/>
  <c r="J33" i="28"/>
  <c r="J33" i="32"/>
  <c r="J33" i="20"/>
  <c r="J33" i="21"/>
  <c r="J33" i="49"/>
  <c r="J33" i="35"/>
  <c r="T38" i="36"/>
  <c r="T38" i="41"/>
  <c r="T38" i="27"/>
  <c r="T38" i="42"/>
  <c r="T38" i="25"/>
  <c r="T38" i="33"/>
  <c r="T38" i="38"/>
  <c r="T38" i="43"/>
  <c r="T38" i="52"/>
  <c r="T38" i="26"/>
  <c r="T38" i="20"/>
  <c r="T38" i="24"/>
  <c r="T38" i="21"/>
  <c r="T38" i="40"/>
  <c r="T38" i="15"/>
  <c r="T38" i="51"/>
  <c r="T38" i="39"/>
  <c r="T38" i="28"/>
  <c r="T38" i="12"/>
  <c r="T38" i="23"/>
  <c r="T38" i="30"/>
  <c r="T38" i="47"/>
  <c r="T38" i="48"/>
  <c r="T38" i="13"/>
  <c r="T38" i="37"/>
  <c r="T38" i="18"/>
  <c r="T38" i="32"/>
  <c r="T38" i="19"/>
  <c r="T38" i="44"/>
  <c r="T38" i="16"/>
  <c r="T14" i="37"/>
  <c r="T14" i="16"/>
  <c r="T14" i="31"/>
  <c r="T14" i="39"/>
  <c r="T14" i="13"/>
  <c r="T14" i="44"/>
  <c r="T14" i="34"/>
  <c r="T14" i="18"/>
  <c r="T14" i="47"/>
  <c r="T14" i="21"/>
  <c r="T14" i="27"/>
  <c r="T14" i="22"/>
  <c r="T14" i="50"/>
  <c r="T14" i="42"/>
  <c r="T14" i="30"/>
  <c r="T14" i="41"/>
  <c r="T14" i="24"/>
  <c r="T14" i="26"/>
  <c r="T14" i="28"/>
  <c r="T14" i="43"/>
  <c r="T14" i="17"/>
  <c r="T14" i="40"/>
  <c r="T14" i="32"/>
  <c r="T14" i="14"/>
  <c r="T14" i="36"/>
  <c r="T14" i="25"/>
  <c r="T14" i="33"/>
  <c r="T14" i="35"/>
  <c r="T14" i="29"/>
  <c r="T14" i="19"/>
  <c r="T14" i="23"/>
  <c r="T14" i="20"/>
  <c r="T14" i="52"/>
  <c r="T14" i="48"/>
  <c r="T14" i="15"/>
  <c r="T14" i="49"/>
  <c r="T14" i="38"/>
  <c r="T14" i="12"/>
  <c r="T14" i="51"/>
  <c r="T14" i="8"/>
  <c r="J11" i="41"/>
  <c r="J11" i="30"/>
  <c r="J11" i="52"/>
  <c r="J11" i="35"/>
  <c r="J11" i="44"/>
  <c r="J11" i="8"/>
  <c r="J11" i="32"/>
  <c r="J11" i="12"/>
  <c r="J11" i="27"/>
  <c r="J11" i="49"/>
  <c r="J11" i="23"/>
  <c r="J11" i="43"/>
  <c r="J11" i="36"/>
  <c r="J11" i="40"/>
  <c r="J11" i="38"/>
  <c r="J11" i="39"/>
  <c r="J11" i="26"/>
  <c r="J11" i="22"/>
  <c r="J11" i="42"/>
  <c r="J11" i="48"/>
  <c r="J11" i="34"/>
  <c r="J11" i="29"/>
  <c r="J11" i="28"/>
  <c r="J11" i="17"/>
  <c r="J11" i="18"/>
  <c r="J11" i="21"/>
  <c r="J11" i="13"/>
  <c r="J11" i="25"/>
  <c r="J11" i="51"/>
  <c r="J11" i="14"/>
  <c r="J29" i="16"/>
  <c r="J29" i="52"/>
  <c r="J29" i="43"/>
  <c r="J29" i="39"/>
  <c r="J29" i="12"/>
  <c r="J29" i="28"/>
  <c r="J29" i="19"/>
  <c r="J29" i="41"/>
  <c r="J29" i="26"/>
  <c r="J29" i="30"/>
  <c r="J29" i="40"/>
  <c r="J29" i="35"/>
  <c r="J29" i="17"/>
  <c r="J29" i="25"/>
  <c r="J29" i="13"/>
  <c r="J29" i="18"/>
  <c r="J29" i="23"/>
  <c r="J29" i="8"/>
  <c r="J29" i="50"/>
  <c r="J29" i="15"/>
  <c r="J29" i="31"/>
  <c r="J29" i="47"/>
  <c r="J29" i="27"/>
  <c r="J29" i="32"/>
  <c r="J29" i="42"/>
  <c r="J29" i="21"/>
  <c r="J29" i="37"/>
  <c r="J29" i="22"/>
  <c r="J29" i="49"/>
  <c r="J29" i="38"/>
  <c r="T16" i="27"/>
  <c r="T16" i="29"/>
  <c r="T16" i="47"/>
  <c r="T16" i="49"/>
  <c r="T16" i="39"/>
  <c r="T16" i="16"/>
  <c r="T16" i="22"/>
  <c r="T16" i="36"/>
  <c r="T16" i="24"/>
  <c r="T16" i="40"/>
  <c r="T16" i="44"/>
  <c r="T16" i="32"/>
  <c r="T16" i="18"/>
  <c r="T16" i="14"/>
  <c r="T16" i="20"/>
  <c r="T16" i="50"/>
  <c r="T16" i="51"/>
  <c r="T16" i="41"/>
  <c r="T16" i="31"/>
  <c r="T16" i="23"/>
  <c r="T16" i="15"/>
  <c r="T16" i="42"/>
  <c r="T16" i="26"/>
  <c r="T16" i="17"/>
  <c r="T16" i="28"/>
  <c r="T16" i="21"/>
  <c r="T16" i="34"/>
  <c r="T16" i="19"/>
  <c r="T16" i="35"/>
  <c r="T16" i="33"/>
  <c r="T8" i="30"/>
  <c r="T8" i="48"/>
  <c r="T8" i="24"/>
  <c r="T8" i="47"/>
  <c r="T8" i="25"/>
  <c r="T8" i="52"/>
  <c r="T8" i="32"/>
  <c r="T8" i="36"/>
  <c r="T8" i="51"/>
  <c r="T8" i="42"/>
  <c r="T8" i="19"/>
  <c r="T8" i="43"/>
  <c r="T8" i="17"/>
  <c r="T8" i="15"/>
  <c r="T8" i="44"/>
  <c r="T8" i="39"/>
  <c r="T8" i="16"/>
  <c r="T8" i="37"/>
  <c r="T8" i="20"/>
  <c r="T8" i="50"/>
  <c r="T8" i="27"/>
  <c r="T8" i="29"/>
  <c r="T8" i="18"/>
  <c r="T8" i="12"/>
  <c r="T8" i="21"/>
  <c r="T8" i="38"/>
  <c r="T8" i="14"/>
  <c r="T8" i="13"/>
  <c r="T8" i="8"/>
  <c r="T8" i="31"/>
  <c r="T8" i="33"/>
  <c r="T8" i="22"/>
  <c r="T8" i="49"/>
  <c r="T8" i="41"/>
  <c r="T8" i="23"/>
  <c r="T8" i="35"/>
  <c r="T8" i="26"/>
  <c r="T8" i="28"/>
  <c r="T8" i="34"/>
  <c r="T8" i="40"/>
  <c r="T44" i="37"/>
  <c r="T44" i="34"/>
  <c r="T44" i="44"/>
  <c r="T44" i="26"/>
  <c r="T44" i="16"/>
  <c r="T44" i="52"/>
  <c r="T44" i="24"/>
  <c r="T44" i="33"/>
  <c r="T44" i="36"/>
  <c r="T44" i="39"/>
  <c r="T44" i="22"/>
  <c r="T44" i="12"/>
  <c r="T44" i="15"/>
  <c r="T44" i="23"/>
  <c r="T44" i="47"/>
  <c r="T44" i="28"/>
  <c r="T44" i="27"/>
  <c r="T44" i="41"/>
  <c r="T44" i="19"/>
  <c r="T44" i="25"/>
  <c r="T44" i="29"/>
  <c r="T44" i="31"/>
  <c r="T44" i="18"/>
  <c r="T44" i="13"/>
  <c r="T44" i="32"/>
  <c r="T44" i="48"/>
  <c r="T44" i="35"/>
  <c r="T44" i="20"/>
  <c r="T44" i="51"/>
  <c r="T44" i="50"/>
  <c r="T44" i="42"/>
  <c r="T44" i="38"/>
  <c r="T44" i="30"/>
  <c r="T44" i="40"/>
  <c r="T44" i="43"/>
  <c r="T44" i="14"/>
  <c r="T44" i="17"/>
  <c r="T44" i="8"/>
  <c r="T44" i="49"/>
  <c r="T44" i="21"/>
  <c r="T26" i="26"/>
  <c r="T26" i="29"/>
  <c r="T26" i="27"/>
  <c r="T26" i="16"/>
  <c r="T26" i="31"/>
  <c r="T26" i="40"/>
  <c r="T26" i="30"/>
  <c r="T26" i="38"/>
  <c r="T26" i="51"/>
  <c r="T26" i="52"/>
  <c r="T26" i="43"/>
  <c r="T26" i="17"/>
  <c r="T26" i="50"/>
  <c r="T26" i="19"/>
  <c r="T26" i="42"/>
  <c r="T26" i="47"/>
  <c r="T26" i="44"/>
  <c r="T26" i="36"/>
  <c r="T26" i="34"/>
  <c r="T26" i="12"/>
  <c r="T26" i="21"/>
  <c r="T26" i="22"/>
  <c r="T26" i="49"/>
  <c r="T26" i="20"/>
  <c r="T26" i="28"/>
  <c r="T26" i="35"/>
  <c r="T26" i="13"/>
  <c r="T26" i="48"/>
  <c r="T26" i="23"/>
  <c r="T26" i="8"/>
  <c r="T26" i="39"/>
  <c r="T26" i="33"/>
  <c r="T26" i="18"/>
  <c r="T26" i="25"/>
  <c r="T26" i="37"/>
  <c r="T26" i="15"/>
  <c r="T26" i="41"/>
  <c r="T26" i="14"/>
  <c r="T26" i="32"/>
  <c r="T26" i="24"/>
  <c r="J40" i="52"/>
  <c r="J40" i="39"/>
  <c r="J40" i="31"/>
  <c r="J40" i="18"/>
  <c r="J40" i="16"/>
  <c r="J40" i="25"/>
  <c r="J40" i="13"/>
  <c r="J40" i="38"/>
  <c r="J40" i="37"/>
  <c r="J40" i="22"/>
  <c r="J40" i="41"/>
  <c r="J40" i="29"/>
  <c r="J40" i="43"/>
  <c r="J40" i="42"/>
  <c r="J40" i="8"/>
  <c r="J40" i="34"/>
  <c r="J40" i="12"/>
  <c r="J40" i="51"/>
  <c r="J40" i="21"/>
  <c r="J40" i="48"/>
  <c r="J40" i="32"/>
  <c r="J40" i="35"/>
  <c r="J40" i="33"/>
  <c r="J40" i="19"/>
  <c r="J40" i="14"/>
  <c r="J40" i="24"/>
  <c r="J40" i="44"/>
  <c r="J40" i="28"/>
  <c r="J40" i="49"/>
  <c r="J40" i="40"/>
  <c r="J40" i="50"/>
  <c r="J40" i="47"/>
  <c r="J40" i="20"/>
  <c r="J40" i="27"/>
  <c r="J40" i="36"/>
  <c r="J40" i="26"/>
  <c r="J40" i="17"/>
  <c r="J40" i="15"/>
  <c r="J40" i="23"/>
  <c r="J40" i="30"/>
  <c r="J34" i="26"/>
  <c r="J34" i="8"/>
  <c r="J34" i="49"/>
  <c r="J34" i="34"/>
  <c r="J34" i="32"/>
  <c r="J34" i="40"/>
  <c r="J34" i="19"/>
  <c r="J34" i="28"/>
  <c r="J34" i="18"/>
  <c r="J34" i="25"/>
  <c r="J34" i="24"/>
  <c r="J34" i="31"/>
  <c r="J34" i="33"/>
  <c r="J34" i="52"/>
  <c r="J34" i="20"/>
  <c r="J34" i="36"/>
  <c r="J34" i="42"/>
  <c r="J34" i="44"/>
  <c r="J34" i="35"/>
  <c r="J34" i="23"/>
  <c r="J34" i="50"/>
  <c r="J34" i="41"/>
  <c r="J34" i="30"/>
  <c r="J34" i="47"/>
  <c r="J34" i="38"/>
  <c r="J34" i="15"/>
  <c r="J34" i="27"/>
  <c r="J34" i="13"/>
  <c r="J34" i="12"/>
  <c r="J34" i="21"/>
  <c r="J34" i="48"/>
  <c r="J34" i="37"/>
  <c r="J34" i="39"/>
  <c r="J34" i="22"/>
  <c r="J34" i="16"/>
  <c r="J34" i="14"/>
  <c r="J34" i="29"/>
  <c r="J34" i="17"/>
  <c r="J34" i="51"/>
  <c r="J34" i="43"/>
  <c r="T10" i="33"/>
  <c r="T10" i="39"/>
  <c r="T10" i="35"/>
  <c r="T10" i="32"/>
  <c r="T10" i="50"/>
  <c r="T10" i="48"/>
  <c r="T10" i="14"/>
  <c r="T10" i="52"/>
  <c r="T10" i="36"/>
  <c r="T10" i="13"/>
  <c r="T10" i="47"/>
  <c r="T10" i="37"/>
  <c r="T10" i="22"/>
  <c r="T10" i="49"/>
  <c r="T10" i="42"/>
  <c r="T10" i="24"/>
  <c r="T10" i="34"/>
  <c r="T10" i="18"/>
  <c r="T10" i="21"/>
  <c r="T10" i="41"/>
  <c r="T10" i="44"/>
  <c r="T10" i="26"/>
  <c r="T10" i="40"/>
  <c r="T10" i="8"/>
  <c r="T10" i="27"/>
  <c r="T10" i="15"/>
  <c r="T10" i="19"/>
  <c r="T10" i="12"/>
  <c r="T10" i="20"/>
  <c r="T10" i="17"/>
  <c r="T10" i="43"/>
  <c r="T10" i="23"/>
  <c r="T10" i="30"/>
  <c r="T10" i="28"/>
  <c r="T10" i="29"/>
  <c r="T10" i="51"/>
  <c r="T10" i="38"/>
  <c r="T10" i="25"/>
  <c r="T10" i="31"/>
  <c r="T10" i="16"/>
  <c r="T37" i="52"/>
  <c r="T37" i="29"/>
  <c r="T37" i="25"/>
  <c r="T37" i="17"/>
  <c r="T37" i="41"/>
  <c r="T37" i="31"/>
  <c r="T37" i="36"/>
  <c r="T37" i="27"/>
  <c r="T37" i="42"/>
  <c r="T37" i="12"/>
  <c r="T37" i="34"/>
  <c r="T37" i="33"/>
  <c r="T37" i="37"/>
  <c r="T37" i="51"/>
  <c r="T37" i="35"/>
  <c r="T37" i="20"/>
  <c r="T37" i="24"/>
  <c r="T37" i="32"/>
  <c r="T37" i="28"/>
  <c r="T37" i="50"/>
  <c r="T37" i="40"/>
  <c r="T37" i="49"/>
  <c r="T37" i="22"/>
  <c r="T37" i="30"/>
  <c r="T37" i="48"/>
  <c r="T37" i="13"/>
  <c r="T37" i="15"/>
  <c r="T37" i="44"/>
  <c r="T37" i="21"/>
  <c r="T37" i="43"/>
  <c r="T37" i="16"/>
  <c r="T37" i="19"/>
  <c r="T37" i="14"/>
  <c r="T37" i="23"/>
  <c r="T37" i="38"/>
  <c r="T37" i="8"/>
  <c r="T37" i="39"/>
  <c r="T37" i="47"/>
  <c r="T37" i="18"/>
  <c r="T37" i="26"/>
  <c r="J32" i="44"/>
  <c r="J32" i="35"/>
  <c r="F44" i="4"/>
  <c r="F48" i="4"/>
  <c r="T30" i="37"/>
  <c r="T30" i="30"/>
  <c r="T30" i="40"/>
  <c r="T30" i="12"/>
  <c r="T30" i="34"/>
  <c r="T30" i="22"/>
  <c r="T30" i="48"/>
  <c r="T30" i="36"/>
  <c r="T30" i="31"/>
  <c r="T30" i="24"/>
  <c r="T30" i="47"/>
  <c r="T30" i="43"/>
  <c r="T30" i="33"/>
  <c r="T30" i="25"/>
  <c r="T30" i="23"/>
  <c r="T30" i="18"/>
  <c r="T30" i="21"/>
  <c r="T30" i="51"/>
  <c r="T30" i="39"/>
  <c r="T30" i="27"/>
  <c r="T30" i="8"/>
  <c r="T30" i="38"/>
  <c r="T30" i="42"/>
  <c r="T30" i="50"/>
  <c r="T30" i="28"/>
  <c r="T30" i="14"/>
  <c r="T30" i="35"/>
  <c r="T30" i="13"/>
  <c r="T30" i="41"/>
  <c r="T30" i="15"/>
  <c r="T30" i="44"/>
  <c r="T30" i="19"/>
  <c r="T30" i="32"/>
  <c r="T30" i="49"/>
  <c r="T30" i="26"/>
  <c r="T30" i="29"/>
  <c r="T30" i="17"/>
  <c r="T30" i="52"/>
  <c r="T30" i="16"/>
  <c r="T30" i="20"/>
  <c r="T36" i="23"/>
  <c r="T36" i="39"/>
  <c r="T36" i="30"/>
  <c r="T36" i="14"/>
  <c r="T36" i="20"/>
  <c r="T36" i="52"/>
  <c r="T36" i="22"/>
  <c r="T36" i="49"/>
  <c r="T36" i="37"/>
  <c r="T36" i="15"/>
  <c r="T36" i="17"/>
  <c r="T36" i="16"/>
  <c r="T36" i="41"/>
  <c r="T36" i="50"/>
  <c r="T36" i="27"/>
  <c r="T36" i="40"/>
  <c r="T36" i="25"/>
  <c r="T36" i="47"/>
  <c r="T36" i="43"/>
  <c r="T36" i="21"/>
  <c r="T36" i="18"/>
  <c r="T36" i="12"/>
  <c r="T36" i="26"/>
  <c r="T36" i="48"/>
  <c r="T36" i="35"/>
  <c r="T36" i="31"/>
  <c r="T36" i="44"/>
  <c r="T36" i="8"/>
  <c r="T36" i="34"/>
  <c r="T36" i="29"/>
  <c r="T36" i="38"/>
  <c r="T36" i="28"/>
  <c r="T36" i="33"/>
  <c r="T36" i="42"/>
  <c r="T36" i="32"/>
  <c r="T36" i="51"/>
  <c r="T36" i="24"/>
  <c r="T36" i="19"/>
  <c r="T36" i="13"/>
  <c r="T36" i="36"/>
  <c r="J38" i="29"/>
  <c r="J38" i="36"/>
  <c r="J38" i="28"/>
  <c r="J38" i="20"/>
  <c r="J38" i="19"/>
  <c r="J38" i="26"/>
  <c r="J38" i="41"/>
  <c r="J38" i="50"/>
  <c r="J38" i="33"/>
  <c r="J38" i="22"/>
  <c r="J38" i="18"/>
  <c r="J38" i="30"/>
  <c r="J38" i="13"/>
  <c r="J38" i="27"/>
  <c r="J38" i="8"/>
  <c r="J38" i="47"/>
  <c r="J38" i="49"/>
  <c r="J38" i="52"/>
  <c r="J38" i="16"/>
  <c r="J38" i="48"/>
  <c r="J38" i="31"/>
  <c r="J38" i="42"/>
  <c r="J38" i="14"/>
  <c r="J38" i="23"/>
  <c r="J38" i="21"/>
  <c r="J38" i="32"/>
  <c r="J38" i="37"/>
  <c r="J38" i="12"/>
  <c r="J38" i="51"/>
  <c r="J38" i="17"/>
  <c r="J38" i="40"/>
  <c r="J38" i="34"/>
  <c r="J38" i="43"/>
  <c r="J38" i="38"/>
  <c r="J38" i="39"/>
  <c r="J38" i="44"/>
  <c r="J38" i="15"/>
  <c r="J38" i="24"/>
  <c r="J38" i="25"/>
  <c r="J38" i="35"/>
  <c r="J14" i="21"/>
  <c r="J14" i="50"/>
  <c r="J14" i="37"/>
  <c r="J14" i="23"/>
  <c r="J14" i="19"/>
  <c r="J14" i="17"/>
  <c r="J14" i="40"/>
  <c r="J14" i="43"/>
  <c r="J14" i="29"/>
  <c r="J14" i="30"/>
  <c r="J14" i="35"/>
  <c r="J14" i="22"/>
  <c r="J14" i="20"/>
  <c r="J14" i="34"/>
  <c r="J14" i="51"/>
  <c r="J14" i="13"/>
  <c r="J14" i="47"/>
  <c r="J14" i="44"/>
  <c r="J14" i="49"/>
  <c r="J14" i="38"/>
  <c r="J14" i="25"/>
  <c r="J14" i="16"/>
  <c r="J14" i="33"/>
  <c r="J14" i="39"/>
  <c r="J14" i="41"/>
  <c r="J14" i="31"/>
  <c r="J14" i="14"/>
  <c r="J14" i="8"/>
  <c r="J14" i="52"/>
  <c r="J14" i="42"/>
  <c r="J14" i="48"/>
  <c r="J14" i="32"/>
  <c r="J14" i="24"/>
  <c r="J14" i="36"/>
  <c r="J14" i="27"/>
  <c r="J14" i="15"/>
  <c r="J14" i="28"/>
  <c r="J14" i="26"/>
  <c r="J14" i="12"/>
  <c r="J14" i="18"/>
  <c r="T11" i="41"/>
  <c r="T11" i="48"/>
  <c r="T11" i="22"/>
  <c r="T11" i="23"/>
  <c r="T11" i="12"/>
  <c r="T11" i="31"/>
  <c r="T11" i="43"/>
  <c r="T11" i="37"/>
  <c r="T11" i="36"/>
  <c r="T11" i="13"/>
  <c r="T11" i="40"/>
  <c r="T11" i="50"/>
  <c r="T11" i="16"/>
  <c r="T11" i="29"/>
  <c r="T11" i="19"/>
  <c r="T11" i="32"/>
  <c r="T11" i="34"/>
  <c r="T11" i="21"/>
  <c r="T11" i="17"/>
  <c r="T11" i="8"/>
  <c r="T11" i="18"/>
  <c r="T11" i="42"/>
  <c r="T11" i="47"/>
  <c r="T11" i="44"/>
  <c r="T11" i="28"/>
  <c r="T11" i="51"/>
  <c r="T11" i="20"/>
  <c r="T11" i="33"/>
  <c r="T11" i="52"/>
  <c r="T11" i="24"/>
  <c r="T11" i="35"/>
  <c r="T11" i="26"/>
  <c r="T11" i="38"/>
  <c r="T11" i="15"/>
  <c r="T11" i="14"/>
  <c r="T11" i="49"/>
  <c r="T11" i="27"/>
  <c r="T11" i="30"/>
  <c r="T11" i="25"/>
  <c r="T11" i="39"/>
  <c r="T29" i="25"/>
  <c r="T29" i="24"/>
  <c r="T29" i="12"/>
  <c r="T29" i="31"/>
  <c r="T29" i="44"/>
  <c r="T29" i="30"/>
  <c r="T29" i="38"/>
  <c r="T29" i="50"/>
  <c r="T29" i="42"/>
  <c r="T29" i="39"/>
  <c r="T29" i="32"/>
  <c r="T29" i="33"/>
  <c r="T29" i="48"/>
  <c r="T29" i="17"/>
  <c r="T29" i="18"/>
  <c r="T29" i="19"/>
  <c r="T29" i="23"/>
  <c r="T29" i="35"/>
  <c r="T29" i="16"/>
  <c r="T29" i="14"/>
  <c r="T29" i="13"/>
  <c r="T29" i="21"/>
  <c r="T29" i="29"/>
  <c r="T29" i="34"/>
  <c r="T29" i="37"/>
  <c r="T29" i="20"/>
  <c r="T29" i="43"/>
  <c r="T29" i="22"/>
  <c r="T29" i="40"/>
  <c r="T29" i="51"/>
  <c r="T29" i="49"/>
  <c r="T29" i="47"/>
  <c r="T29" i="26"/>
  <c r="T29" i="41"/>
  <c r="T29" i="15"/>
  <c r="T29" i="28"/>
  <c r="T29" i="52"/>
  <c r="T29" i="36"/>
  <c r="T29" i="27"/>
  <c r="T29" i="8"/>
  <c r="T18" i="27"/>
  <c r="T18" i="36"/>
  <c r="T18" i="32"/>
  <c r="T18" i="14"/>
  <c r="T18" i="28"/>
  <c r="T18" i="39"/>
  <c r="T18" i="29"/>
  <c r="T18" i="13"/>
  <c r="T18" i="35"/>
  <c r="T18" i="25"/>
  <c r="T18" i="52"/>
  <c r="T18" i="16"/>
  <c r="T18" i="18"/>
  <c r="T18" i="41"/>
  <c r="T18" i="31"/>
  <c r="T18" i="12"/>
  <c r="T18" i="21"/>
  <c r="T18" i="40"/>
  <c r="T18" i="49"/>
  <c r="T18" i="48"/>
  <c r="T18" i="24"/>
  <c r="T18" i="34"/>
  <c r="T18" i="42"/>
  <c r="T18" i="38"/>
  <c r="T18" i="30"/>
  <c r="T18" i="15"/>
  <c r="T18" i="22"/>
  <c r="T18" i="43"/>
  <c r="T18" i="51"/>
  <c r="T18" i="8"/>
  <c r="T18" i="23"/>
  <c r="T18" i="17"/>
  <c r="T18" i="33"/>
  <c r="T18" i="50"/>
  <c r="T18" i="47"/>
  <c r="T18" i="26"/>
  <c r="T18" i="20"/>
  <c r="T18" i="19"/>
  <c r="T18" i="44"/>
  <c r="T18" i="37"/>
  <c r="J15" i="16"/>
  <c r="J15" i="51"/>
  <c r="J15" i="23"/>
  <c r="J15" i="28"/>
  <c r="J15" i="19"/>
  <c r="J15" i="38"/>
  <c r="J15" i="31"/>
  <c r="J15" i="13"/>
  <c r="J15" i="25"/>
  <c r="J15" i="41"/>
  <c r="J15" i="15"/>
  <c r="J15" i="52"/>
  <c r="J15" i="47"/>
  <c r="J15" i="30"/>
  <c r="J15" i="18"/>
  <c r="J15" i="33"/>
  <c r="J15" i="8"/>
  <c r="J15" i="36"/>
  <c r="J15" i="24"/>
  <c r="J15" i="50"/>
  <c r="J15" i="12"/>
  <c r="J15" i="44"/>
  <c r="J15" i="49"/>
  <c r="J15" i="40"/>
  <c r="J15" i="39"/>
  <c r="J15" i="21"/>
  <c r="J15" i="27"/>
  <c r="J15" i="20"/>
  <c r="J15" i="17"/>
  <c r="J15" i="43"/>
  <c r="J15" i="35"/>
  <c r="J15" i="32"/>
  <c r="J15" i="37"/>
  <c r="J15" i="42"/>
  <c r="J15" i="34"/>
  <c r="J15" i="29"/>
  <c r="J15" i="48"/>
  <c r="J15" i="22"/>
  <c r="J15" i="14"/>
  <c r="J15" i="26"/>
  <c r="J44" i="14"/>
  <c r="J44" i="47"/>
  <c r="J44" i="50"/>
  <c r="J44" i="19"/>
  <c r="J44" i="26"/>
  <c r="J44" i="31"/>
  <c r="J44" i="35"/>
  <c r="J44" i="34"/>
  <c r="J44" i="39"/>
  <c r="J44" i="40"/>
  <c r="J44" i="32"/>
  <c r="J44" i="27"/>
  <c r="J44" i="15"/>
  <c r="J44" i="24"/>
  <c r="J44" i="48"/>
  <c r="J44" i="33"/>
  <c r="J44" i="21"/>
  <c r="J44" i="22"/>
  <c r="J44" i="25"/>
  <c r="J44" i="43"/>
  <c r="J44" i="49"/>
  <c r="J44" i="38"/>
  <c r="J44" i="30"/>
  <c r="J44" i="41"/>
  <c r="J44" i="36"/>
  <c r="J44" i="17"/>
  <c r="J44" i="23"/>
  <c r="J44" i="8"/>
  <c r="J44" i="44"/>
  <c r="J44" i="13"/>
  <c r="J44" i="42"/>
  <c r="J44" i="20"/>
  <c r="J44" i="18"/>
  <c r="J44" i="29"/>
  <c r="J44" i="16"/>
  <c r="J44" i="51"/>
  <c r="J44" i="37"/>
  <c r="J44" i="12"/>
  <c r="J44" i="28"/>
  <c r="J44" i="52"/>
  <c r="J26" i="16"/>
  <c r="J26" i="12"/>
  <c r="J26" i="21"/>
  <c r="J26" i="43"/>
  <c r="J26" i="29"/>
  <c r="J26" i="42"/>
  <c r="J26" i="23"/>
  <c r="J26" i="25"/>
  <c r="J26" i="38"/>
  <c r="J26" i="18"/>
  <c r="J26" i="15"/>
  <c r="J26" i="51"/>
  <c r="J26" i="8"/>
  <c r="J26" i="14"/>
  <c r="J26" i="19"/>
  <c r="J26" i="26"/>
  <c r="J26" i="22"/>
  <c r="J26" i="34"/>
  <c r="J26" i="27"/>
  <c r="J26" i="28"/>
  <c r="J26" i="44"/>
  <c r="J26" i="17"/>
  <c r="J26" i="41"/>
  <c r="J26" i="31"/>
  <c r="J26" i="48"/>
  <c r="J26" i="47"/>
  <c r="J26" i="20"/>
  <c r="J26" i="35"/>
  <c r="J26" i="40"/>
  <c r="J26" i="49"/>
  <c r="J26" i="33"/>
  <c r="J26" i="50"/>
  <c r="J26" i="39"/>
  <c r="J26" i="24"/>
  <c r="J26" i="13"/>
  <c r="J26" i="52"/>
  <c r="J26" i="36"/>
  <c r="J26" i="32"/>
  <c r="J26" i="37"/>
  <c r="J26" i="30"/>
  <c r="T40" i="42"/>
  <c r="T40" i="48"/>
  <c r="T40" i="20"/>
  <c r="T40" i="35"/>
  <c r="T40" i="40"/>
  <c r="T40" i="34"/>
  <c r="T40" i="30"/>
  <c r="T40" i="14"/>
  <c r="T40" i="22"/>
  <c r="T40" i="26"/>
  <c r="T40" i="51"/>
  <c r="T40" i="17"/>
  <c r="T40" i="25"/>
  <c r="T40" i="43"/>
  <c r="T40" i="24"/>
  <c r="T40" i="13"/>
  <c r="T40" i="37"/>
  <c r="T40" i="41"/>
  <c r="T40" i="15"/>
  <c r="T40" i="52"/>
  <c r="T40" i="19"/>
  <c r="T40" i="31"/>
  <c r="T40" i="44"/>
  <c r="T40" i="32"/>
  <c r="T40" i="27"/>
  <c r="T40" i="47"/>
  <c r="T40" i="29"/>
  <c r="T40" i="38"/>
  <c r="T40" i="39"/>
  <c r="T40" i="8"/>
  <c r="T40" i="33"/>
  <c r="T40" i="28"/>
  <c r="T40" i="23"/>
  <c r="T40" i="50"/>
  <c r="T40" i="18"/>
  <c r="T40" i="16"/>
  <c r="T40" i="36"/>
  <c r="T40" i="12"/>
  <c r="T40" i="21"/>
  <c r="T40" i="49"/>
  <c r="T17" i="15"/>
  <c r="T17" i="49"/>
  <c r="T17" i="18"/>
  <c r="T17" i="25"/>
  <c r="T17" i="51"/>
  <c r="T17" i="12"/>
  <c r="T17" i="31"/>
  <c r="T17" i="33"/>
  <c r="T17" i="32"/>
  <c r="T17" i="29"/>
  <c r="T17" i="52"/>
  <c r="T17" i="28"/>
  <c r="T17" i="13"/>
  <c r="T17" i="47"/>
  <c r="T17" i="37"/>
  <c r="T17" i="17"/>
  <c r="T17" i="35"/>
  <c r="T17" i="20"/>
  <c r="T17" i="8"/>
  <c r="T17" i="22"/>
  <c r="T17" i="41"/>
  <c r="T17" i="24"/>
  <c r="T17" i="26"/>
  <c r="T17" i="44"/>
  <c r="T17" i="50"/>
  <c r="T17" i="23"/>
  <c r="T17" i="27"/>
  <c r="T17" i="34"/>
  <c r="T17" i="21"/>
  <c r="T17" i="16"/>
  <c r="T17" i="36"/>
  <c r="T17" i="43"/>
  <c r="T17" i="40"/>
  <c r="T17" i="39"/>
  <c r="T17" i="19"/>
  <c r="T17" i="14"/>
  <c r="T17" i="38"/>
  <c r="T17" i="42"/>
  <c r="T17" i="48"/>
  <c r="T17" i="30"/>
  <c r="T9" i="26"/>
  <c r="T9" i="32"/>
  <c r="T9" i="40"/>
  <c r="T9" i="37"/>
  <c r="T9" i="8"/>
  <c r="T9" i="30"/>
  <c r="T9" i="25"/>
  <c r="T9" i="52"/>
  <c r="T9" i="15"/>
  <c r="T9" i="18"/>
  <c r="T9" i="31"/>
  <c r="T9" i="42"/>
  <c r="T9" i="39"/>
  <c r="T9" i="23"/>
  <c r="T9" i="19"/>
  <c r="T9" i="21"/>
  <c r="T9" i="43"/>
  <c r="T9" i="13"/>
  <c r="T9" i="34"/>
  <c r="T9" i="48"/>
  <c r="T9" i="22"/>
  <c r="T9" i="29"/>
  <c r="T9" i="47"/>
  <c r="T9" i="41"/>
  <c r="T9" i="50"/>
  <c r="T9" i="33"/>
  <c r="T9" i="49"/>
  <c r="T9" i="24"/>
  <c r="T9" i="27"/>
  <c r="T9" i="17"/>
  <c r="T9" i="36"/>
  <c r="T9" i="12"/>
  <c r="T9" i="14"/>
  <c r="T9" i="51"/>
  <c r="T9" i="20"/>
  <c r="T9" i="38"/>
  <c r="T9" i="44"/>
  <c r="T9" i="28"/>
  <c r="T9" i="16"/>
  <c r="T9" i="35"/>
  <c r="T31" i="19"/>
  <c r="T31" i="51"/>
  <c r="T31" i="33"/>
  <c r="T31" i="37"/>
  <c r="T31" i="52"/>
  <c r="T31" i="31"/>
  <c r="T31" i="47"/>
  <c r="T31" i="42"/>
  <c r="T31" i="21"/>
  <c r="T31" i="13"/>
  <c r="T31" i="18"/>
  <c r="T31" i="50"/>
  <c r="T31" i="27"/>
  <c r="T31" i="24"/>
  <c r="T31" i="14"/>
  <c r="T31" i="28"/>
  <c r="T31" i="29"/>
  <c r="T31" i="48"/>
  <c r="T31" i="36"/>
  <c r="T31" i="38"/>
  <c r="T31" i="12"/>
  <c r="T31" i="35"/>
  <c r="T31" i="40"/>
  <c r="T31" i="23"/>
  <c r="T31" i="20"/>
  <c r="T31" i="43"/>
  <c r="T31" i="17"/>
  <c r="T31" i="34"/>
  <c r="T31" i="26"/>
  <c r="T31" i="16"/>
  <c r="T31" i="22"/>
  <c r="T31" i="15"/>
  <c r="T31" i="25"/>
  <c r="T31" i="44"/>
  <c r="T31" i="32"/>
  <c r="T31" i="30"/>
  <c r="T31" i="39"/>
  <c r="T31" i="8"/>
  <c r="T31" i="49"/>
  <c r="T31" i="41"/>
  <c r="T12" i="50"/>
  <c r="T12" i="18"/>
  <c r="T12" i="42"/>
  <c r="T12" i="19"/>
  <c r="T12" i="8"/>
  <c r="T12" i="15"/>
  <c r="T12" i="34"/>
  <c r="T12" i="24"/>
  <c r="T12" i="37"/>
  <c r="T12" i="20"/>
  <c r="T12" i="39"/>
  <c r="T12" i="52"/>
  <c r="T12" i="26"/>
  <c r="T12" i="31"/>
  <c r="T12" i="27"/>
  <c r="T12" i="21"/>
  <c r="T12" i="51"/>
  <c r="T12" i="32"/>
  <c r="T12" i="38"/>
  <c r="T12" i="16"/>
  <c r="T12" i="14"/>
  <c r="T12" i="23"/>
  <c r="T12" i="36"/>
  <c r="T12" i="30"/>
  <c r="T12" i="43"/>
  <c r="T12" i="33"/>
  <c r="T12" i="28"/>
  <c r="T12" i="49"/>
  <c r="T12" i="22"/>
  <c r="T12" i="48"/>
  <c r="T12" i="44"/>
  <c r="T12" i="25"/>
  <c r="T12" i="12"/>
  <c r="T12" i="29"/>
  <c r="T12" i="41"/>
  <c r="T12" i="13"/>
  <c r="T12" i="17"/>
  <c r="T12" i="40"/>
  <c r="T12" i="47"/>
  <c r="T12" i="35"/>
  <c r="T27" i="49"/>
  <c r="T27" i="13"/>
  <c r="T27" i="30"/>
  <c r="T27" i="32"/>
  <c r="T27" i="8"/>
  <c r="T27" i="48"/>
  <c r="T27" i="22"/>
  <c r="T27" i="26"/>
  <c r="T27" i="28"/>
  <c r="T27" i="52"/>
  <c r="T27" i="51"/>
  <c r="T27" i="42"/>
  <c r="T27" i="23"/>
  <c r="T27" i="43"/>
  <c r="T27" i="27"/>
  <c r="T27" i="19"/>
  <c r="T27" i="47"/>
  <c r="T27" i="36"/>
  <c r="T27" i="17"/>
  <c r="T27" i="25"/>
  <c r="T27" i="24"/>
  <c r="T27" i="33"/>
  <c r="T27" i="35"/>
  <c r="T27" i="44"/>
  <c r="T27" i="38"/>
  <c r="T27" i="34"/>
  <c r="T27" i="12"/>
  <c r="T27" i="29"/>
  <c r="T27" i="37"/>
  <c r="T27" i="15"/>
  <c r="T27" i="40"/>
  <c r="T27" i="31"/>
  <c r="T27" i="14"/>
  <c r="T27" i="20"/>
  <c r="T27" i="21"/>
  <c r="T27" i="50"/>
  <c r="T27" i="18"/>
  <c r="T27" i="39"/>
  <c r="T27" i="16"/>
  <c r="T27" i="41"/>
  <c r="T15" i="14"/>
  <c r="T15" i="15"/>
  <c r="T15" i="19"/>
  <c r="T15" i="39"/>
  <c r="T15" i="12"/>
  <c r="T15" i="35"/>
  <c r="T15" i="50"/>
  <c r="T15" i="29"/>
  <c r="T15" i="43"/>
  <c r="T15" i="13"/>
  <c r="T15" i="21"/>
  <c r="T15" i="33"/>
  <c r="T15" i="30"/>
  <c r="T15" i="40"/>
  <c r="T15" i="26"/>
  <c r="T15" i="20"/>
  <c r="T15" i="23"/>
  <c r="T15" i="17"/>
  <c r="T15" i="31"/>
  <c r="T15" i="27"/>
  <c r="T15" i="18"/>
  <c r="T15" i="36"/>
  <c r="T15" i="32"/>
  <c r="T15" i="8"/>
  <c r="T15" i="28"/>
  <c r="T15" i="41"/>
  <c r="T15" i="24"/>
  <c r="T15" i="44"/>
  <c r="T15" i="52"/>
  <c r="T15" i="42"/>
  <c r="T15" i="37"/>
  <c r="T15" i="49"/>
  <c r="T15" i="34"/>
  <c r="T15" i="25"/>
  <c r="T15" i="51"/>
  <c r="T15" i="47"/>
  <c r="T15" i="48"/>
  <c r="T15" i="22"/>
  <c r="T15" i="16"/>
  <c r="T15" i="38"/>
  <c r="J21" i="32"/>
  <c r="J21" i="29"/>
  <c r="J21" i="18"/>
  <c r="J21" i="31"/>
  <c r="J21" i="38"/>
  <c r="J21" i="37"/>
  <c r="J21" i="13"/>
  <c r="J21" i="36"/>
  <c r="J21" i="50"/>
  <c r="J21" i="22"/>
  <c r="J21" i="49"/>
  <c r="J21" i="44"/>
  <c r="J21" i="52"/>
  <c r="J21" i="20"/>
  <c r="J21" i="33"/>
  <c r="J21" i="28"/>
  <c r="J21" i="40"/>
  <c r="J21" i="14"/>
  <c r="J21" i="47"/>
  <c r="J21" i="23"/>
  <c r="J21" i="17"/>
  <c r="J21" i="34"/>
  <c r="J21" i="16"/>
  <c r="J21" i="35"/>
  <c r="J21" i="30"/>
  <c r="J21" i="42"/>
  <c r="J21" i="24"/>
  <c r="J21" i="21"/>
  <c r="J21" i="48"/>
  <c r="J21" i="19"/>
  <c r="J21" i="41"/>
  <c r="J21" i="8"/>
  <c r="J21" i="26"/>
  <c r="J21" i="39"/>
  <c r="J21" i="12"/>
  <c r="J21" i="25"/>
  <c r="J21" i="43"/>
  <c r="J21" i="27"/>
  <c r="J21" i="15"/>
  <c r="J21" i="51"/>
  <c r="J19" i="27"/>
  <c r="J19" i="28"/>
  <c r="J19" i="25"/>
  <c r="J19" i="38"/>
  <c r="J19" i="36"/>
  <c r="J19" i="8"/>
  <c r="J19" i="44"/>
  <c r="J19" i="32"/>
  <c r="J19" i="13"/>
  <c r="J19" i="31"/>
  <c r="J19" i="47"/>
  <c r="J19" i="48"/>
  <c r="J19" i="26"/>
  <c r="J19" i="15"/>
  <c r="J19" i="29"/>
  <c r="J19" i="41"/>
  <c r="J19" i="16"/>
  <c r="J19" i="40"/>
  <c r="J19" i="19"/>
  <c r="J19" i="24"/>
  <c r="J19" i="49"/>
  <c r="J19" i="17"/>
  <c r="J19" i="50"/>
  <c r="J19" i="23"/>
  <c r="J19" i="12"/>
  <c r="J19" i="20"/>
  <c r="J19" i="14"/>
  <c r="J19" i="37"/>
  <c r="J19" i="52"/>
  <c r="J19" i="22"/>
  <c r="J19" i="42"/>
  <c r="J19" i="18"/>
  <c r="J19" i="43"/>
  <c r="J19" i="51"/>
  <c r="J19" i="34"/>
  <c r="J19" i="33"/>
  <c r="J19" i="21"/>
  <c r="J19" i="35"/>
  <c r="J19" i="39"/>
  <c r="J19" i="30"/>
  <c r="J17" i="43"/>
  <c r="J17" i="31"/>
  <c r="J9" i="29"/>
  <c r="J9" i="13"/>
  <c r="J9" i="8"/>
  <c r="J31" i="15"/>
  <c r="J31" i="49"/>
  <c r="J31" i="36"/>
  <c r="J31" i="29"/>
  <c r="J31" i="27"/>
  <c r="J31" i="37"/>
  <c r="J31" i="38"/>
  <c r="J31" i="47"/>
  <c r="J31" i="35"/>
  <c r="J31" i="50"/>
  <c r="J31" i="28"/>
  <c r="J31" i="24"/>
  <c r="J31" i="40"/>
  <c r="J31" i="48"/>
  <c r="J31" i="30"/>
  <c r="J31" i="13"/>
  <c r="J31" i="25"/>
  <c r="J31" i="52"/>
  <c r="J31" i="21"/>
  <c r="J31" i="17"/>
  <c r="J31" i="33"/>
  <c r="J31" i="34"/>
  <c r="J31" i="18"/>
  <c r="J31" i="26"/>
  <c r="J31" i="16"/>
  <c r="J31" i="32"/>
  <c r="J31" i="31"/>
  <c r="J31" i="20"/>
  <c r="J31" i="23"/>
  <c r="J31" i="22"/>
  <c r="J31" i="12"/>
  <c r="J31" i="42"/>
  <c r="J31" i="14"/>
  <c r="J31" i="43"/>
  <c r="J31" i="39"/>
  <c r="J31" i="44"/>
  <c r="J31" i="41"/>
  <c r="J31" i="51"/>
  <c r="J31" i="8"/>
  <c r="J31" i="19"/>
  <c r="T45" i="28"/>
  <c r="T45" i="27"/>
  <c r="T45" i="37"/>
  <c r="T45" i="35"/>
  <c r="T45" i="18"/>
  <c r="T45" i="24"/>
  <c r="T45" i="40"/>
  <c r="T45" i="29"/>
  <c r="T45" i="30"/>
  <c r="T45" i="31"/>
  <c r="T45" i="21"/>
  <c r="T45" i="49"/>
  <c r="T45" i="13"/>
  <c r="T45" i="20"/>
  <c r="T45" i="8"/>
  <c r="T45" i="51"/>
  <c r="T45" i="25"/>
  <c r="T45" i="43"/>
  <c r="T45" i="44"/>
  <c r="T45" i="36"/>
  <c r="T45" i="47"/>
  <c r="T45" i="32"/>
  <c r="T45" i="52"/>
  <c r="T45" i="12"/>
  <c r="T45" i="19"/>
  <c r="T45" i="15"/>
  <c r="T45" i="38"/>
  <c r="T45" i="39"/>
  <c r="T45" i="22"/>
  <c r="T45" i="14"/>
  <c r="T45" i="41"/>
  <c r="T45" i="26"/>
  <c r="T45" i="50"/>
  <c r="T45" i="42"/>
  <c r="T45" i="16"/>
  <c r="T45" i="33"/>
  <c r="T45" i="17"/>
  <c r="T45" i="34"/>
  <c r="T45" i="23"/>
  <c r="T45" i="48"/>
  <c r="T41" i="49"/>
  <c r="T41" i="8"/>
  <c r="T41" i="12"/>
  <c r="T41" i="36"/>
  <c r="T41" i="27"/>
  <c r="T41" i="18"/>
  <c r="T41" i="25"/>
  <c r="T41" i="34"/>
  <c r="T41" i="42"/>
  <c r="T41" i="41"/>
  <c r="T41" i="32"/>
  <c r="T41" i="23"/>
  <c r="T41" i="20"/>
  <c r="T41" i="21"/>
  <c r="T41" i="13"/>
  <c r="T41" i="19"/>
  <c r="T41" i="37"/>
  <c r="T41" i="16"/>
  <c r="T41" i="44"/>
  <c r="T41" i="38"/>
  <c r="T41" i="33"/>
  <c r="T41" i="52"/>
  <c r="T41" i="15"/>
  <c r="T41" i="14"/>
  <c r="T41" i="47"/>
  <c r="T41" i="39"/>
  <c r="T41" i="30"/>
  <c r="T41" i="29"/>
  <c r="T41" i="28"/>
  <c r="T41" i="35"/>
  <c r="T41" i="43"/>
  <c r="T41" i="24"/>
  <c r="T41" i="17"/>
  <c r="T41" i="50"/>
  <c r="T41" i="51"/>
  <c r="T41" i="26"/>
  <c r="T41" i="22"/>
  <c r="T41" i="48"/>
  <c r="T41" i="31"/>
  <c r="T41" i="40"/>
  <c r="E10" i="47"/>
  <c r="G10" i="47" s="1"/>
  <c r="E41" i="51"/>
  <c r="G41" i="51" s="1"/>
  <c r="E11" i="51"/>
  <c r="G11" i="51" s="1"/>
  <c r="E23" i="51"/>
  <c r="G23" i="51" s="1"/>
  <c r="E36" i="51"/>
  <c r="G36" i="51" s="1"/>
  <c r="E26" i="51"/>
  <c r="G26" i="51" s="1"/>
  <c r="E31" i="51"/>
  <c r="G31" i="51" s="1"/>
  <c r="E7" i="51"/>
  <c r="G7" i="51" s="1"/>
  <c r="E6" i="51"/>
  <c r="G6" i="51" s="1"/>
  <c r="E30" i="51"/>
  <c r="G30" i="51" s="1"/>
  <c r="E24" i="51"/>
  <c r="E21" i="51"/>
  <c r="E44" i="51"/>
  <c r="G44" i="51" s="1"/>
  <c r="E32" i="51"/>
  <c r="E34" i="51"/>
  <c r="E20" i="51"/>
  <c r="E16" i="51"/>
  <c r="E5" i="51"/>
  <c r="G5" i="51" s="1"/>
  <c r="E10" i="51"/>
  <c r="G10" i="51" s="1"/>
  <c r="E40" i="51"/>
  <c r="G40" i="51" s="1"/>
  <c r="E9" i="51"/>
  <c r="E29" i="51"/>
  <c r="G29" i="51" s="1"/>
  <c r="E8" i="51"/>
  <c r="G8" i="51" s="1"/>
  <c r="E27" i="51"/>
  <c r="E14" i="51"/>
  <c r="G14" i="51" s="1"/>
  <c r="E33" i="51"/>
  <c r="G33" i="51" s="1"/>
  <c r="E25" i="51"/>
  <c r="G25" i="51" s="1"/>
  <c r="E38" i="51"/>
  <c r="G38" i="51" s="1"/>
  <c r="E17" i="51"/>
  <c r="E22" i="51"/>
  <c r="G22" i="51" s="1"/>
  <c r="E18" i="51"/>
  <c r="G18" i="51" s="1"/>
  <c r="E41" i="16"/>
  <c r="G41" i="16" s="1"/>
  <c r="E25" i="16"/>
  <c r="G25" i="16" s="1"/>
  <c r="E11" i="16"/>
  <c r="G11" i="16" s="1"/>
  <c r="E7" i="16"/>
  <c r="E8" i="16"/>
  <c r="G8" i="16" s="1"/>
  <c r="E14" i="44"/>
  <c r="G14" i="44" s="1"/>
  <c r="E15" i="44"/>
  <c r="E10" i="20"/>
  <c r="G10" i="20" s="1"/>
  <c r="E28" i="20"/>
  <c r="G28" i="20" s="1"/>
  <c r="E20" i="20"/>
  <c r="E23" i="20"/>
  <c r="G23" i="20" s="1"/>
  <c r="E9" i="35"/>
  <c r="E29" i="35"/>
  <c r="G29" i="35" s="1"/>
  <c r="E22" i="35"/>
  <c r="G22" i="35" s="1"/>
  <c r="E37" i="35"/>
  <c r="G37" i="35" s="1"/>
  <c r="E43" i="35"/>
  <c r="G43" i="35" s="1"/>
  <c r="E25" i="35"/>
  <c r="G25" i="35" s="1"/>
  <c r="G7" i="16"/>
  <c r="E34" i="18"/>
  <c r="E29" i="18"/>
  <c r="G29" i="18" s="1"/>
  <c r="E18" i="52"/>
  <c r="G18" i="52" s="1"/>
  <c r="E42" i="52"/>
  <c r="G42" i="52" s="1"/>
  <c r="E31" i="52"/>
  <c r="G31" i="52" s="1"/>
  <c r="E11" i="42"/>
  <c r="G11" i="42" s="1"/>
  <c r="E37" i="42"/>
  <c r="G37" i="42" s="1"/>
  <c r="E17" i="42"/>
  <c r="E18" i="42"/>
  <c r="G18" i="42" s="1"/>
  <c r="E25" i="42"/>
  <c r="G25" i="42" s="1"/>
  <c r="E34" i="42"/>
  <c r="E20" i="42"/>
  <c r="E42" i="42"/>
  <c r="G42" i="42" s="1"/>
  <c r="E22" i="42"/>
  <c r="G22" i="42" s="1"/>
  <c r="E27" i="42"/>
  <c r="G27" i="42" s="1"/>
  <c r="E13" i="42"/>
  <c r="G13" i="42" s="1"/>
  <c r="E35" i="42"/>
  <c r="G35" i="42" s="1"/>
  <c r="E41" i="42"/>
  <c r="G41" i="42" s="1"/>
  <c r="E43" i="42"/>
  <c r="G43" i="42" s="1"/>
  <c r="E24" i="42"/>
  <c r="G24" i="42" s="1"/>
  <c r="E30" i="42"/>
  <c r="G30" i="42" s="1"/>
  <c r="E23" i="42"/>
  <c r="E15" i="42"/>
  <c r="E7" i="42"/>
  <c r="E6" i="42"/>
  <c r="E12" i="42"/>
  <c r="E38" i="42"/>
  <c r="G38" i="42" s="1"/>
  <c r="E26" i="42"/>
  <c r="G26" i="42" s="1"/>
  <c r="C45" i="42"/>
  <c r="E8" i="42"/>
  <c r="G8" i="42" s="1"/>
  <c r="E31" i="42"/>
  <c r="G31" i="42" s="1"/>
  <c r="E5" i="42"/>
  <c r="G5" i="42" s="1"/>
  <c r="E21" i="42"/>
  <c r="G21" i="42" s="1"/>
  <c r="E14" i="42"/>
  <c r="G14" i="42" s="1"/>
  <c r="E16" i="42"/>
  <c r="E19" i="34"/>
  <c r="G19" i="34" s="1"/>
  <c r="E37" i="34"/>
  <c r="G37" i="34" s="1"/>
  <c r="E29" i="34"/>
  <c r="G29" i="34" s="1"/>
  <c r="E11" i="34"/>
  <c r="E12" i="34"/>
  <c r="E9" i="34"/>
  <c r="E35" i="34"/>
  <c r="G35" i="34" s="1"/>
  <c r="E31" i="34"/>
  <c r="G31" i="34" s="1"/>
  <c r="E23" i="34"/>
  <c r="G23" i="34" s="1"/>
  <c r="E32" i="34"/>
  <c r="E43" i="34"/>
  <c r="G43" i="34" s="1"/>
  <c r="E21" i="34"/>
  <c r="E28" i="34"/>
  <c r="G28" i="34" s="1"/>
  <c r="E26" i="34"/>
  <c r="G26" i="34" s="1"/>
  <c r="E8" i="34"/>
  <c r="G8" i="34" s="1"/>
  <c r="E24" i="34"/>
  <c r="G24" i="34" s="1"/>
  <c r="E38" i="34"/>
  <c r="G38" i="34" s="1"/>
  <c r="E13" i="34"/>
  <c r="G13" i="34" s="1"/>
  <c r="E42" i="34"/>
  <c r="G42" i="34" s="1"/>
  <c r="E33" i="34"/>
  <c r="G33" i="34" s="1"/>
  <c r="E15" i="34"/>
  <c r="E17" i="34"/>
  <c r="C45" i="34"/>
  <c r="E34" i="34"/>
  <c r="G34" i="34" s="1"/>
  <c r="E18" i="34"/>
  <c r="G18" i="34" s="1"/>
  <c r="E30" i="34"/>
  <c r="G30" i="34" s="1"/>
  <c r="E41" i="34"/>
  <c r="G41" i="34" s="1"/>
  <c r="E22" i="34"/>
  <c r="G22" i="34" s="1"/>
  <c r="E6" i="34"/>
  <c r="G6" i="34" s="1"/>
  <c r="E44" i="34"/>
  <c r="G44" i="34" s="1"/>
  <c r="E27" i="34"/>
  <c r="G27" i="34" s="1"/>
  <c r="E29" i="15"/>
  <c r="G29" i="15" s="1"/>
  <c r="E39" i="15"/>
  <c r="G39" i="15" s="1"/>
  <c r="C45" i="15"/>
  <c r="E17" i="15"/>
  <c r="E15" i="15"/>
  <c r="E10" i="15"/>
  <c r="G10" i="15" s="1"/>
  <c r="E38" i="15"/>
  <c r="E23" i="15"/>
  <c r="E43" i="15"/>
  <c r="G43" i="15" s="1"/>
  <c r="E20" i="15"/>
  <c r="E28" i="15"/>
  <c r="G28" i="15" s="1"/>
  <c r="E34" i="15"/>
  <c r="E16" i="15"/>
  <c r="E19" i="15"/>
  <c r="E42" i="15"/>
  <c r="G42" i="15" s="1"/>
  <c r="E7" i="15"/>
  <c r="G7" i="15" s="1"/>
  <c r="E24" i="15"/>
  <c r="E35" i="15"/>
  <c r="G35" i="15" s="1"/>
  <c r="E18" i="15"/>
  <c r="E40" i="15"/>
  <c r="G40" i="15" s="1"/>
  <c r="E5" i="15"/>
  <c r="G5" i="15" s="1"/>
  <c r="E22" i="15"/>
  <c r="G22" i="15" s="1"/>
  <c r="E36" i="15"/>
  <c r="G36" i="15" s="1"/>
  <c r="E11" i="15"/>
  <c r="G11" i="15" s="1"/>
  <c r="E8" i="15"/>
  <c r="G8" i="15" s="1"/>
  <c r="E21" i="15"/>
  <c r="G21" i="15" s="1"/>
  <c r="E44" i="15"/>
  <c r="G44" i="15" s="1"/>
  <c r="E27" i="15"/>
  <c r="E25" i="15"/>
  <c r="G25" i="15" s="1"/>
  <c r="E6" i="15"/>
  <c r="G6" i="15" s="1"/>
  <c r="E32" i="15"/>
  <c r="E14" i="15"/>
  <c r="G14" i="15" s="1"/>
  <c r="E31" i="15"/>
  <c r="G31" i="15" s="1"/>
  <c r="E38" i="12"/>
  <c r="G38" i="12" s="1"/>
  <c r="E11" i="12"/>
  <c r="G11" i="12" s="1"/>
  <c r="E27" i="12"/>
  <c r="E29" i="12"/>
  <c r="G29" i="12" s="1"/>
  <c r="E33" i="12"/>
  <c r="G33" i="12" s="1"/>
  <c r="E5" i="12"/>
  <c r="E12" i="12"/>
  <c r="E22" i="12"/>
  <c r="G22" i="12" s="1"/>
  <c r="C45" i="12"/>
  <c r="E41" i="12"/>
  <c r="G41" i="12" s="1"/>
  <c r="E17" i="12"/>
  <c r="E37" i="12"/>
  <c r="G37" i="12" s="1"/>
  <c r="E34" i="12"/>
  <c r="E23" i="12"/>
  <c r="G23" i="12" s="1"/>
  <c r="E28" i="12"/>
  <c r="G28" i="12" s="1"/>
  <c r="E19" i="12"/>
  <c r="G19" i="12" s="1"/>
  <c r="E31" i="12"/>
  <c r="G31" i="12" s="1"/>
  <c r="E10" i="12"/>
  <c r="G10" i="12" s="1"/>
  <c r="E32" i="12"/>
  <c r="G32" i="12" s="1"/>
  <c r="E40" i="12"/>
  <c r="E6" i="12"/>
  <c r="G6" i="12" s="1"/>
  <c r="E8" i="12"/>
  <c r="G8" i="12" s="1"/>
  <c r="E43" i="12"/>
  <c r="G43" i="12" s="1"/>
  <c r="E20" i="50"/>
  <c r="E28" i="50"/>
  <c r="G28" i="50" s="1"/>
  <c r="E30" i="50"/>
  <c r="G30" i="50" s="1"/>
  <c r="C45" i="50"/>
  <c r="E23" i="50"/>
  <c r="G23" i="50" s="1"/>
  <c r="E29" i="50"/>
  <c r="G29" i="50" s="1"/>
  <c r="E31" i="50"/>
  <c r="G31" i="50" s="1"/>
  <c r="E22" i="50"/>
  <c r="G22" i="50" s="1"/>
  <c r="E33" i="50"/>
  <c r="G33" i="50" s="1"/>
  <c r="E6" i="50"/>
  <c r="G6" i="50" s="1"/>
  <c r="E27" i="50"/>
  <c r="E5" i="50"/>
  <c r="E8" i="50"/>
  <c r="G8" i="50" s="1"/>
  <c r="E41" i="50"/>
  <c r="G41" i="50" s="1"/>
  <c r="E12" i="50"/>
  <c r="E9" i="50"/>
  <c r="E37" i="50"/>
  <c r="G37" i="50" s="1"/>
  <c r="E18" i="50"/>
  <c r="G18" i="50" s="1"/>
  <c r="E17" i="50"/>
  <c r="E22" i="39"/>
  <c r="G22" i="39" s="1"/>
  <c r="E7" i="39"/>
  <c r="G7" i="39" s="1"/>
  <c r="E32" i="39"/>
  <c r="E14" i="39"/>
  <c r="G14" i="39" s="1"/>
  <c r="E5" i="39"/>
  <c r="G5" i="39" s="1"/>
  <c r="E44" i="39"/>
  <c r="G44" i="39" s="1"/>
  <c r="C45" i="39"/>
  <c r="E9" i="39"/>
  <c r="E43" i="39"/>
  <c r="G43" i="39" s="1"/>
  <c r="E10" i="39"/>
  <c r="G10" i="39" s="1"/>
  <c r="E6" i="39"/>
  <c r="G6" i="39" s="1"/>
  <c r="E13" i="39"/>
  <c r="G13" i="39" s="1"/>
  <c r="E27" i="39"/>
  <c r="E29" i="39"/>
  <c r="G29" i="39" s="1"/>
  <c r="E15" i="39"/>
  <c r="E35" i="39"/>
  <c r="G35" i="39" s="1"/>
  <c r="E31" i="39"/>
  <c r="G31" i="39" s="1"/>
  <c r="E40" i="39"/>
  <c r="E17" i="39"/>
  <c r="E42" i="39"/>
  <c r="G42" i="39" s="1"/>
  <c r="E39" i="39"/>
  <c r="G39" i="39" s="1"/>
  <c r="E28" i="39"/>
  <c r="G28" i="39" s="1"/>
  <c r="E18" i="39"/>
  <c r="G18" i="39" s="1"/>
  <c r="E11" i="39"/>
  <c r="G11" i="39" s="1"/>
  <c r="E33" i="39"/>
  <c r="G33" i="39" s="1"/>
  <c r="E44" i="28"/>
  <c r="G44" i="28" s="1"/>
  <c r="E5" i="28"/>
  <c r="G5" i="28" s="1"/>
  <c r="E26" i="28"/>
  <c r="G26" i="28" s="1"/>
  <c r="E23" i="28"/>
  <c r="E20" i="28"/>
  <c r="E36" i="28"/>
  <c r="G36" i="28" s="1"/>
  <c r="E35" i="28"/>
  <c r="G35" i="28" s="1"/>
  <c r="E40" i="28"/>
  <c r="E41" i="28"/>
  <c r="G41" i="28" s="1"/>
  <c r="E39" i="28"/>
  <c r="G39" i="28" s="1"/>
  <c r="E12" i="28"/>
  <c r="G12" i="28" s="1"/>
  <c r="E6" i="28"/>
  <c r="G6" i="28" s="1"/>
  <c r="E9" i="28"/>
  <c r="E31" i="28"/>
  <c r="G31" i="28" s="1"/>
  <c r="E8" i="28"/>
  <c r="G8" i="28" s="1"/>
  <c r="E15" i="28"/>
  <c r="E14" i="28"/>
  <c r="G14" i="28" s="1"/>
  <c r="E10" i="28"/>
  <c r="G10" i="28" s="1"/>
  <c r="E43" i="28"/>
  <c r="G43" i="28" s="1"/>
  <c r="E34" i="28"/>
  <c r="G34" i="28" s="1"/>
  <c r="E27" i="28"/>
  <c r="G27" i="28" s="1"/>
  <c r="E11" i="28"/>
  <c r="G11" i="28" s="1"/>
  <c r="E13" i="28"/>
  <c r="G13" i="28" s="1"/>
  <c r="E37" i="28"/>
  <c r="G37" i="28" s="1"/>
  <c r="E33" i="28"/>
  <c r="G33" i="28" s="1"/>
  <c r="E25" i="28"/>
  <c r="G25" i="28" s="1"/>
  <c r="E22" i="28"/>
  <c r="G22" i="28" s="1"/>
  <c r="E7" i="28"/>
  <c r="G7" i="28" s="1"/>
  <c r="E39" i="23"/>
  <c r="G39" i="23" s="1"/>
  <c r="E21" i="23"/>
  <c r="E43" i="20"/>
  <c r="G43" i="20" s="1"/>
  <c r="E40" i="20"/>
  <c r="G40" i="20" s="1"/>
  <c r="E24" i="20"/>
  <c r="E44" i="20"/>
  <c r="G44" i="20" s="1"/>
  <c r="E6" i="20"/>
  <c r="C45" i="20"/>
  <c r="E22" i="20"/>
  <c r="G22" i="20" s="1"/>
  <c r="E18" i="20"/>
  <c r="G18" i="20" s="1"/>
  <c r="E11" i="20"/>
  <c r="G11" i="20" s="1"/>
  <c r="E14" i="20"/>
  <c r="G14" i="20" s="1"/>
  <c r="E29" i="20"/>
  <c r="G29" i="20" s="1"/>
  <c r="E19" i="20"/>
  <c r="G19" i="20" s="1"/>
  <c r="E42" i="20"/>
  <c r="G42" i="20" s="1"/>
  <c r="E17" i="20"/>
  <c r="E25" i="20"/>
  <c r="G25" i="20" s="1"/>
  <c r="E41" i="20"/>
  <c r="G41" i="20" s="1"/>
  <c r="E26" i="20"/>
  <c r="G26" i="20" s="1"/>
  <c r="E37" i="20"/>
  <c r="G37" i="20" s="1"/>
  <c r="E31" i="20"/>
  <c r="G31" i="20" s="1"/>
  <c r="E33" i="23"/>
  <c r="G33" i="23" s="1"/>
  <c r="E32" i="28"/>
  <c r="G32" i="28" s="1"/>
  <c r="E29" i="28"/>
  <c r="G29" i="28" s="1"/>
  <c r="E17" i="28"/>
  <c r="E29" i="23"/>
  <c r="G29" i="23" s="1"/>
  <c r="E34" i="50"/>
  <c r="E13" i="50"/>
  <c r="G13" i="50" s="1"/>
  <c r="E15" i="20"/>
  <c r="E42" i="28"/>
  <c r="G42" i="28" s="1"/>
  <c r="E18" i="28"/>
  <c r="E30" i="39"/>
  <c r="G30" i="39" s="1"/>
  <c r="E23" i="39"/>
  <c r="E10" i="50"/>
  <c r="G10" i="50" s="1"/>
  <c r="E16" i="50"/>
  <c r="E7" i="50"/>
  <c r="G7" i="50" s="1"/>
  <c r="E19" i="28"/>
  <c r="G19" i="28" s="1"/>
  <c r="E30" i="28"/>
  <c r="G30" i="28" s="1"/>
  <c r="E16" i="16"/>
  <c r="E37" i="16"/>
  <c r="G37" i="16" s="1"/>
  <c r="E33" i="16"/>
  <c r="G33" i="16" s="1"/>
  <c r="E29" i="16"/>
  <c r="G29" i="16" s="1"/>
  <c r="E35" i="16"/>
  <c r="G35" i="16" s="1"/>
  <c r="E6" i="16"/>
  <c r="G6" i="16" s="1"/>
  <c r="E20" i="16"/>
  <c r="E43" i="16"/>
  <c r="G43" i="16" s="1"/>
  <c r="E17" i="16"/>
  <c r="E21" i="16"/>
  <c r="G21" i="16" s="1"/>
  <c r="E7" i="27"/>
  <c r="G7" i="27" s="1"/>
  <c r="E44" i="27"/>
  <c r="G44" i="27" s="1"/>
  <c r="E18" i="19"/>
  <c r="G18" i="19" s="1"/>
  <c r="E31" i="24"/>
  <c r="G31" i="24" s="1"/>
  <c r="E12" i="24"/>
  <c r="G12" i="24" s="1"/>
  <c r="E5" i="24"/>
  <c r="E11" i="24"/>
  <c r="G11" i="24" s="1"/>
  <c r="E6" i="24"/>
  <c r="G6" i="24" s="1"/>
  <c r="E39" i="24"/>
  <c r="G39" i="24" s="1"/>
  <c r="E19" i="24"/>
  <c r="G19" i="24" s="1"/>
  <c r="E8" i="24"/>
  <c r="G8" i="24" s="1"/>
  <c r="E44" i="24"/>
  <c r="G44" i="24" s="1"/>
  <c r="E38" i="24"/>
  <c r="G38" i="24" s="1"/>
  <c r="E33" i="24"/>
  <c r="G33" i="24" s="1"/>
  <c r="E41" i="24"/>
  <c r="G41" i="24" s="1"/>
  <c r="E27" i="24"/>
  <c r="G27" i="24" s="1"/>
  <c r="E40" i="24"/>
  <c r="G40" i="24" s="1"/>
  <c r="E22" i="24"/>
  <c r="G22" i="24" s="1"/>
  <c r="E17" i="24"/>
  <c r="E16" i="28"/>
  <c r="E38" i="28"/>
  <c r="G38" i="28" s="1"/>
  <c r="E24" i="28"/>
  <c r="C45" i="28"/>
  <c r="E28" i="28"/>
  <c r="G28" i="28" s="1"/>
  <c r="E21" i="28"/>
  <c r="E27" i="20"/>
  <c r="G27" i="20" s="1"/>
  <c r="E5" i="20"/>
  <c r="G5" i="20" s="1"/>
  <c r="E33" i="20"/>
  <c r="G33" i="20" s="1"/>
  <c r="E13" i="20"/>
  <c r="G13" i="20" s="1"/>
  <c r="E9" i="20"/>
  <c r="C45" i="32"/>
  <c r="E7" i="32"/>
  <c r="G7" i="32" s="1"/>
  <c r="E26" i="27"/>
  <c r="G26" i="27" s="1"/>
  <c r="E9" i="16"/>
  <c r="E23" i="16"/>
  <c r="G23" i="16" s="1"/>
  <c r="E30" i="16"/>
  <c r="G30" i="16" s="1"/>
  <c r="C45" i="16"/>
  <c r="E27" i="16"/>
  <c r="E40" i="16"/>
  <c r="G40" i="16" s="1"/>
  <c r="E36" i="16"/>
  <c r="G36" i="16" s="1"/>
  <c r="E11" i="38"/>
  <c r="G11" i="38" s="1"/>
  <c r="E35" i="38"/>
  <c r="G35" i="38" s="1"/>
  <c r="E20" i="38"/>
  <c r="E37" i="38"/>
  <c r="G37" i="38" s="1"/>
  <c r="E36" i="38"/>
  <c r="G36" i="38" s="1"/>
  <c r="E33" i="38"/>
  <c r="G33" i="38" s="1"/>
  <c r="E22" i="29"/>
  <c r="G22" i="29" s="1"/>
  <c r="E18" i="29"/>
  <c r="E7" i="29"/>
  <c r="G7" i="29" s="1"/>
  <c r="E16" i="29"/>
  <c r="E9" i="29"/>
  <c r="E25" i="29"/>
  <c r="G25" i="29" s="1"/>
  <c r="E6" i="29"/>
  <c r="G6" i="29" s="1"/>
  <c r="E14" i="29"/>
  <c r="G14" i="29" s="1"/>
  <c r="E31" i="29"/>
  <c r="G31" i="29" s="1"/>
  <c r="E13" i="29"/>
  <c r="G13" i="29" s="1"/>
  <c r="E28" i="29"/>
  <c r="G28" i="29" s="1"/>
  <c r="E15" i="29"/>
  <c r="E8" i="29"/>
  <c r="G8" i="29" s="1"/>
  <c r="E17" i="29"/>
  <c r="E40" i="29"/>
  <c r="E36" i="29"/>
  <c r="G36" i="29" s="1"/>
  <c r="E34" i="29"/>
  <c r="G34" i="29" s="1"/>
  <c r="E24" i="29"/>
  <c r="G24" i="29" s="1"/>
  <c r="E32" i="29"/>
  <c r="G32" i="29" s="1"/>
  <c r="E21" i="29"/>
  <c r="G21" i="29" s="1"/>
  <c r="E42" i="29"/>
  <c r="G42" i="29" s="1"/>
  <c r="E29" i="29"/>
  <c r="G29" i="29" s="1"/>
  <c r="E33" i="29"/>
  <c r="G33" i="29" s="1"/>
  <c r="E39" i="29"/>
  <c r="G39" i="29" s="1"/>
  <c r="E41" i="29"/>
  <c r="G41" i="29" s="1"/>
  <c r="C45" i="29"/>
  <c r="E27" i="29"/>
  <c r="G27" i="29" s="1"/>
  <c r="E12" i="29"/>
  <c r="E20" i="29"/>
  <c r="E19" i="29"/>
  <c r="G19" i="29" s="1"/>
  <c r="E35" i="29"/>
  <c r="G35" i="29" s="1"/>
  <c r="E42" i="14"/>
  <c r="G42" i="14" s="1"/>
  <c r="E15" i="14"/>
  <c r="E40" i="41"/>
  <c r="G40" i="41" s="1"/>
  <c r="E18" i="41"/>
  <c r="G18" i="41" s="1"/>
  <c r="E15" i="41"/>
  <c r="E37" i="37"/>
  <c r="G37" i="37" s="1"/>
  <c r="E6" i="37"/>
  <c r="G6" i="37" s="1"/>
  <c r="E36" i="37"/>
  <c r="G36" i="37" s="1"/>
  <c r="E14" i="25"/>
  <c r="G14" i="25" s="1"/>
  <c r="E41" i="25"/>
  <c r="G41" i="25"/>
  <c r="E25" i="25"/>
  <c r="G25" i="25" s="1"/>
  <c r="E43" i="25"/>
  <c r="G43" i="25" s="1"/>
  <c r="E20" i="25"/>
  <c r="E30" i="25"/>
  <c r="G30" i="25" s="1"/>
  <c r="E33" i="25"/>
  <c r="G33" i="25" s="1"/>
  <c r="E40" i="25"/>
  <c r="E18" i="25"/>
  <c r="G18" i="25" s="1"/>
  <c r="E31" i="25"/>
  <c r="G31" i="25" s="1"/>
  <c r="E27" i="25"/>
  <c r="G27" i="25" s="1"/>
  <c r="E22" i="25"/>
  <c r="G22" i="25" s="1"/>
  <c r="E13" i="25"/>
  <c r="E29" i="25"/>
  <c r="G29" i="25" s="1"/>
  <c r="C45" i="25"/>
  <c r="E35" i="25"/>
  <c r="G35" i="25" s="1"/>
  <c r="E17" i="25"/>
  <c r="E28" i="25"/>
  <c r="G28" i="25" s="1"/>
  <c r="E37" i="25"/>
  <c r="G37" i="25" s="1"/>
  <c r="E44" i="25"/>
  <c r="G44" i="25" s="1"/>
  <c r="E6" i="25"/>
  <c r="G6" i="25" s="1"/>
  <c r="E23" i="25"/>
  <c r="E11" i="25"/>
  <c r="G11" i="25" s="1"/>
  <c r="E7" i="25"/>
  <c r="G7" i="25" s="1"/>
  <c r="E26" i="25"/>
  <c r="G26" i="25" s="1"/>
  <c r="E19" i="25"/>
  <c r="G19" i="25" s="1"/>
  <c r="E10" i="25"/>
  <c r="G10" i="25" s="1"/>
  <c r="E38" i="25"/>
  <c r="E9" i="25"/>
  <c r="E8" i="25"/>
  <c r="G8" i="25" s="1"/>
  <c r="E12" i="25"/>
  <c r="E21" i="25"/>
  <c r="G21" i="25" s="1"/>
  <c r="E15" i="25"/>
  <c r="E42" i="25"/>
  <c r="G42" i="25" s="1"/>
  <c r="E32" i="25"/>
  <c r="G32" i="25" s="1"/>
  <c r="E34" i="25"/>
  <c r="E39" i="25"/>
  <c r="G39" i="25" s="1"/>
  <c r="E36" i="25"/>
  <c r="G36" i="25" s="1"/>
  <c r="E33" i="19"/>
  <c r="G33" i="19" s="1"/>
  <c r="E16" i="19"/>
  <c r="E27" i="19"/>
  <c r="E17" i="19"/>
  <c r="E29" i="19"/>
  <c r="G29" i="19" s="1"/>
  <c r="C45" i="19"/>
  <c r="E21" i="19"/>
  <c r="E10" i="19"/>
  <c r="G10" i="19" s="1"/>
  <c r="E38" i="19"/>
  <c r="G38" i="19" s="1"/>
  <c r="E11" i="19"/>
  <c r="G11" i="19" s="1"/>
  <c r="E23" i="19"/>
  <c r="E37" i="19"/>
  <c r="G37" i="19" s="1"/>
  <c r="E25" i="19"/>
  <c r="G25" i="19" s="1"/>
  <c r="E20" i="19"/>
  <c r="E6" i="19"/>
  <c r="G6" i="19" s="1"/>
  <c r="E5" i="19"/>
  <c r="E34" i="19"/>
  <c r="E30" i="19"/>
  <c r="G30" i="19" s="1"/>
  <c r="E28" i="19"/>
  <c r="G28" i="19" s="1"/>
  <c r="E15" i="19"/>
  <c r="E41" i="19"/>
  <c r="G41" i="19" s="1"/>
  <c r="E35" i="19"/>
  <c r="G35" i="19" s="1"/>
  <c r="E7" i="19"/>
  <c r="G7" i="19" s="1"/>
  <c r="E31" i="19"/>
  <c r="G31" i="19" s="1"/>
  <c r="E39" i="19"/>
  <c r="G39" i="19" s="1"/>
  <c r="E42" i="19"/>
  <c r="G42" i="19" s="1"/>
  <c r="E24" i="19"/>
  <c r="E36" i="19"/>
  <c r="G36" i="19" s="1"/>
  <c r="E9" i="19"/>
  <c r="E14" i="19"/>
  <c r="G14" i="19" s="1"/>
  <c r="E32" i="19"/>
  <c r="E43" i="19"/>
  <c r="G43" i="19" s="1"/>
  <c r="E12" i="19"/>
  <c r="G12" i="19" s="1"/>
  <c r="E19" i="19"/>
  <c r="G19" i="19" s="1"/>
  <c r="E40" i="19"/>
  <c r="G40" i="19" s="1"/>
  <c r="E13" i="19"/>
  <c r="G13" i="19" s="1"/>
  <c r="E44" i="19"/>
  <c r="E8" i="19"/>
  <c r="G8" i="19" s="1"/>
  <c r="E26" i="19"/>
  <c r="G26" i="19" s="1"/>
  <c r="E22" i="19"/>
  <c r="G22" i="19" s="1"/>
  <c r="E38" i="8"/>
  <c r="G38" i="8" s="1"/>
  <c r="E44" i="8"/>
  <c r="G44" i="8" s="1"/>
  <c r="E10" i="8"/>
  <c r="G10" i="8" s="1"/>
  <c r="E42" i="8"/>
  <c r="G42" i="8" s="1"/>
  <c r="E5" i="8"/>
  <c r="G5" i="8" s="1"/>
  <c r="E33" i="8"/>
  <c r="G33" i="8" s="1"/>
  <c r="E24" i="8"/>
  <c r="E9" i="8"/>
  <c r="E37" i="8"/>
  <c r="G37" i="8" s="1"/>
  <c r="E34" i="8"/>
  <c r="E36" i="8"/>
  <c r="G36" i="8" s="1"/>
  <c r="E21" i="8"/>
  <c r="G21" i="8" s="1"/>
  <c r="E6" i="8"/>
  <c r="E18" i="8"/>
  <c r="G18" i="8" s="1"/>
  <c r="E7" i="8"/>
  <c r="G7" i="8" s="1"/>
  <c r="E20" i="8"/>
  <c r="E29" i="8"/>
  <c r="G29" i="8" s="1"/>
  <c r="E23" i="8"/>
  <c r="G23" i="8" s="1"/>
  <c r="E35" i="8"/>
  <c r="G35" i="8" s="1"/>
  <c r="E22" i="8"/>
  <c r="G22" i="8" s="1"/>
  <c r="E31" i="8"/>
  <c r="G31" i="8" s="1"/>
  <c r="E11" i="8"/>
  <c r="G11" i="8" s="1"/>
  <c r="E13" i="8"/>
  <c r="G13" i="8" s="1"/>
  <c r="E25" i="8"/>
  <c r="G25" i="8" s="1"/>
  <c r="C45" i="8"/>
  <c r="E40" i="8"/>
  <c r="G40" i="8" s="1"/>
  <c r="E12" i="8"/>
  <c r="E14" i="8"/>
  <c r="G14" i="8" s="1"/>
  <c r="E41" i="8"/>
  <c r="G41" i="8" s="1"/>
  <c r="E30" i="8"/>
  <c r="G30" i="8" s="1"/>
  <c r="E43" i="8"/>
  <c r="G43" i="8" s="1"/>
  <c r="E15" i="8"/>
  <c r="E39" i="8"/>
  <c r="G39" i="8" s="1"/>
  <c r="E16" i="8"/>
  <c r="E28" i="8"/>
  <c r="G28" i="8" s="1"/>
  <c r="E8" i="8"/>
  <c r="G8" i="8" s="1"/>
  <c r="E17" i="8"/>
  <c r="E26" i="8"/>
  <c r="G26" i="8" s="1"/>
  <c r="E27" i="8"/>
  <c r="E32" i="8"/>
  <c r="G32" i="8" s="1"/>
  <c r="E19" i="8"/>
  <c r="G19" i="8" s="1"/>
  <c r="G11" i="34"/>
  <c r="J12" i="46"/>
  <c r="J7" i="46"/>
  <c r="E21" i="44"/>
  <c r="G21" i="44" s="1"/>
  <c r="E19" i="44"/>
  <c r="G19" i="44" s="1"/>
  <c r="E43" i="44"/>
  <c r="G43" i="44" s="1"/>
  <c r="E26" i="44"/>
  <c r="G26" i="44" s="1"/>
  <c r="E9" i="44"/>
  <c r="E40" i="44"/>
  <c r="E17" i="44"/>
  <c r="E13" i="44"/>
  <c r="G13" i="44" s="1"/>
  <c r="E7" i="44"/>
  <c r="E5" i="44"/>
  <c r="E42" i="44"/>
  <c r="G42" i="44" s="1"/>
  <c r="E11" i="44"/>
  <c r="G11" i="44" s="1"/>
  <c r="E31" i="44"/>
  <c r="G31" i="44" s="1"/>
  <c r="E35" i="44"/>
  <c r="G35" i="44" s="1"/>
  <c r="E39" i="44"/>
  <c r="G39" i="44" s="1"/>
  <c r="E36" i="44"/>
  <c r="G36" i="44" s="1"/>
  <c r="E24" i="44"/>
  <c r="E22" i="44"/>
  <c r="G22" i="44" s="1"/>
  <c r="E28" i="44"/>
  <c r="G28" i="44" s="1"/>
  <c r="E6" i="44"/>
  <c r="G6" i="44" s="1"/>
  <c r="E12" i="44"/>
  <c r="G12" i="44" s="1"/>
  <c r="E37" i="44"/>
  <c r="G37" i="44" s="1"/>
  <c r="E16" i="44"/>
  <c r="E34" i="44"/>
  <c r="E20" i="44"/>
  <c r="E18" i="44"/>
  <c r="E41" i="44"/>
  <c r="G41" i="44" s="1"/>
  <c r="E8" i="44"/>
  <c r="G8" i="44" s="1"/>
  <c r="E30" i="44"/>
  <c r="G30" i="44" s="1"/>
  <c r="E38" i="44"/>
  <c r="G38" i="44" s="1"/>
  <c r="E10" i="44"/>
  <c r="G10" i="44" s="1"/>
  <c r="C45" i="44"/>
  <c r="E29" i="44"/>
  <c r="G29" i="44" s="1"/>
  <c r="E25" i="44"/>
  <c r="G25" i="44" s="1"/>
  <c r="E33" i="44"/>
  <c r="G33" i="44" s="1"/>
  <c r="E44" i="44"/>
  <c r="G44" i="44" s="1"/>
  <c r="E27" i="44"/>
  <c r="G27" i="44" s="1"/>
  <c r="E39" i="50"/>
  <c r="G39" i="50" s="1"/>
  <c r="E14" i="50"/>
  <c r="G14" i="50" s="1"/>
  <c r="E32" i="50"/>
  <c r="G32" i="50" s="1"/>
  <c r="E35" i="50"/>
  <c r="G35" i="50" s="1"/>
  <c r="E43" i="50"/>
  <c r="G43" i="50" s="1"/>
  <c r="E24" i="50"/>
  <c r="E30" i="24"/>
  <c r="G30" i="24" s="1"/>
  <c r="E25" i="24"/>
  <c r="G25" i="24" s="1"/>
  <c r="E42" i="24"/>
  <c r="G42" i="24" s="1"/>
  <c r="E14" i="24"/>
  <c r="G14" i="24" s="1"/>
  <c r="E15" i="24"/>
  <c r="E32" i="24"/>
  <c r="E18" i="24"/>
  <c r="G18" i="24" s="1"/>
  <c r="E21" i="24"/>
  <c r="E43" i="24"/>
  <c r="G43" i="24" s="1"/>
  <c r="E27" i="49"/>
  <c r="G27" i="49" s="1"/>
  <c r="E24" i="16"/>
  <c r="E13" i="16"/>
  <c r="G13" i="16" s="1"/>
  <c r="E5" i="16"/>
  <c r="E24" i="38"/>
  <c r="G24" i="38" s="1"/>
  <c r="E32" i="38"/>
  <c r="G32" i="38" s="1"/>
  <c r="E17" i="38"/>
  <c r="E6" i="38"/>
  <c r="G6" i="38" s="1"/>
  <c r="E38" i="38"/>
  <c r="G38" i="38" s="1"/>
  <c r="E41" i="38"/>
  <c r="G41" i="38" s="1"/>
  <c r="E9" i="38"/>
  <c r="E12" i="38"/>
  <c r="G12" i="38" s="1"/>
  <c r="E5" i="38"/>
  <c r="E7" i="38"/>
  <c r="E10" i="35"/>
  <c r="G10" i="35" s="1"/>
  <c r="E39" i="35"/>
  <c r="G39" i="35" s="1"/>
  <c r="E28" i="35"/>
  <c r="G28" i="35" s="1"/>
  <c r="E17" i="35"/>
  <c r="E24" i="35"/>
  <c r="G24" i="35" s="1"/>
  <c r="E20" i="35"/>
  <c r="C45" i="35"/>
  <c r="E26" i="35"/>
  <c r="G26" i="35" s="1"/>
  <c r="E21" i="35"/>
  <c r="G21" i="35" s="1"/>
  <c r="E40" i="35"/>
  <c r="E27" i="35"/>
  <c r="G27" i="35" s="1"/>
  <c r="E5" i="35"/>
  <c r="E18" i="35"/>
  <c r="G18" i="35" s="1"/>
  <c r="E16" i="35"/>
  <c r="E44" i="35"/>
  <c r="G44" i="35" s="1"/>
  <c r="E19" i="35"/>
  <c r="E15" i="35"/>
  <c r="E13" i="35"/>
  <c r="G13" i="35" s="1"/>
  <c r="E38" i="35"/>
  <c r="G38" i="35" s="1"/>
  <c r="E35" i="35"/>
  <c r="G35" i="35" s="1"/>
  <c r="E34" i="35"/>
  <c r="E32" i="35"/>
  <c r="G32" i="35" s="1"/>
  <c r="E31" i="35"/>
  <c r="G31" i="35" s="1"/>
  <c r="E7" i="35"/>
  <c r="E26" i="16"/>
  <c r="G26" i="16" s="1"/>
  <c r="E44" i="16"/>
  <c r="E28" i="16"/>
  <c r="G28" i="16" s="1"/>
  <c r="E10" i="16"/>
  <c r="E19" i="16"/>
  <c r="G19" i="16" s="1"/>
  <c r="E18" i="47"/>
  <c r="G18" i="47" s="1"/>
  <c r="E31" i="47"/>
  <c r="G31" i="47" s="1"/>
  <c r="E7" i="47"/>
  <c r="G7" i="47" s="1"/>
  <c r="E23" i="47"/>
  <c r="E20" i="39"/>
  <c r="E42" i="21"/>
  <c r="G42" i="21" s="1"/>
  <c r="E27" i="21"/>
  <c r="G27" i="21" s="1"/>
  <c r="E12" i="39"/>
  <c r="E34" i="39"/>
  <c r="G10" i="16"/>
  <c r="E10" i="49" l="1"/>
  <c r="G10" i="49" s="1"/>
  <c r="E12" i="47"/>
  <c r="G12" i="47" s="1"/>
  <c r="E19" i="47"/>
  <c r="E28" i="47"/>
  <c r="G28" i="47" s="1"/>
  <c r="C45" i="47"/>
  <c r="E12" i="37"/>
  <c r="E13" i="37"/>
  <c r="G13" i="37" s="1"/>
  <c r="E33" i="41"/>
  <c r="G33" i="41" s="1"/>
  <c r="E37" i="41"/>
  <c r="G37" i="41" s="1"/>
  <c r="E35" i="41"/>
  <c r="G35" i="41" s="1"/>
  <c r="E19" i="14"/>
  <c r="G19" i="14" s="1"/>
  <c r="E37" i="14"/>
  <c r="G37" i="14" s="1"/>
  <c r="E44" i="14"/>
  <c r="G44" i="14" s="1"/>
  <c r="E22" i="32"/>
  <c r="G22" i="32" s="1"/>
  <c r="E17" i="32"/>
  <c r="E37" i="32"/>
  <c r="G37" i="32" s="1"/>
  <c r="E22" i="27"/>
  <c r="G22" i="27" s="1"/>
  <c r="E12" i="23"/>
  <c r="E5" i="23"/>
  <c r="G5" i="23" s="1"/>
  <c r="E33" i="52"/>
  <c r="G33" i="52" s="1"/>
  <c r="C45" i="52"/>
  <c r="E5" i="18"/>
  <c r="G5" i="18" s="1"/>
  <c r="E35" i="18"/>
  <c r="G35" i="18" s="1"/>
  <c r="E9" i="18"/>
  <c r="E8" i="47"/>
  <c r="G8" i="47" s="1"/>
  <c r="E35" i="47"/>
  <c r="G35" i="47" s="1"/>
  <c r="E16" i="47"/>
  <c r="E28" i="27"/>
  <c r="G28" i="27" s="1"/>
  <c r="E14" i="37"/>
  <c r="G14" i="37" s="1"/>
  <c r="E27" i="37"/>
  <c r="G27" i="37" s="1"/>
  <c r="E22" i="41"/>
  <c r="G22" i="41" s="1"/>
  <c r="E34" i="41"/>
  <c r="E13" i="41"/>
  <c r="G13" i="41" s="1"/>
  <c r="E21" i="14"/>
  <c r="G21" i="14" s="1"/>
  <c r="E14" i="14"/>
  <c r="G14" i="14" s="1"/>
  <c r="E17" i="14"/>
  <c r="E13" i="32"/>
  <c r="G13" i="32" s="1"/>
  <c r="E38" i="32"/>
  <c r="G38" i="32" s="1"/>
  <c r="E8" i="32"/>
  <c r="G8" i="32" s="1"/>
  <c r="E35" i="27"/>
  <c r="G35" i="27" s="1"/>
  <c r="E44" i="23"/>
  <c r="G44" i="23" s="1"/>
  <c r="E36" i="23"/>
  <c r="G36" i="23" s="1"/>
  <c r="E29" i="52"/>
  <c r="G29" i="52" s="1"/>
  <c r="E39" i="52"/>
  <c r="G39" i="52" s="1"/>
  <c r="E25" i="18"/>
  <c r="G25" i="18" s="1"/>
  <c r="E24" i="18"/>
  <c r="G24" i="18" s="1"/>
  <c r="E7" i="18"/>
  <c r="G7" i="18" s="1"/>
  <c r="E36" i="47"/>
  <c r="G36" i="47" s="1"/>
  <c r="E37" i="47"/>
  <c r="G37" i="47" s="1"/>
  <c r="E26" i="47"/>
  <c r="G26" i="47" s="1"/>
  <c r="E42" i="47"/>
  <c r="G42" i="47" s="1"/>
  <c r="E33" i="47"/>
  <c r="G33" i="47" s="1"/>
  <c r="E43" i="47"/>
  <c r="G43" i="47" s="1"/>
  <c r="E41" i="47"/>
  <c r="G41" i="47" s="1"/>
  <c r="E39" i="37"/>
  <c r="G39" i="37" s="1"/>
  <c r="C45" i="37"/>
  <c r="E39" i="41"/>
  <c r="G39" i="41" s="1"/>
  <c r="E31" i="41"/>
  <c r="G31" i="41" s="1"/>
  <c r="E10" i="14"/>
  <c r="G10" i="14" s="1"/>
  <c r="E20" i="27"/>
  <c r="E5" i="32"/>
  <c r="G5" i="32" s="1"/>
  <c r="E9" i="27"/>
  <c r="E37" i="23"/>
  <c r="G37" i="23" s="1"/>
  <c r="E25" i="52"/>
  <c r="G25" i="52" s="1"/>
  <c r="E30" i="52"/>
  <c r="G30" i="52" s="1"/>
  <c r="E31" i="18"/>
  <c r="G31" i="18" s="1"/>
  <c r="E20" i="33"/>
  <c r="E14" i="49"/>
  <c r="G14" i="49" s="1"/>
  <c r="E40" i="49"/>
  <c r="G40" i="49" s="1"/>
  <c r="E31" i="49"/>
  <c r="G31" i="49" s="1"/>
  <c r="E23" i="49"/>
  <c r="C45" i="33"/>
  <c r="E11" i="49"/>
  <c r="G11" i="49" s="1"/>
  <c r="E10" i="24"/>
  <c r="G10" i="24" s="1"/>
  <c r="E7" i="24"/>
  <c r="G7" i="24" s="1"/>
  <c r="E6" i="49"/>
  <c r="G6" i="49" s="1"/>
  <c r="E9" i="49"/>
  <c r="E8" i="49"/>
  <c r="G8" i="49" s="1"/>
  <c r="E19" i="49"/>
  <c r="G19" i="49" s="1"/>
  <c r="E17" i="47"/>
  <c r="E6" i="47"/>
  <c r="G6" i="47" s="1"/>
  <c r="E20" i="47"/>
  <c r="E5" i="47"/>
  <c r="G5" i="47" s="1"/>
  <c r="E6" i="52"/>
  <c r="G6" i="52" s="1"/>
  <c r="E24" i="52"/>
  <c r="G24" i="52" s="1"/>
  <c r="E22" i="52"/>
  <c r="G22" i="52" s="1"/>
  <c r="E37" i="52"/>
  <c r="G37" i="52" s="1"/>
  <c r="E17" i="52"/>
  <c r="E15" i="52"/>
  <c r="E10" i="52"/>
  <c r="G10" i="52" s="1"/>
  <c r="E35" i="52"/>
  <c r="G35" i="52" s="1"/>
  <c r="E43" i="52"/>
  <c r="G43" i="52" s="1"/>
  <c r="E26" i="52"/>
  <c r="G26" i="52" s="1"/>
  <c r="E32" i="52"/>
  <c r="G32" i="52" s="1"/>
  <c r="E28" i="52"/>
  <c r="G28" i="52" s="1"/>
  <c r="E9" i="52"/>
  <c r="E8" i="52"/>
  <c r="G8" i="52" s="1"/>
  <c r="E38" i="52"/>
  <c r="G38" i="52" s="1"/>
  <c r="E13" i="52"/>
  <c r="G13" i="52" s="1"/>
  <c r="E23" i="52"/>
  <c r="G23" i="52" s="1"/>
  <c r="E19" i="52"/>
  <c r="G19" i="52" s="1"/>
  <c r="E12" i="52"/>
  <c r="E14" i="52"/>
  <c r="G14" i="52" s="1"/>
  <c r="E36" i="52"/>
  <c r="G36" i="52" s="1"/>
  <c r="E16" i="41"/>
  <c r="E24" i="41"/>
  <c r="G24" i="41" s="1"/>
  <c r="E38" i="41"/>
  <c r="G38" i="41" s="1"/>
  <c r="E7" i="41"/>
  <c r="G7" i="41" s="1"/>
  <c r="E8" i="41"/>
  <c r="G8" i="41" s="1"/>
  <c r="E36" i="41"/>
  <c r="G36" i="41" s="1"/>
  <c r="E11" i="41"/>
  <c r="G11" i="41" s="1"/>
  <c r="E41" i="41"/>
  <c r="G41" i="41" s="1"/>
  <c r="E5" i="41"/>
  <c r="E43" i="41"/>
  <c r="G43" i="41" s="1"/>
  <c r="E32" i="41"/>
  <c r="E30" i="41"/>
  <c r="G30" i="41" s="1"/>
  <c r="E9" i="41"/>
  <c r="E23" i="41"/>
  <c r="G23" i="41" s="1"/>
  <c r="E28" i="41"/>
  <c r="G28" i="41" s="1"/>
  <c r="E19" i="41"/>
  <c r="G19" i="41" s="1"/>
  <c r="E27" i="41"/>
  <c r="C45" i="41"/>
  <c r="E14" i="41"/>
  <c r="E20" i="37"/>
  <c r="E41" i="37"/>
  <c r="G41" i="37" s="1"/>
  <c r="E25" i="37"/>
  <c r="G25" i="37" s="1"/>
  <c r="E43" i="37"/>
  <c r="G43" i="37" s="1"/>
  <c r="E40" i="37"/>
  <c r="G40" i="37" s="1"/>
  <c r="E18" i="37"/>
  <c r="G18" i="37" s="1"/>
  <c r="E26" i="37"/>
  <c r="G26" i="37" s="1"/>
  <c r="E33" i="37"/>
  <c r="G33" i="37" s="1"/>
  <c r="E24" i="37"/>
  <c r="G24" i="37" s="1"/>
  <c r="E7" i="37"/>
  <c r="G7" i="37" s="1"/>
  <c r="E38" i="37"/>
  <c r="G38" i="37" s="1"/>
  <c r="E10" i="37"/>
  <c r="G10" i="37" s="1"/>
  <c r="E11" i="37"/>
  <c r="G11" i="37" s="1"/>
  <c r="E9" i="37"/>
  <c r="E30" i="37"/>
  <c r="G30" i="37" s="1"/>
  <c r="E21" i="37"/>
  <c r="E31" i="37"/>
  <c r="G31" i="37" s="1"/>
  <c r="E17" i="37"/>
  <c r="E22" i="37"/>
  <c r="G22" i="37" s="1"/>
  <c r="E28" i="37"/>
  <c r="G28" i="37" s="1"/>
  <c r="E29" i="32"/>
  <c r="G29" i="32" s="1"/>
  <c r="E39" i="32"/>
  <c r="G39" i="32" s="1"/>
  <c r="E20" i="32"/>
  <c r="E32" i="32"/>
  <c r="E25" i="32"/>
  <c r="G25" i="32" s="1"/>
  <c r="E21" i="32"/>
  <c r="G21" i="32" s="1"/>
  <c r="E24" i="32"/>
  <c r="G24" i="32" s="1"/>
  <c r="E35" i="32"/>
  <c r="G35" i="32" s="1"/>
  <c r="E31" i="32"/>
  <c r="G31" i="32" s="1"/>
  <c r="E26" i="32"/>
  <c r="G26" i="32" s="1"/>
  <c r="E14" i="32"/>
  <c r="G14" i="32" s="1"/>
  <c r="E9" i="32"/>
  <c r="E12" i="32"/>
  <c r="G12" i="32" s="1"/>
  <c r="E43" i="32"/>
  <c r="G43" i="32" s="1"/>
  <c r="E33" i="32"/>
  <c r="G33" i="32" s="1"/>
  <c r="E19" i="32"/>
  <c r="G19" i="32" s="1"/>
  <c r="E15" i="32"/>
  <c r="E36" i="32"/>
  <c r="G36" i="32" s="1"/>
  <c r="E42" i="32"/>
  <c r="G42" i="32" s="1"/>
  <c r="E28" i="32"/>
  <c r="G28" i="32" s="1"/>
  <c r="E43" i="27"/>
  <c r="G43" i="27" s="1"/>
  <c r="E37" i="27"/>
  <c r="G37" i="27" s="1"/>
  <c r="E23" i="27"/>
  <c r="G23" i="27" s="1"/>
  <c r="E18" i="27"/>
  <c r="G18" i="27" s="1"/>
  <c r="E16" i="27"/>
  <c r="E27" i="27"/>
  <c r="G27" i="27" s="1"/>
  <c r="E40" i="27"/>
  <c r="G40" i="27" s="1"/>
  <c r="E11" i="27"/>
  <c r="G11" i="27" s="1"/>
  <c r="E17" i="27"/>
  <c r="C45" i="27"/>
  <c r="E24" i="27"/>
  <c r="G24" i="27" s="1"/>
  <c r="E41" i="27"/>
  <c r="G41" i="27" s="1"/>
  <c r="E12" i="27"/>
  <c r="E10" i="27"/>
  <c r="G10" i="27" s="1"/>
  <c r="E38" i="27"/>
  <c r="G38" i="27" s="1"/>
  <c r="E21" i="27"/>
  <c r="E6" i="23"/>
  <c r="G6" i="23" s="1"/>
  <c r="E28" i="23"/>
  <c r="G28" i="23" s="1"/>
  <c r="E18" i="23"/>
  <c r="E27" i="23"/>
  <c r="E7" i="23"/>
  <c r="G7" i="23" s="1"/>
  <c r="E13" i="23"/>
  <c r="G13" i="23" s="1"/>
  <c r="E26" i="23"/>
  <c r="G26" i="23" s="1"/>
  <c r="E19" i="23"/>
  <c r="E42" i="23"/>
  <c r="G42" i="23" s="1"/>
  <c r="E14" i="23"/>
  <c r="G14" i="23" s="1"/>
  <c r="E43" i="23"/>
  <c r="G43" i="23" s="1"/>
  <c r="E32" i="23"/>
  <c r="G32" i="23" s="1"/>
  <c r="E34" i="23"/>
  <c r="E31" i="23"/>
  <c r="G31" i="23" s="1"/>
  <c r="E41" i="23"/>
  <c r="G41" i="23" s="1"/>
  <c r="E30" i="23"/>
  <c r="G30" i="23" s="1"/>
  <c r="E8" i="23"/>
  <c r="E6" i="18"/>
  <c r="E14" i="18"/>
  <c r="G14" i="18" s="1"/>
  <c r="E17" i="18"/>
  <c r="E30" i="18"/>
  <c r="G30" i="18" s="1"/>
  <c r="E11" i="18"/>
  <c r="G11" i="18" s="1"/>
  <c r="E27" i="18"/>
  <c r="E43" i="18"/>
  <c r="G43" i="18" s="1"/>
  <c r="E41" i="18"/>
  <c r="G41" i="18" s="1"/>
  <c r="E16" i="18"/>
  <c r="E28" i="18"/>
  <c r="G28" i="18" s="1"/>
  <c r="E13" i="18"/>
  <c r="G13" i="18" s="1"/>
  <c r="E32" i="18"/>
  <c r="G32" i="18" s="1"/>
  <c r="E19" i="18"/>
  <c r="G19" i="18" s="1"/>
  <c r="E33" i="18"/>
  <c r="G33" i="18" s="1"/>
  <c r="E12" i="18"/>
  <c r="E39" i="18"/>
  <c r="G39" i="18" s="1"/>
  <c r="E8" i="18"/>
  <c r="G8" i="18" s="1"/>
  <c r="E26" i="18"/>
  <c r="G26" i="18" s="1"/>
  <c r="E20" i="18"/>
  <c r="E10" i="18"/>
  <c r="G10" i="18" s="1"/>
  <c r="E18" i="18"/>
  <c r="G18" i="18" s="1"/>
  <c r="E37" i="18"/>
  <c r="G37" i="18" s="1"/>
  <c r="E16" i="14"/>
  <c r="E33" i="14"/>
  <c r="G33" i="14" s="1"/>
  <c r="E40" i="14"/>
  <c r="G40" i="14" s="1"/>
  <c r="E36" i="14"/>
  <c r="G36" i="14" s="1"/>
  <c r="E8" i="14"/>
  <c r="G8" i="14" s="1"/>
  <c r="E20" i="14"/>
  <c r="E7" i="14"/>
  <c r="G7" i="14" s="1"/>
  <c r="E38" i="14"/>
  <c r="E23" i="14"/>
  <c r="G23" i="14" s="1"/>
  <c r="E30" i="14"/>
  <c r="G30" i="14" s="1"/>
  <c r="E22" i="14"/>
  <c r="G22" i="14" s="1"/>
  <c r="E5" i="14"/>
  <c r="E28" i="14"/>
  <c r="G28" i="14" s="1"/>
  <c r="E6" i="14"/>
  <c r="G6" i="14" s="1"/>
  <c r="E31" i="14"/>
  <c r="G31" i="14" s="1"/>
  <c r="E39" i="14"/>
  <c r="G39" i="14" s="1"/>
  <c r="E41" i="14"/>
  <c r="G41" i="14" s="1"/>
  <c r="E11" i="14"/>
  <c r="G11" i="14" s="1"/>
  <c r="E24" i="14"/>
  <c r="C45" i="14"/>
  <c r="E12" i="14"/>
  <c r="G12" i="14" s="1"/>
  <c r="E23" i="23"/>
  <c r="E29" i="33"/>
  <c r="G29" i="33" s="1"/>
  <c r="E6" i="33"/>
  <c r="G6" i="33" s="1"/>
  <c r="E41" i="33"/>
  <c r="G41" i="33" s="1"/>
  <c r="E39" i="33"/>
  <c r="G39" i="33" s="1"/>
  <c r="E36" i="33"/>
  <c r="G36" i="33" s="1"/>
  <c r="E13" i="33"/>
  <c r="G13" i="33" s="1"/>
  <c r="E15" i="22"/>
  <c r="E8" i="22"/>
  <c r="G8" i="22" s="1"/>
  <c r="E25" i="27"/>
  <c r="G25" i="27" s="1"/>
  <c r="E29" i="47"/>
  <c r="G29" i="47" s="1"/>
  <c r="E14" i="47"/>
  <c r="G14" i="47" s="1"/>
  <c r="E25" i="47"/>
  <c r="G25" i="47" s="1"/>
  <c r="E15" i="47"/>
  <c r="E40" i="47"/>
  <c r="G40" i="47" s="1"/>
  <c r="E34" i="47"/>
  <c r="G34" i="47" s="1"/>
  <c r="E38" i="47"/>
  <c r="G38" i="47" s="1"/>
  <c r="E13" i="47"/>
  <c r="G13" i="47" s="1"/>
  <c r="E29" i="30"/>
  <c r="G29" i="30" s="1"/>
  <c r="E5" i="37"/>
  <c r="G5" i="37" s="1"/>
  <c r="E29" i="37"/>
  <c r="G29" i="37" s="1"/>
  <c r="E23" i="37"/>
  <c r="G23" i="37" s="1"/>
  <c r="E15" i="37"/>
  <c r="E32" i="37"/>
  <c r="G32" i="37" s="1"/>
  <c r="E21" i="41"/>
  <c r="G21" i="41" s="1"/>
  <c r="E6" i="41"/>
  <c r="G6" i="41" s="1"/>
  <c r="E20" i="41"/>
  <c r="E44" i="41"/>
  <c r="G44" i="41" s="1"/>
  <c r="E17" i="41"/>
  <c r="E43" i="14"/>
  <c r="G43" i="14" s="1"/>
  <c r="E18" i="14"/>
  <c r="G18" i="14" s="1"/>
  <c r="E9" i="14"/>
  <c r="E34" i="14"/>
  <c r="E29" i="14"/>
  <c r="G29" i="14" s="1"/>
  <c r="E5" i="33"/>
  <c r="G5" i="33" s="1"/>
  <c r="E39" i="27"/>
  <c r="G39" i="27" s="1"/>
  <c r="E11" i="32"/>
  <c r="G11" i="32" s="1"/>
  <c r="E41" i="32"/>
  <c r="G41" i="32" s="1"/>
  <c r="E40" i="32"/>
  <c r="G40" i="32" s="1"/>
  <c r="E34" i="32"/>
  <c r="E27" i="32"/>
  <c r="E36" i="27"/>
  <c r="G36" i="27" s="1"/>
  <c r="E15" i="27"/>
  <c r="E31" i="27"/>
  <c r="G31" i="27" s="1"/>
  <c r="E6" i="27"/>
  <c r="G6" i="27" s="1"/>
  <c r="E11" i="23"/>
  <c r="G11" i="23" s="1"/>
  <c r="E17" i="23"/>
  <c r="E24" i="23"/>
  <c r="E38" i="23"/>
  <c r="G38" i="23" s="1"/>
  <c r="E44" i="52"/>
  <c r="E11" i="52"/>
  <c r="G11" i="52" s="1"/>
  <c r="E34" i="52"/>
  <c r="E5" i="52"/>
  <c r="G5" i="52" s="1"/>
  <c r="E7" i="52"/>
  <c r="G7" i="52" s="1"/>
  <c r="E44" i="18"/>
  <c r="G44" i="18" s="1"/>
  <c r="E15" i="18"/>
  <c r="E40" i="18"/>
  <c r="E23" i="18"/>
  <c r="E25" i="23"/>
  <c r="G25" i="23" s="1"/>
  <c r="E8" i="33"/>
  <c r="G8" i="33" s="1"/>
  <c r="E29" i="27"/>
  <c r="G29" i="27" s="1"/>
  <c r="E30" i="27"/>
  <c r="G30" i="27" s="1"/>
  <c r="E33" i="27"/>
  <c r="G33" i="27" s="1"/>
  <c r="E32" i="47"/>
  <c r="G32" i="47" s="1"/>
  <c r="E30" i="47"/>
  <c r="G30" i="47" s="1"/>
  <c r="E24" i="47"/>
  <c r="E11" i="47"/>
  <c r="G11" i="47" s="1"/>
  <c r="E39" i="47"/>
  <c r="G39" i="47" s="1"/>
  <c r="E44" i="47"/>
  <c r="G44" i="47" s="1"/>
  <c r="E22" i="47"/>
  <c r="G22" i="47" s="1"/>
  <c r="E21" i="47"/>
  <c r="G21" i="47" s="1"/>
  <c r="E8" i="27"/>
  <c r="G8" i="27" s="1"/>
  <c r="E19" i="37"/>
  <c r="G19" i="37" s="1"/>
  <c r="E34" i="37"/>
  <c r="E45" i="37" s="1"/>
  <c r="E35" i="37"/>
  <c r="G35" i="37" s="1"/>
  <c r="E8" i="37"/>
  <c r="G8" i="37" s="1"/>
  <c r="E16" i="37"/>
  <c r="E42" i="37"/>
  <c r="G42" i="37" s="1"/>
  <c r="E42" i="41"/>
  <c r="G42" i="41" s="1"/>
  <c r="E10" i="41"/>
  <c r="G10" i="41" s="1"/>
  <c r="E12" i="41"/>
  <c r="E29" i="41"/>
  <c r="G29" i="41" s="1"/>
  <c r="E25" i="41"/>
  <c r="G25" i="41" s="1"/>
  <c r="E26" i="14"/>
  <c r="G26" i="14" s="1"/>
  <c r="E13" i="14"/>
  <c r="G13" i="14" s="1"/>
  <c r="E25" i="14"/>
  <c r="G25" i="14" s="1"/>
  <c r="E27" i="14"/>
  <c r="E35" i="14"/>
  <c r="G35" i="14" s="1"/>
  <c r="E12" i="33"/>
  <c r="E34" i="27"/>
  <c r="E6" i="32"/>
  <c r="G6" i="32" s="1"/>
  <c r="E23" i="32"/>
  <c r="G23" i="32" s="1"/>
  <c r="E10" i="32"/>
  <c r="G10" i="32" s="1"/>
  <c r="E16" i="32"/>
  <c r="E44" i="32"/>
  <c r="G44" i="32" s="1"/>
  <c r="E19" i="27"/>
  <c r="G19" i="27" s="1"/>
  <c r="E14" i="27"/>
  <c r="G14" i="27" s="1"/>
  <c r="E42" i="27"/>
  <c r="G42" i="27" s="1"/>
  <c r="E32" i="27"/>
  <c r="G32" i="27" s="1"/>
  <c r="C45" i="23"/>
  <c r="E10" i="23"/>
  <c r="G10" i="23" s="1"/>
  <c r="E15" i="23"/>
  <c r="E16" i="23"/>
  <c r="E20" i="23"/>
  <c r="E41" i="52"/>
  <c r="G41" i="52" s="1"/>
  <c r="E21" i="52"/>
  <c r="E40" i="52"/>
  <c r="G40" i="52" s="1"/>
  <c r="E16" i="52"/>
  <c r="E27" i="52"/>
  <c r="G27" i="52" s="1"/>
  <c r="C45" i="18"/>
  <c r="E21" i="18"/>
  <c r="E42" i="18"/>
  <c r="G42" i="18" s="1"/>
  <c r="E22" i="18"/>
  <c r="G22" i="18" s="1"/>
  <c r="E36" i="18"/>
  <c r="G36" i="18" s="1"/>
  <c r="E27" i="47"/>
  <c r="G27" i="47" s="1"/>
  <c r="E22" i="23"/>
  <c r="G22" i="23" s="1"/>
  <c r="E9" i="23"/>
  <c r="E29" i="49"/>
  <c r="G29" i="49" s="1"/>
  <c r="E22" i="49"/>
  <c r="G22" i="49" s="1"/>
  <c r="E17" i="49"/>
  <c r="E24" i="49"/>
  <c r="E35" i="49"/>
  <c r="G35" i="49" s="1"/>
  <c r="E37" i="49"/>
  <c r="G37" i="49" s="1"/>
  <c r="E33" i="17"/>
  <c r="G33" i="17" s="1"/>
  <c r="E37" i="43"/>
  <c r="G37" i="43" s="1"/>
  <c r="E25" i="33"/>
  <c r="G25" i="33" s="1"/>
  <c r="E21" i="33"/>
  <c r="E23" i="33"/>
  <c r="E35" i="33"/>
  <c r="G35" i="33" s="1"/>
  <c r="E44" i="33"/>
  <c r="G44" i="33" s="1"/>
  <c r="E37" i="33"/>
  <c r="G37" i="33" s="1"/>
  <c r="E22" i="33"/>
  <c r="G22" i="33" s="1"/>
  <c r="E28" i="33"/>
  <c r="G28" i="33" s="1"/>
  <c r="E36" i="49"/>
  <c r="G36" i="49" s="1"/>
  <c r="E15" i="49"/>
  <c r="E25" i="49"/>
  <c r="G25" i="49" s="1"/>
  <c r="E34" i="49"/>
  <c r="E40" i="33"/>
  <c r="E15" i="33"/>
  <c r="E44" i="49"/>
  <c r="G44" i="49" s="1"/>
  <c r="E43" i="49"/>
  <c r="G43" i="49" s="1"/>
  <c r="E13" i="49"/>
  <c r="G13" i="49" s="1"/>
  <c r="E38" i="49"/>
  <c r="G38" i="49" s="1"/>
  <c r="E16" i="49"/>
  <c r="E18" i="49"/>
  <c r="G18" i="49" s="1"/>
  <c r="E21" i="49"/>
  <c r="E26" i="17"/>
  <c r="G26" i="17" s="1"/>
  <c r="E17" i="33"/>
  <c r="E16" i="33"/>
  <c r="E14" i="33"/>
  <c r="G14" i="33" s="1"/>
  <c r="E42" i="33"/>
  <c r="G42" i="33" s="1"/>
  <c r="E19" i="33"/>
  <c r="G19" i="33" s="1"/>
  <c r="E27" i="33"/>
  <c r="G27" i="33" s="1"/>
  <c r="E34" i="33"/>
  <c r="E7" i="33"/>
  <c r="G7" i="33" s="1"/>
  <c r="E16" i="36"/>
  <c r="E20" i="49"/>
  <c r="E28" i="49"/>
  <c r="G28" i="49" s="1"/>
  <c r="E39" i="49"/>
  <c r="G39" i="49" s="1"/>
  <c r="E33" i="33"/>
  <c r="G33" i="33" s="1"/>
  <c r="E31" i="33"/>
  <c r="G31" i="33" s="1"/>
  <c r="E30" i="33"/>
  <c r="E7" i="49"/>
  <c r="G7" i="49" s="1"/>
  <c r="E26" i="49"/>
  <c r="G26" i="49" s="1"/>
  <c r="E5" i="49"/>
  <c r="E33" i="49"/>
  <c r="G33" i="49" s="1"/>
  <c r="E41" i="49"/>
  <c r="G41" i="49" s="1"/>
  <c r="E36" i="22"/>
  <c r="G36" i="22" s="1"/>
  <c r="E10" i="33"/>
  <c r="G10" i="33" s="1"/>
  <c r="E11" i="33"/>
  <c r="G11" i="33" s="1"/>
  <c r="E9" i="33"/>
  <c r="E24" i="33"/>
  <c r="E32" i="33"/>
  <c r="E43" i="33"/>
  <c r="G43" i="33" s="1"/>
  <c r="E18" i="33"/>
  <c r="E12" i="49"/>
  <c r="E32" i="49"/>
  <c r="G32" i="49" s="1"/>
  <c r="E30" i="49"/>
  <c r="G30" i="49" s="1"/>
  <c r="E38" i="33"/>
  <c r="E18" i="30"/>
  <c r="G18" i="30" s="1"/>
  <c r="E33" i="30"/>
  <c r="G33" i="30" s="1"/>
  <c r="E25" i="17"/>
  <c r="G25" i="17" s="1"/>
  <c r="E30" i="17"/>
  <c r="G30" i="17" s="1"/>
  <c r="E44" i="17"/>
  <c r="E28" i="22"/>
  <c r="G28" i="22" s="1"/>
  <c r="E23" i="43"/>
  <c r="G23" i="43" s="1"/>
  <c r="E10" i="36"/>
  <c r="G10" i="36" s="1"/>
  <c r="E15" i="31"/>
  <c r="E9" i="17"/>
  <c r="E14" i="17"/>
  <c r="G14" i="17" s="1"/>
  <c r="E40" i="22"/>
  <c r="E27" i="22"/>
  <c r="E33" i="36"/>
  <c r="G33" i="36" s="1"/>
  <c r="E9" i="21"/>
  <c r="E26" i="21"/>
  <c r="G26" i="21" s="1"/>
  <c r="E10" i="48"/>
  <c r="E28" i="17"/>
  <c r="G28" i="17" s="1"/>
  <c r="E38" i="17"/>
  <c r="G38" i="17" s="1"/>
  <c r="E33" i="22"/>
  <c r="G33" i="22" s="1"/>
  <c r="E18" i="22"/>
  <c r="G18" i="22" s="1"/>
  <c r="E9" i="43"/>
  <c r="E23" i="48"/>
  <c r="G23" i="48" s="1"/>
  <c r="E22" i="30"/>
  <c r="G22" i="30" s="1"/>
  <c r="E14" i="30"/>
  <c r="G14" i="30" s="1"/>
  <c r="E6" i="30"/>
  <c r="G6" i="30" s="1"/>
  <c r="E13" i="30"/>
  <c r="G13" i="30" s="1"/>
  <c r="E15" i="30"/>
  <c r="E16" i="30"/>
  <c r="E15" i="12"/>
  <c r="E39" i="12"/>
  <c r="G39" i="12" s="1"/>
  <c r="E35" i="12"/>
  <c r="G35" i="12" s="1"/>
  <c r="E18" i="12"/>
  <c r="G18" i="12" s="1"/>
  <c r="E14" i="12"/>
  <c r="G14" i="12" s="1"/>
  <c r="E7" i="12"/>
  <c r="G7" i="12" s="1"/>
  <c r="E25" i="12"/>
  <c r="G25" i="12" s="1"/>
  <c r="E20" i="12"/>
  <c r="E42" i="12"/>
  <c r="G42" i="12" s="1"/>
  <c r="E16" i="12"/>
  <c r="E24" i="12"/>
  <c r="E30" i="12"/>
  <c r="G30" i="12" s="1"/>
  <c r="E36" i="12"/>
  <c r="G36" i="12" s="1"/>
  <c r="E9" i="12"/>
  <c r="E13" i="12"/>
  <c r="G13" i="12" s="1"/>
  <c r="E21" i="12"/>
  <c r="E44" i="12"/>
  <c r="G44" i="12" s="1"/>
  <c r="E19" i="50"/>
  <c r="G19" i="50" s="1"/>
  <c r="E36" i="50"/>
  <c r="G36" i="50" s="1"/>
  <c r="E11" i="50"/>
  <c r="G11" i="50" s="1"/>
  <c r="E38" i="50"/>
  <c r="G38" i="50" s="1"/>
  <c r="E26" i="50"/>
  <c r="G26" i="50" s="1"/>
  <c r="E15" i="50"/>
  <c r="E42" i="50"/>
  <c r="G42" i="50" s="1"/>
  <c r="E21" i="50"/>
  <c r="E40" i="50"/>
  <c r="G40" i="50" s="1"/>
  <c r="E26" i="39"/>
  <c r="E37" i="39"/>
  <c r="G37" i="39" s="1"/>
  <c r="E21" i="39"/>
  <c r="G21" i="39" s="1"/>
  <c r="E19" i="39"/>
  <c r="G19" i="39" s="1"/>
  <c r="E8" i="39"/>
  <c r="G8" i="39" s="1"/>
  <c r="E38" i="39"/>
  <c r="G38" i="39" s="1"/>
  <c r="E25" i="39"/>
  <c r="G25" i="39" s="1"/>
  <c r="E41" i="39"/>
  <c r="G41" i="39" s="1"/>
  <c r="E24" i="39"/>
  <c r="G24" i="39" s="1"/>
  <c r="E36" i="39"/>
  <c r="E16" i="39"/>
  <c r="E33" i="35"/>
  <c r="G33" i="35" s="1"/>
  <c r="E14" i="35"/>
  <c r="G14" i="35" s="1"/>
  <c r="E8" i="35"/>
  <c r="G8" i="35" s="1"/>
  <c r="E30" i="35"/>
  <c r="G30" i="35" s="1"/>
  <c r="E12" i="35"/>
  <c r="E23" i="35"/>
  <c r="G23" i="35" s="1"/>
  <c r="E42" i="35"/>
  <c r="G42" i="35" s="1"/>
  <c r="E43" i="29"/>
  <c r="G43" i="29" s="1"/>
  <c r="E10" i="29"/>
  <c r="G10" i="29" s="1"/>
  <c r="E11" i="29"/>
  <c r="G11" i="29" s="1"/>
  <c r="E44" i="29"/>
  <c r="G44" i="29" s="1"/>
  <c r="E38" i="29"/>
  <c r="E26" i="29"/>
  <c r="G26" i="29" s="1"/>
  <c r="E23" i="29"/>
  <c r="E30" i="29"/>
  <c r="G30" i="29" s="1"/>
  <c r="E37" i="29"/>
  <c r="G37" i="29" s="1"/>
  <c r="E16" i="25"/>
  <c r="E5" i="25"/>
  <c r="G5" i="25" s="1"/>
  <c r="E24" i="25"/>
  <c r="E21" i="20"/>
  <c r="G21" i="20" s="1"/>
  <c r="E35" i="20"/>
  <c r="G35" i="20" s="1"/>
  <c r="E12" i="20"/>
  <c r="G12" i="20" s="1"/>
  <c r="E30" i="20"/>
  <c r="G30" i="20" s="1"/>
  <c r="E7" i="20"/>
  <c r="G7" i="20" s="1"/>
  <c r="E16" i="20"/>
  <c r="E39" i="20"/>
  <c r="G39" i="20" s="1"/>
  <c r="E38" i="20"/>
  <c r="G38" i="20" s="1"/>
  <c r="E32" i="20"/>
  <c r="G32" i="20" s="1"/>
  <c r="E34" i="20"/>
  <c r="E8" i="20"/>
  <c r="G8" i="20" s="1"/>
  <c r="E36" i="20"/>
  <c r="E34" i="16"/>
  <c r="E31" i="16"/>
  <c r="G31" i="16" s="1"/>
  <c r="E38" i="16"/>
  <c r="G38" i="16" s="1"/>
  <c r="E39" i="16"/>
  <c r="E42" i="16"/>
  <c r="G42" i="16" s="1"/>
  <c r="E32" i="16"/>
  <c r="G32" i="16" s="1"/>
  <c r="E18" i="16"/>
  <c r="G18" i="16" s="1"/>
  <c r="E15" i="16"/>
  <c r="E12" i="16"/>
  <c r="E22" i="16"/>
  <c r="G22" i="16" s="1"/>
  <c r="E14" i="16"/>
  <c r="G14" i="16" s="1"/>
  <c r="E41" i="30"/>
  <c r="G41" i="30" s="1"/>
  <c r="E31" i="30"/>
  <c r="E5" i="30"/>
  <c r="G5" i="30" s="1"/>
  <c r="E39" i="30"/>
  <c r="G39" i="30" s="1"/>
  <c r="E36" i="30"/>
  <c r="G36" i="30" s="1"/>
  <c r="E37" i="30"/>
  <c r="G37" i="30" s="1"/>
  <c r="E20" i="30"/>
  <c r="E30" i="30"/>
  <c r="G30" i="30" s="1"/>
  <c r="E22" i="38"/>
  <c r="G22" i="38" s="1"/>
  <c r="C45" i="38"/>
  <c r="E16" i="38"/>
  <c r="E13" i="24"/>
  <c r="G13" i="24" s="1"/>
  <c r="E26" i="24"/>
  <c r="E43" i="21"/>
  <c r="G43" i="21" s="1"/>
  <c r="E7" i="21"/>
  <c r="G7" i="21" s="1"/>
  <c r="E13" i="51"/>
  <c r="G13" i="51" s="1"/>
  <c r="E28" i="51"/>
  <c r="G28" i="51" s="1"/>
  <c r="E37" i="51"/>
  <c r="G37" i="51" s="1"/>
  <c r="E15" i="51"/>
  <c r="C45" i="51"/>
  <c r="E42" i="51"/>
  <c r="G42" i="51" s="1"/>
  <c r="E12" i="51"/>
  <c r="E45" i="51" s="1"/>
  <c r="E43" i="51"/>
  <c r="G43" i="51" s="1"/>
  <c r="E35" i="51"/>
  <c r="E19" i="51"/>
  <c r="G19" i="51" s="1"/>
  <c r="E39" i="51"/>
  <c r="G39" i="51" s="1"/>
  <c r="E44" i="42"/>
  <c r="E19" i="42"/>
  <c r="G19" i="42" s="1"/>
  <c r="E33" i="42"/>
  <c r="G33" i="42" s="1"/>
  <c r="E40" i="42"/>
  <c r="E29" i="42"/>
  <c r="G29" i="42" s="1"/>
  <c r="E28" i="42"/>
  <c r="G28" i="42" s="1"/>
  <c r="E32" i="42"/>
  <c r="G32" i="42" s="1"/>
  <c r="E39" i="42"/>
  <c r="G39" i="42" s="1"/>
  <c r="E36" i="42"/>
  <c r="G36" i="42" s="1"/>
  <c r="E10" i="42"/>
  <c r="G10" i="42" s="1"/>
  <c r="E9" i="42"/>
  <c r="E30" i="38"/>
  <c r="G30" i="38" s="1"/>
  <c r="E15" i="38"/>
  <c r="E25" i="38"/>
  <c r="G25" i="38" s="1"/>
  <c r="E14" i="38"/>
  <c r="G14" i="38" s="1"/>
  <c r="E28" i="38"/>
  <c r="G28" i="38" s="1"/>
  <c r="E16" i="34"/>
  <c r="E40" i="34"/>
  <c r="G40" i="34" s="1"/>
  <c r="E20" i="34"/>
  <c r="E10" i="34"/>
  <c r="G10" i="34" s="1"/>
  <c r="E36" i="34"/>
  <c r="E25" i="34"/>
  <c r="G25" i="34" s="1"/>
  <c r="E7" i="34"/>
  <c r="G7" i="34" s="1"/>
  <c r="E39" i="34"/>
  <c r="G39" i="34" s="1"/>
  <c r="E14" i="34"/>
  <c r="E5" i="34"/>
  <c r="G5" i="34" s="1"/>
  <c r="E9" i="24"/>
  <c r="E36" i="24"/>
  <c r="G36" i="24" s="1"/>
  <c r="E37" i="24"/>
  <c r="E33" i="15"/>
  <c r="G33" i="15" s="1"/>
  <c r="E13" i="15"/>
  <c r="G13" i="15" s="1"/>
  <c r="E37" i="15"/>
  <c r="G37" i="15" s="1"/>
  <c r="E9" i="15"/>
  <c r="E26" i="15"/>
  <c r="G26" i="15" s="1"/>
  <c r="E41" i="15"/>
  <c r="G41" i="15" s="1"/>
  <c r="E12" i="15"/>
  <c r="E30" i="15"/>
  <c r="G30" i="15" s="1"/>
  <c r="G18" i="38"/>
  <c r="G25" i="50"/>
  <c r="E17" i="30"/>
  <c r="E19" i="30"/>
  <c r="G19" i="30" s="1"/>
  <c r="E11" i="30"/>
  <c r="G11" i="30" s="1"/>
  <c r="C45" i="30"/>
  <c r="E10" i="30"/>
  <c r="G10" i="30" s="1"/>
  <c r="E9" i="30"/>
  <c r="E28" i="30"/>
  <c r="G28" i="30" s="1"/>
  <c r="E7" i="30"/>
  <c r="G7" i="30" s="1"/>
  <c r="E34" i="30"/>
  <c r="G34" i="30" s="1"/>
  <c r="E25" i="30"/>
  <c r="G25" i="30" s="1"/>
  <c r="E24" i="30"/>
  <c r="E12" i="30"/>
  <c r="E27" i="30"/>
  <c r="G27" i="30" s="1"/>
  <c r="E21" i="30"/>
  <c r="E44" i="30"/>
  <c r="G44" i="30" s="1"/>
  <c r="E32" i="30"/>
  <c r="G32" i="30" s="1"/>
  <c r="E23" i="30"/>
  <c r="G23" i="30" s="1"/>
  <c r="E42" i="30"/>
  <c r="G42" i="30" s="1"/>
  <c r="E40" i="30"/>
  <c r="G40" i="30" s="1"/>
  <c r="E35" i="30"/>
  <c r="G35" i="30" s="1"/>
  <c r="E26" i="30"/>
  <c r="G26" i="30" s="1"/>
  <c r="E38" i="30"/>
  <c r="G38" i="30" s="1"/>
  <c r="E43" i="30"/>
  <c r="G43" i="30" s="1"/>
  <c r="E12" i="21"/>
  <c r="E26" i="48"/>
  <c r="G26" i="48" s="1"/>
  <c r="E12" i="17"/>
  <c r="E35" i="17"/>
  <c r="G35" i="17" s="1"/>
  <c r="E16" i="22"/>
  <c r="E26" i="22"/>
  <c r="G26" i="22" s="1"/>
  <c r="E32" i="43"/>
  <c r="G32" i="43" s="1"/>
  <c r="E11" i="35"/>
  <c r="E8" i="38"/>
  <c r="G8" i="38" s="1"/>
  <c r="E29" i="38"/>
  <c r="G29" i="38" s="1"/>
  <c r="E27" i="38"/>
  <c r="E34" i="38"/>
  <c r="E34" i="24"/>
  <c r="E29" i="24"/>
  <c r="G29" i="24" s="1"/>
  <c r="G35" i="51"/>
  <c r="E33" i="21"/>
  <c r="G33" i="21" s="1"/>
  <c r="E23" i="21"/>
  <c r="E18" i="21"/>
  <c r="G18" i="21" s="1"/>
  <c r="E38" i="21"/>
  <c r="G38" i="21" s="1"/>
  <c r="E36" i="21"/>
  <c r="G36" i="21" s="1"/>
  <c r="E22" i="21"/>
  <c r="G22" i="21" s="1"/>
  <c r="E44" i="21"/>
  <c r="E13" i="21"/>
  <c r="G13" i="21" s="1"/>
  <c r="E14" i="21"/>
  <c r="G14" i="21" s="1"/>
  <c r="E25" i="21"/>
  <c r="G25" i="21" s="1"/>
  <c r="E35" i="21"/>
  <c r="G35" i="21" s="1"/>
  <c r="E8" i="21"/>
  <c r="G8" i="21" s="1"/>
  <c r="E11" i="21"/>
  <c r="G11" i="21" s="1"/>
  <c r="E21" i="21"/>
  <c r="E37" i="21"/>
  <c r="G37" i="21" s="1"/>
  <c r="E20" i="21"/>
  <c r="E40" i="21"/>
  <c r="G40" i="21" s="1"/>
  <c r="E31" i="21"/>
  <c r="G31" i="21" s="1"/>
  <c r="C45" i="21"/>
  <c r="E6" i="21"/>
  <c r="G6" i="21" s="1"/>
  <c r="E39" i="21"/>
  <c r="G39" i="21" s="1"/>
  <c r="E32" i="21"/>
  <c r="E19" i="21"/>
  <c r="G19" i="21" s="1"/>
  <c r="E15" i="21"/>
  <c r="E41" i="21"/>
  <c r="G41" i="21" s="1"/>
  <c r="E16" i="21"/>
  <c r="E34" i="21"/>
  <c r="E10" i="21"/>
  <c r="G10" i="21" s="1"/>
  <c r="E28" i="21"/>
  <c r="G28" i="21" s="1"/>
  <c r="E29" i="21"/>
  <c r="G29" i="21" s="1"/>
  <c r="E5" i="21"/>
  <c r="E15" i="48"/>
  <c r="E6" i="48"/>
  <c r="G6" i="48" s="1"/>
  <c r="E43" i="48"/>
  <c r="G43" i="48" s="1"/>
  <c r="E12" i="48"/>
  <c r="E30" i="48"/>
  <c r="G30" i="48" s="1"/>
  <c r="E13" i="48"/>
  <c r="G13" i="48" s="1"/>
  <c r="E33" i="48"/>
  <c r="G33" i="48" s="1"/>
  <c r="E31" i="48"/>
  <c r="G31" i="48" s="1"/>
  <c r="E22" i="48"/>
  <c r="G22" i="48" s="1"/>
  <c r="E35" i="48"/>
  <c r="G35" i="48" s="1"/>
  <c r="E16" i="48"/>
  <c r="G16" i="48" s="1"/>
  <c r="E38" i="48"/>
  <c r="G38" i="48" s="1"/>
  <c r="E5" i="48"/>
  <c r="G5" i="48" s="1"/>
  <c r="E27" i="48"/>
  <c r="E39" i="48"/>
  <c r="G39" i="48" s="1"/>
  <c r="E25" i="48"/>
  <c r="G25" i="48" s="1"/>
  <c r="E34" i="48"/>
  <c r="E24" i="48"/>
  <c r="E8" i="48"/>
  <c r="G8" i="48" s="1"/>
  <c r="E28" i="48"/>
  <c r="G28" i="48" s="1"/>
  <c r="E29" i="48"/>
  <c r="G29" i="48" s="1"/>
  <c r="E32" i="48"/>
  <c r="E42" i="48"/>
  <c r="G42" i="48" s="1"/>
  <c r="E44" i="48"/>
  <c r="E7" i="48"/>
  <c r="E36" i="48"/>
  <c r="G36" i="48" s="1"/>
  <c r="E14" i="48"/>
  <c r="G14" i="48" s="1"/>
  <c r="E40" i="48"/>
  <c r="E18" i="48"/>
  <c r="G18" i="48" s="1"/>
  <c r="E37" i="48"/>
  <c r="G37" i="48" s="1"/>
  <c r="E20" i="48"/>
  <c r="E21" i="48"/>
  <c r="G21" i="48" s="1"/>
  <c r="E17" i="48"/>
  <c r="E11" i="48"/>
  <c r="G11" i="48" s="1"/>
  <c r="E9" i="48"/>
  <c r="E19" i="48"/>
  <c r="G19" i="48" s="1"/>
  <c r="E31" i="43"/>
  <c r="G31" i="43" s="1"/>
  <c r="E24" i="43"/>
  <c r="E14" i="43"/>
  <c r="G14" i="43" s="1"/>
  <c r="E21" i="43"/>
  <c r="G21" i="43" s="1"/>
  <c r="E8" i="43"/>
  <c r="G8" i="43" s="1"/>
  <c r="E17" i="43"/>
  <c r="E35" i="43"/>
  <c r="G35" i="43" s="1"/>
  <c r="E39" i="43"/>
  <c r="G39" i="43" s="1"/>
  <c r="E12" i="43"/>
  <c r="E41" i="43"/>
  <c r="G41" i="43" s="1"/>
  <c r="E26" i="43"/>
  <c r="G26" i="43" s="1"/>
  <c r="E15" i="43"/>
  <c r="E10" i="43"/>
  <c r="G10" i="43" s="1"/>
  <c r="E19" i="43"/>
  <c r="G19" i="43" s="1"/>
  <c r="E44" i="43"/>
  <c r="E29" i="43"/>
  <c r="G29" i="43" s="1"/>
  <c r="E43" i="43"/>
  <c r="G43" i="43" s="1"/>
  <c r="E42" i="43"/>
  <c r="G42" i="43" s="1"/>
  <c r="E7" i="43"/>
  <c r="G7" i="43" s="1"/>
  <c r="E13" i="43"/>
  <c r="G13" i="43" s="1"/>
  <c r="E11" i="43"/>
  <c r="G11" i="43" s="1"/>
  <c r="E27" i="43"/>
  <c r="G27" i="43" s="1"/>
  <c r="E38" i="43"/>
  <c r="G38" i="43" s="1"/>
  <c r="C45" i="43"/>
  <c r="E33" i="43"/>
  <c r="G33" i="43" s="1"/>
  <c r="E36" i="43"/>
  <c r="G36" i="43" s="1"/>
  <c r="E16" i="43"/>
  <c r="E40" i="43"/>
  <c r="G40" i="43" s="1"/>
  <c r="E22" i="43"/>
  <c r="G22" i="43" s="1"/>
  <c r="E30" i="43"/>
  <c r="G30" i="43" s="1"/>
  <c r="E28" i="43"/>
  <c r="G28" i="43" s="1"/>
  <c r="E18" i="43"/>
  <c r="E20" i="43"/>
  <c r="E34" i="43"/>
  <c r="E5" i="43"/>
  <c r="E6" i="43"/>
  <c r="G6" i="43" s="1"/>
  <c r="E8" i="40"/>
  <c r="G8" i="40" s="1"/>
  <c r="E28" i="40"/>
  <c r="G28" i="40" s="1"/>
  <c r="E35" i="40"/>
  <c r="G35" i="40" s="1"/>
  <c r="E23" i="40"/>
  <c r="G23" i="40" s="1"/>
  <c r="E22" i="40"/>
  <c r="G22" i="40" s="1"/>
  <c r="E12" i="40"/>
  <c r="G12" i="40" s="1"/>
  <c r="E10" i="40"/>
  <c r="G10" i="40" s="1"/>
  <c r="E21" i="40"/>
  <c r="E25" i="40"/>
  <c r="G25" i="40" s="1"/>
  <c r="E29" i="40"/>
  <c r="G29" i="40" s="1"/>
  <c r="E34" i="40"/>
  <c r="E44" i="40"/>
  <c r="E26" i="40"/>
  <c r="G26" i="40" s="1"/>
  <c r="E32" i="40"/>
  <c r="G32" i="40" s="1"/>
  <c r="E31" i="40"/>
  <c r="G31" i="40" s="1"/>
  <c r="E9" i="40"/>
  <c r="E33" i="40"/>
  <c r="G33" i="40" s="1"/>
  <c r="E24" i="40"/>
  <c r="E6" i="40"/>
  <c r="G6" i="40" s="1"/>
  <c r="E36" i="40"/>
  <c r="G36" i="40" s="1"/>
  <c r="E13" i="40"/>
  <c r="G13" i="40" s="1"/>
  <c r="E20" i="40"/>
  <c r="E11" i="40"/>
  <c r="G11" i="40" s="1"/>
  <c r="E43" i="40"/>
  <c r="G43" i="40" s="1"/>
  <c r="E42" i="40"/>
  <c r="G42" i="40" s="1"/>
  <c r="E5" i="40"/>
  <c r="E39" i="40"/>
  <c r="G39" i="40" s="1"/>
  <c r="E18" i="40"/>
  <c r="G18" i="40" s="1"/>
  <c r="E17" i="40"/>
  <c r="E41" i="40"/>
  <c r="G41" i="40" s="1"/>
  <c r="C45" i="40"/>
  <c r="E14" i="40"/>
  <c r="G14" i="40" s="1"/>
  <c r="E15" i="40"/>
  <c r="E27" i="40"/>
  <c r="E30" i="40"/>
  <c r="G30" i="40" s="1"/>
  <c r="E37" i="40"/>
  <c r="G37" i="40" s="1"/>
  <c r="E16" i="40"/>
  <c r="E7" i="40"/>
  <c r="G7" i="40" s="1"/>
  <c r="E38" i="40"/>
  <c r="E40" i="40"/>
  <c r="E19" i="40"/>
  <c r="G19" i="40" s="1"/>
  <c r="E8" i="36"/>
  <c r="G8" i="36" s="1"/>
  <c r="E20" i="36"/>
  <c r="E42" i="36"/>
  <c r="G42" i="36" s="1"/>
  <c r="E41" i="36"/>
  <c r="G41" i="36" s="1"/>
  <c r="E34" i="36"/>
  <c r="G34" i="36" s="1"/>
  <c r="E12" i="36"/>
  <c r="G12" i="36" s="1"/>
  <c r="E39" i="36"/>
  <c r="G39" i="36" s="1"/>
  <c r="E17" i="36"/>
  <c r="E44" i="36"/>
  <c r="G44" i="36" s="1"/>
  <c r="E6" i="36"/>
  <c r="G6" i="36" s="1"/>
  <c r="E15" i="36"/>
  <c r="C45" i="36"/>
  <c r="E18" i="36"/>
  <c r="G18" i="36" s="1"/>
  <c r="E29" i="36"/>
  <c r="G29" i="36" s="1"/>
  <c r="E23" i="36"/>
  <c r="G23" i="36" s="1"/>
  <c r="E27" i="36"/>
  <c r="G27" i="36" s="1"/>
  <c r="E11" i="36"/>
  <c r="G11" i="36" s="1"/>
  <c r="E14" i="36"/>
  <c r="G14" i="36" s="1"/>
  <c r="E7" i="36"/>
  <c r="E35" i="36"/>
  <c r="G35" i="36" s="1"/>
  <c r="E28" i="36"/>
  <c r="G28" i="36" s="1"/>
  <c r="E38" i="36"/>
  <c r="G38" i="36" s="1"/>
  <c r="E37" i="36"/>
  <c r="G37" i="36" s="1"/>
  <c r="E32" i="36"/>
  <c r="E5" i="36"/>
  <c r="G5" i="36" s="1"/>
  <c r="E9" i="36"/>
  <c r="E40" i="36"/>
  <c r="E30" i="36"/>
  <c r="G30" i="36" s="1"/>
  <c r="E24" i="36"/>
  <c r="G24" i="36" s="1"/>
  <c r="E21" i="36"/>
  <c r="G21" i="36" s="1"/>
  <c r="E13" i="36"/>
  <c r="G13" i="36" s="1"/>
  <c r="E19" i="36"/>
  <c r="E26" i="36"/>
  <c r="G26" i="36" s="1"/>
  <c r="E25" i="36"/>
  <c r="G25" i="36" s="1"/>
  <c r="E43" i="36"/>
  <c r="G43" i="36" s="1"/>
  <c r="E36" i="36"/>
  <c r="E31" i="36"/>
  <c r="G31" i="36" s="1"/>
  <c r="E31" i="31"/>
  <c r="G31" i="31" s="1"/>
  <c r="E26" i="31"/>
  <c r="G26" i="31" s="1"/>
  <c r="E20" i="31"/>
  <c r="E37" i="31"/>
  <c r="G37" i="31" s="1"/>
  <c r="E13" i="31"/>
  <c r="G13" i="31" s="1"/>
  <c r="E8" i="31"/>
  <c r="G8" i="31" s="1"/>
  <c r="E14" i="31"/>
  <c r="G14" i="31" s="1"/>
  <c r="E38" i="31"/>
  <c r="E32" i="31"/>
  <c r="E35" i="31"/>
  <c r="G35" i="31" s="1"/>
  <c r="E25" i="31"/>
  <c r="G25" i="31" s="1"/>
  <c r="E36" i="31"/>
  <c r="G36" i="31" s="1"/>
  <c r="E29" i="31"/>
  <c r="G29" i="31" s="1"/>
  <c r="E12" i="31"/>
  <c r="G12" i="31" s="1"/>
  <c r="E7" i="31"/>
  <c r="E30" i="31"/>
  <c r="G30" i="31" s="1"/>
  <c r="E11" i="31"/>
  <c r="G11" i="31" s="1"/>
  <c r="E41" i="31"/>
  <c r="G41" i="31" s="1"/>
  <c r="E23" i="31"/>
  <c r="E27" i="31"/>
  <c r="G27" i="31" s="1"/>
  <c r="E17" i="31"/>
  <c r="E44" i="31"/>
  <c r="G44" i="31" s="1"/>
  <c r="E18" i="31"/>
  <c r="G18" i="31" s="1"/>
  <c r="E34" i="31"/>
  <c r="E43" i="31"/>
  <c r="G43" i="31" s="1"/>
  <c r="E21" i="31"/>
  <c r="E24" i="31"/>
  <c r="E39" i="31"/>
  <c r="G39" i="31" s="1"/>
  <c r="E22" i="31"/>
  <c r="G22" i="31" s="1"/>
  <c r="E28" i="31"/>
  <c r="G28" i="31" s="1"/>
  <c r="C45" i="31"/>
  <c r="E42" i="31"/>
  <c r="G42" i="31" s="1"/>
  <c r="E6" i="31"/>
  <c r="G6" i="31" s="1"/>
  <c r="E10" i="31"/>
  <c r="G10" i="31" s="1"/>
  <c r="E5" i="31"/>
  <c r="E19" i="31"/>
  <c r="G19" i="31" s="1"/>
  <c r="E16" i="31"/>
  <c r="E9" i="31"/>
  <c r="E40" i="31"/>
  <c r="G40" i="31" s="1"/>
  <c r="E29" i="26"/>
  <c r="G29" i="26" s="1"/>
  <c r="E32" i="26"/>
  <c r="G32" i="26" s="1"/>
  <c r="E33" i="26"/>
  <c r="G33" i="26" s="1"/>
  <c r="E24" i="26"/>
  <c r="E10" i="26"/>
  <c r="G10" i="26" s="1"/>
  <c r="E39" i="26"/>
  <c r="G39" i="26" s="1"/>
  <c r="E8" i="26"/>
  <c r="G8" i="26" s="1"/>
  <c r="E7" i="26"/>
  <c r="G7" i="26" s="1"/>
  <c r="E28" i="26"/>
  <c r="G28" i="26" s="1"/>
  <c r="E41" i="26"/>
  <c r="G41" i="26" s="1"/>
  <c r="E16" i="26"/>
  <c r="E21" i="26"/>
  <c r="E17" i="26"/>
  <c r="E9" i="26"/>
  <c r="E43" i="26"/>
  <c r="G43" i="26" s="1"/>
  <c r="E30" i="26"/>
  <c r="G30" i="26" s="1"/>
  <c r="E31" i="26"/>
  <c r="G31" i="26" s="1"/>
  <c r="E12" i="26"/>
  <c r="E13" i="26"/>
  <c r="G13" i="26" s="1"/>
  <c r="E42" i="26"/>
  <c r="G42" i="26" s="1"/>
  <c r="E20" i="26"/>
  <c r="E25" i="26"/>
  <c r="G25" i="26" s="1"/>
  <c r="E22" i="26"/>
  <c r="G22" i="26" s="1"/>
  <c r="E11" i="26"/>
  <c r="G11" i="26" s="1"/>
  <c r="E23" i="26"/>
  <c r="E19" i="26"/>
  <c r="G19" i="26" s="1"/>
  <c r="E6" i="26"/>
  <c r="E27" i="26"/>
  <c r="G27" i="26" s="1"/>
  <c r="E18" i="26"/>
  <c r="G18" i="26" s="1"/>
  <c r="E35" i="26"/>
  <c r="G35" i="26" s="1"/>
  <c r="E14" i="26"/>
  <c r="G14" i="26" s="1"/>
  <c r="C45" i="26"/>
  <c r="E38" i="26"/>
  <c r="G38" i="26" s="1"/>
  <c r="E40" i="26"/>
  <c r="G40" i="26" s="1"/>
  <c r="E26" i="26"/>
  <c r="G26" i="26" s="1"/>
  <c r="E36" i="26"/>
  <c r="E34" i="26"/>
  <c r="E5" i="26"/>
  <c r="G5" i="26" s="1"/>
  <c r="E37" i="26"/>
  <c r="G37" i="26" s="1"/>
  <c r="E15" i="26"/>
  <c r="E44" i="26"/>
  <c r="G44" i="26" s="1"/>
  <c r="E14" i="22"/>
  <c r="G14" i="22" s="1"/>
  <c r="E12" i="22"/>
  <c r="G12" i="22" s="1"/>
  <c r="E31" i="22"/>
  <c r="G31" i="22" s="1"/>
  <c r="E20" i="22"/>
  <c r="E34" i="22"/>
  <c r="E11" i="22"/>
  <c r="G11" i="22" s="1"/>
  <c r="E43" i="22"/>
  <c r="G43" i="22" s="1"/>
  <c r="E5" i="22"/>
  <c r="G5" i="22" s="1"/>
  <c r="E25" i="22"/>
  <c r="G25" i="22" s="1"/>
  <c r="E13" i="22"/>
  <c r="G13" i="22" s="1"/>
  <c r="E42" i="22"/>
  <c r="G42" i="22" s="1"/>
  <c r="E10" i="22"/>
  <c r="G10" i="22" s="1"/>
  <c r="E32" i="22"/>
  <c r="G32" i="22" s="1"/>
  <c r="E39" i="22"/>
  <c r="G39" i="22" s="1"/>
  <c r="E44" i="22"/>
  <c r="G44" i="22" s="1"/>
  <c r="E9" i="22"/>
  <c r="C45" i="22"/>
  <c r="E17" i="22"/>
  <c r="E7" i="22"/>
  <c r="G7" i="22" s="1"/>
  <c r="E21" i="22"/>
  <c r="E37" i="22"/>
  <c r="G37" i="22" s="1"/>
  <c r="E38" i="22"/>
  <c r="G38" i="22" s="1"/>
  <c r="E29" i="22"/>
  <c r="G29" i="22" s="1"/>
  <c r="E22" i="22"/>
  <c r="G22" i="22" s="1"/>
  <c r="E6" i="22"/>
  <c r="E19" i="22"/>
  <c r="E24" i="22"/>
  <c r="E41" i="22"/>
  <c r="G41" i="22" s="1"/>
  <c r="E35" i="22"/>
  <c r="G35" i="22" s="1"/>
  <c r="E30" i="22"/>
  <c r="G30" i="22" s="1"/>
  <c r="E23" i="22"/>
  <c r="E11" i="17"/>
  <c r="G11" i="17" s="1"/>
  <c r="E31" i="17"/>
  <c r="G31" i="17" s="1"/>
  <c r="E22" i="17"/>
  <c r="G22" i="17" s="1"/>
  <c r="E36" i="17"/>
  <c r="G36" i="17" s="1"/>
  <c r="E21" i="17"/>
  <c r="E18" i="17"/>
  <c r="G18" i="17" s="1"/>
  <c r="E8" i="17"/>
  <c r="E20" i="17"/>
  <c r="E13" i="17"/>
  <c r="G13" i="17" s="1"/>
  <c r="E32" i="17"/>
  <c r="G32" i="17" s="1"/>
  <c r="E16" i="17"/>
  <c r="E6" i="17"/>
  <c r="G6" i="17" s="1"/>
  <c r="E24" i="17"/>
  <c r="E17" i="17"/>
  <c r="E27" i="17"/>
  <c r="G27" i="17" s="1"/>
  <c r="E19" i="17"/>
  <c r="G19" i="17" s="1"/>
  <c r="E39" i="17"/>
  <c r="G39" i="17" s="1"/>
  <c r="E7" i="17"/>
  <c r="G7" i="17" s="1"/>
  <c r="E40" i="17"/>
  <c r="G40" i="17" s="1"/>
  <c r="E41" i="17"/>
  <c r="G41" i="17" s="1"/>
  <c r="E34" i="17"/>
  <c r="E37" i="17"/>
  <c r="G37" i="17" s="1"/>
  <c r="E29" i="17"/>
  <c r="G29" i="17" s="1"/>
  <c r="E15" i="17"/>
  <c r="E10" i="17"/>
  <c r="G10" i="17" s="1"/>
  <c r="E23" i="17"/>
  <c r="E43" i="17"/>
  <c r="G43" i="17" s="1"/>
  <c r="C45" i="17"/>
  <c r="E5" i="17"/>
  <c r="E38" i="13"/>
  <c r="G38" i="13" s="1"/>
  <c r="E44" i="13"/>
  <c r="G44" i="13" s="1"/>
  <c r="E43" i="13"/>
  <c r="G43" i="13" s="1"/>
  <c r="E5" i="13"/>
  <c r="G5" i="13" s="1"/>
  <c r="E17" i="13"/>
  <c r="E42" i="13"/>
  <c r="G42" i="13" s="1"/>
  <c r="E34" i="13"/>
  <c r="E35" i="13"/>
  <c r="G35" i="13" s="1"/>
  <c r="E11" i="13"/>
  <c r="G11" i="13" s="1"/>
  <c r="E20" i="13"/>
  <c r="E13" i="13"/>
  <c r="G13" i="13" s="1"/>
  <c r="E15" i="13"/>
  <c r="E18" i="13"/>
  <c r="G18" i="13" s="1"/>
  <c r="E30" i="13"/>
  <c r="G30" i="13" s="1"/>
  <c r="E32" i="13"/>
  <c r="E36" i="13"/>
  <c r="G36" i="13" s="1"/>
  <c r="E41" i="13"/>
  <c r="G41" i="13" s="1"/>
  <c r="E8" i="13"/>
  <c r="G8" i="13" s="1"/>
  <c r="E33" i="13"/>
  <c r="G33" i="13" s="1"/>
  <c r="E16" i="13"/>
  <c r="E28" i="13"/>
  <c r="G28" i="13" s="1"/>
  <c r="E37" i="13"/>
  <c r="G37" i="13" s="1"/>
  <c r="E6" i="13"/>
  <c r="E10" i="13"/>
  <c r="G10" i="13" s="1"/>
  <c r="E39" i="13"/>
  <c r="G39" i="13" s="1"/>
  <c r="E25" i="13"/>
  <c r="G25" i="13" s="1"/>
  <c r="E19" i="13"/>
  <c r="G19" i="13" s="1"/>
  <c r="E12" i="13"/>
  <c r="E40" i="13"/>
  <c r="G40" i="13" s="1"/>
  <c r="E29" i="13"/>
  <c r="G29" i="13" s="1"/>
  <c r="E26" i="13"/>
  <c r="G26" i="13" s="1"/>
  <c r="E22" i="13"/>
  <c r="G22" i="13" s="1"/>
  <c r="E9" i="13"/>
  <c r="E7" i="13"/>
  <c r="G7" i="13" s="1"/>
  <c r="E23" i="13"/>
  <c r="G23" i="13" s="1"/>
  <c r="E24" i="13"/>
  <c r="G24" i="13" s="1"/>
  <c r="C45" i="13"/>
  <c r="E14" i="13"/>
  <c r="G14" i="13" s="1"/>
  <c r="E27" i="13"/>
  <c r="G27" i="13" s="1"/>
  <c r="E21" i="13"/>
  <c r="G6" i="20"/>
  <c r="E45" i="20"/>
  <c r="E45" i="19"/>
  <c r="E45" i="12"/>
  <c r="G38" i="29"/>
  <c r="G38" i="31"/>
  <c r="G38" i="15"/>
  <c r="G38" i="14"/>
  <c r="G38" i="25"/>
  <c r="G32" i="51"/>
  <c r="G32" i="21"/>
  <c r="G44" i="52"/>
  <c r="G44" i="38"/>
  <c r="G18" i="29"/>
  <c r="G18" i="44"/>
  <c r="G18" i="23"/>
  <c r="G18" i="32"/>
  <c r="G18" i="43"/>
  <c r="G38" i="33"/>
  <c r="E24" i="21"/>
  <c r="G23" i="38"/>
  <c r="E45" i="39"/>
  <c r="G44" i="16"/>
  <c r="E45" i="16"/>
  <c r="G14" i="34"/>
  <c r="E45" i="34"/>
  <c r="G5" i="21"/>
  <c r="G31" i="30"/>
  <c r="E45" i="30"/>
  <c r="E45" i="49"/>
  <c r="G6" i="22"/>
  <c r="E45" i="22"/>
  <c r="E45" i="47"/>
  <c r="G7" i="35"/>
  <c r="E45" i="35"/>
  <c r="E45" i="28"/>
  <c r="G5" i="43"/>
  <c r="E45" i="43"/>
  <c r="G10" i="48"/>
  <c r="E45" i="48"/>
  <c r="G7" i="44"/>
  <c r="G13" i="25"/>
  <c r="E45" i="25"/>
  <c r="G8" i="23"/>
  <c r="E45" i="23"/>
  <c r="G18" i="15"/>
  <c r="E45" i="15"/>
  <c r="G21" i="52"/>
  <c r="E45" i="52"/>
  <c r="G6" i="13"/>
  <c r="E45" i="13"/>
  <c r="G6" i="26"/>
  <c r="E45" i="26"/>
  <c r="G5" i="19"/>
  <c r="G21" i="24"/>
  <c r="E45" i="24"/>
  <c r="G8" i="17"/>
  <c r="E45" i="17"/>
  <c r="G14" i="41"/>
  <c r="E45" i="41"/>
  <c r="G7" i="36"/>
  <c r="E45" i="36"/>
  <c r="G23" i="33"/>
  <c r="E45" i="33"/>
  <c r="J17" i="19"/>
  <c r="J17" i="42"/>
  <c r="J17" i="44"/>
  <c r="J17" i="20"/>
  <c r="J17" i="32"/>
  <c r="J17" i="15"/>
  <c r="J17" i="8"/>
  <c r="J17" i="22"/>
  <c r="J17" i="38"/>
  <c r="J17" i="28"/>
  <c r="J17" i="34"/>
  <c r="J17" i="50"/>
  <c r="J17" i="25"/>
  <c r="J17" i="18"/>
  <c r="J17" i="29"/>
  <c r="J17" i="48"/>
  <c r="J17" i="26"/>
  <c r="J17" i="37"/>
  <c r="J17" i="14"/>
  <c r="J17" i="51"/>
  <c r="J17" i="49"/>
  <c r="J17" i="27"/>
  <c r="J17" i="47"/>
  <c r="J17" i="23"/>
  <c r="J17" i="36"/>
  <c r="J17" i="35"/>
  <c r="J17" i="17"/>
  <c r="J17" i="13"/>
  <c r="J17" i="30"/>
  <c r="J17" i="24"/>
  <c r="J17" i="52"/>
  <c r="J17" i="40"/>
  <c r="J17" i="33"/>
  <c r="J17" i="41"/>
  <c r="J17" i="16"/>
  <c r="J17" i="39"/>
  <c r="J17" i="21"/>
  <c r="J17" i="12"/>
  <c r="J9" i="38"/>
  <c r="J9" i="34"/>
  <c r="J9" i="12"/>
  <c r="J9" i="16"/>
  <c r="J9" i="36"/>
  <c r="J9" i="19"/>
  <c r="J9" i="43"/>
  <c r="J9" i="48"/>
  <c r="J9" i="44"/>
  <c r="J9" i="27"/>
  <c r="J9" i="17"/>
  <c r="J9" i="49"/>
  <c r="J9" i="40"/>
  <c r="J9" i="37"/>
  <c r="J9" i="25"/>
  <c r="J9" i="33"/>
  <c r="J9" i="51"/>
  <c r="J9" i="39"/>
  <c r="J9" i="22"/>
  <c r="J9" i="15"/>
  <c r="J9" i="47"/>
  <c r="J9" i="50"/>
  <c r="J9" i="18"/>
  <c r="J9" i="23"/>
  <c r="J9" i="32"/>
  <c r="J9" i="21"/>
  <c r="J9" i="35"/>
  <c r="J9" i="31"/>
  <c r="J9" i="42"/>
  <c r="J9" i="28"/>
  <c r="J9" i="30"/>
  <c r="J9" i="52"/>
  <c r="J9" i="14"/>
  <c r="J9" i="20"/>
  <c r="J9" i="24"/>
  <c r="J9" i="26"/>
  <c r="J9" i="41"/>
  <c r="J32" i="29"/>
  <c r="J32" i="32"/>
  <c r="J32" i="18"/>
  <c r="J32" i="41"/>
  <c r="J32" i="50"/>
  <c r="J32" i="30"/>
  <c r="J32" i="31"/>
  <c r="J32" i="23"/>
  <c r="J32" i="52"/>
  <c r="J32" i="27"/>
  <c r="J32" i="8"/>
  <c r="J32" i="36"/>
  <c r="J32" i="28"/>
  <c r="J32" i="47"/>
  <c r="J32" i="24"/>
  <c r="J32" i="49"/>
  <c r="J32" i="51"/>
  <c r="J32" i="34"/>
  <c r="J32" i="37"/>
  <c r="J32" i="43"/>
  <c r="J32" i="20"/>
  <c r="J32" i="14"/>
  <c r="J32" i="15"/>
  <c r="J32" i="25"/>
  <c r="J32" i="19"/>
  <c r="J32" i="21"/>
  <c r="J32" i="38"/>
  <c r="J32" i="40"/>
  <c r="J32" i="42"/>
  <c r="J32" i="17"/>
  <c r="J32" i="39"/>
  <c r="J32" i="12"/>
  <c r="J32" i="16"/>
  <c r="J32" i="48"/>
  <c r="J32" i="22"/>
  <c r="J32" i="13"/>
  <c r="J32" i="33"/>
  <c r="J32" i="26"/>
  <c r="E45" i="14"/>
  <c r="G6" i="8"/>
  <c r="E45" i="8"/>
  <c r="E45" i="40"/>
  <c r="G5" i="40"/>
  <c r="G32" i="36"/>
  <c r="G32" i="13"/>
  <c r="G38" i="40"/>
  <c r="G18" i="33"/>
  <c r="G18" i="28"/>
  <c r="G6" i="42"/>
  <c r="E45" i="42"/>
  <c r="G6" i="18"/>
  <c r="E45" i="18"/>
  <c r="G20" i="20"/>
  <c r="T33" i="22"/>
  <c r="T33" i="19"/>
  <c r="T33" i="13"/>
  <c r="T33" i="33"/>
  <c r="T33" i="20"/>
  <c r="T33" i="29"/>
  <c r="T33" i="17"/>
  <c r="T33" i="36"/>
  <c r="T33" i="43"/>
  <c r="T33" i="42"/>
  <c r="T33" i="48"/>
  <c r="T33" i="21"/>
  <c r="T33" i="16"/>
  <c r="T33" i="30"/>
  <c r="T33" i="23"/>
  <c r="T33" i="38"/>
  <c r="T33" i="40"/>
  <c r="T33" i="27"/>
  <c r="T33" i="24"/>
  <c r="T33" i="50"/>
  <c r="T33" i="41"/>
  <c r="T33" i="26"/>
  <c r="T33" i="35"/>
  <c r="T33" i="32"/>
  <c r="T33" i="31"/>
  <c r="T33" i="47"/>
  <c r="T33" i="25"/>
  <c r="T33" i="14"/>
  <c r="T33" i="15"/>
  <c r="T33" i="8"/>
  <c r="T42" i="25"/>
  <c r="T42" i="47"/>
  <c r="T42" i="41"/>
  <c r="T42" i="43"/>
  <c r="T42" i="21"/>
  <c r="T42" i="17"/>
  <c r="T42" i="22"/>
  <c r="T42" i="8"/>
  <c r="T42" i="19"/>
  <c r="T42" i="26"/>
  <c r="T42" i="14"/>
  <c r="T42" i="33"/>
  <c r="T42" i="38"/>
  <c r="T42" i="27"/>
  <c r="T42" i="16"/>
  <c r="T42" i="23"/>
  <c r="T42" i="50"/>
  <c r="T42" i="37"/>
  <c r="T42" i="35"/>
  <c r="T42" i="24"/>
  <c r="T42" i="39"/>
  <c r="T42" i="40"/>
  <c r="T42" i="12"/>
  <c r="T42" i="30"/>
  <c r="T42" i="29"/>
  <c r="T42" i="51"/>
  <c r="T42" i="15"/>
  <c r="T42" i="13"/>
  <c r="T42" i="49"/>
  <c r="T42" i="52"/>
  <c r="T19" i="13"/>
  <c r="T19" i="39"/>
  <c r="T19" i="51"/>
  <c r="T19" i="32"/>
  <c r="T19" i="17"/>
  <c r="T19" i="36"/>
  <c r="T19" i="8"/>
  <c r="T19" i="28"/>
  <c r="T19" i="20"/>
  <c r="T19" i="26"/>
  <c r="T19" i="41"/>
  <c r="T19" i="33"/>
  <c r="T19" i="31"/>
  <c r="T19" i="48"/>
  <c r="T19" i="25"/>
  <c r="T19" i="21"/>
  <c r="T19" i="12"/>
  <c r="T19" i="35"/>
  <c r="T19" i="50"/>
  <c r="T19" i="16"/>
  <c r="T19" i="38"/>
  <c r="T19" i="49"/>
  <c r="T19" i="30"/>
  <c r="T19" i="19"/>
  <c r="T19" i="43"/>
  <c r="T19" i="18"/>
  <c r="T19" i="14"/>
  <c r="T19" i="34"/>
  <c r="T19" i="29"/>
  <c r="T19" i="24"/>
  <c r="T34" i="22"/>
  <c r="T34" i="37"/>
  <c r="T34" i="25"/>
  <c r="T34" i="47"/>
  <c r="T34" i="40"/>
  <c r="T34" i="48"/>
  <c r="T34" i="8"/>
  <c r="T34" i="18"/>
  <c r="T34" i="44"/>
  <c r="T34" i="52"/>
  <c r="T34" i="33"/>
  <c r="T34" i="35"/>
  <c r="T34" i="30"/>
  <c r="T34" i="15"/>
  <c r="T34" i="42"/>
  <c r="T34" i="36"/>
  <c r="T34" i="51"/>
  <c r="T34" i="12"/>
  <c r="T34" i="39"/>
  <c r="T34" i="24"/>
  <c r="T34" i="32"/>
  <c r="T34" i="41"/>
  <c r="T34" i="34"/>
  <c r="T34" i="29"/>
  <c r="J10" i="25"/>
  <c r="J10" i="44"/>
  <c r="J10" i="51"/>
  <c r="J10" i="38"/>
  <c r="J10" i="12"/>
  <c r="J10" i="14"/>
  <c r="J10" i="32"/>
  <c r="J10" i="39"/>
  <c r="J10" i="27"/>
  <c r="J10" i="8"/>
  <c r="J10" i="16"/>
  <c r="J10" i="52"/>
  <c r="J10" i="36"/>
  <c r="J10" i="35"/>
  <c r="J10" i="18"/>
  <c r="J10" i="13"/>
  <c r="J10" i="33"/>
  <c r="J10" i="24"/>
  <c r="J10" i="47"/>
  <c r="J10" i="19"/>
  <c r="J37" i="43"/>
  <c r="J37" i="29"/>
  <c r="J37" i="21"/>
  <c r="J37" i="50"/>
  <c r="J37" i="14"/>
  <c r="J37" i="34"/>
  <c r="J37" i="32"/>
  <c r="J37" i="52"/>
  <c r="J37" i="47"/>
  <c r="J37" i="19"/>
  <c r="J37" i="26"/>
  <c r="J37" i="8"/>
  <c r="J37" i="16"/>
  <c r="J37" i="48"/>
  <c r="J37" i="44"/>
  <c r="J37" i="36"/>
  <c r="J37" i="12"/>
  <c r="J37" i="13"/>
  <c r="J37" i="51"/>
  <c r="J37" i="41"/>
  <c r="J37" i="22"/>
  <c r="J37" i="37"/>
  <c r="J37" i="17"/>
  <c r="J37" i="20"/>
  <c r="J37" i="27"/>
  <c r="J10" i="23"/>
  <c r="J10" i="26"/>
  <c r="J10" i="41"/>
  <c r="J10" i="43"/>
  <c r="J10" i="34"/>
  <c r="T34" i="50"/>
  <c r="T34" i="28"/>
  <c r="T34" i="27"/>
  <c r="T34" i="17"/>
  <c r="T19" i="23"/>
  <c r="T19" i="44"/>
  <c r="T19" i="42"/>
  <c r="T33" i="18"/>
  <c r="T33" i="49"/>
  <c r="T33" i="34"/>
  <c r="T42" i="20"/>
  <c r="T42" i="28"/>
  <c r="T5" i="52"/>
  <c r="T5" i="49"/>
  <c r="T5" i="31"/>
  <c r="T5" i="15"/>
  <c r="T5" i="41"/>
  <c r="T5" i="29"/>
  <c r="T5" i="35"/>
  <c r="T5" i="12"/>
  <c r="T5" i="16"/>
  <c r="T5" i="44"/>
  <c r="T5" i="39"/>
  <c r="T5" i="43"/>
  <c r="T5" i="30"/>
  <c r="T5" i="47"/>
  <c r="T5" i="37"/>
  <c r="T5" i="51"/>
  <c r="T5" i="17"/>
  <c r="T5" i="24"/>
  <c r="T5" i="40"/>
  <c r="T5" i="18"/>
  <c r="T5" i="42"/>
  <c r="T5" i="8"/>
  <c r="T5" i="19"/>
  <c r="T5" i="21"/>
  <c r="T5" i="13"/>
  <c r="T5" i="23"/>
  <c r="T5" i="27"/>
  <c r="T5" i="20"/>
  <c r="T5" i="25"/>
  <c r="T5" i="14"/>
  <c r="J33" i="15"/>
  <c r="J33" i="29"/>
  <c r="J33" i="19"/>
  <c r="J33" i="39"/>
  <c r="J33" i="31"/>
  <c r="J33" i="30"/>
  <c r="T39" i="29"/>
  <c r="T39" i="28"/>
  <c r="T39" i="26"/>
  <c r="T39" i="19"/>
  <c r="T39" i="42"/>
  <c r="T39" i="49"/>
  <c r="T39" i="16"/>
  <c r="T39" i="31"/>
  <c r="T39" i="50"/>
  <c r="T39" i="36"/>
  <c r="T39" i="30"/>
  <c r="T39" i="44"/>
  <c r="T39" i="41"/>
  <c r="T39" i="38"/>
  <c r="T39" i="20"/>
  <c r="T39" i="40"/>
  <c r="T39" i="15"/>
  <c r="T39" i="51"/>
  <c r="T39" i="27"/>
  <c r="T39" i="14"/>
  <c r="T39" i="21"/>
  <c r="T39" i="47"/>
  <c r="T39" i="39"/>
  <c r="T39" i="22"/>
  <c r="T39" i="12"/>
  <c r="T39" i="33"/>
  <c r="T39" i="24"/>
  <c r="T39" i="13"/>
  <c r="T39" i="37"/>
  <c r="T39" i="43"/>
  <c r="T22" i="15"/>
  <c r="T22" i="33"/>
  <c r="T22" i="47"/>
  <c r="T22" i="42"/>
  <c r="T22" i="39"/>
  <c r="T22" i="38"/>
  <c r="T22" i="18"/>
  <c r="T22" i="28"/>
  <c r="T22" i="40"/>
  <c r="T22" i="37"/>
  <c r="T22" i="48"/>
  <c r="T22" i="49"/>
  <c r="T22" i="24"/>
  <c r="T22" i="35"/>
  <c r="T22" i="50"/>
  <c r="T22" i="27"/>
  <c r="T22" i="14"/>
  <c r="T22" i="32"/>
  <c r="T22" i="36"/>
  <c r="T22" i="25"/>
  <c r="T22" i="31"/>
  <c r="T22" i="43"/>
  <c r="T22" i="20"/>
  <c r="T22" i="12"/>
  <c r="T22" i="29"/>
  <c r="T22" i="30"/>
  <c r="T22" i="51"/>
  <c r="T22" i="26"/>
  <c r="T22" i="19"/>
  <c r="T22" i="22"/>
  <c r="T21" i="20"/>
  <c r="T21" i="12"/>
  <c r="T21" i="42"/>
  <c r="T21" i="31"/>
  <c r="T21" i="34"/>
  <c r="T21" i="38"/>
  <c r="T21" i="51"/>
  <c r="T21" i="22"/>
  <c r="T21" i="17"/>
  <c r="T21" i="33"/>
  <c r="T21" i="27"/>
  <c r="T21" i="26"/>
  <c r="T21" i="37"/>
  <c r="T21" i="14"/>
  <c r="T21" i="52"/>
  <c r="T21" i="36"/>
  <c r="T21" i="39"/>
  <c r="T21" i="13"/>
  <c r="T21" i="47"/>
  <c r="T21" i="32"/>
  <c r="T21" i="8"/>
  <c r="T21" i="49"/>
  <c r="T21" i="23"/>
  <c r="T21" i="24"/>
  <c r="T21" i="40"/>
  <c r="T21" i="25"/>
  <c r="T21" i="30"/>
  <c r="T21" i="28"/>
  <c r="T21" i="29"/>
  <c r="T21" i="43"/>
  <c r="T16" i="38"/>
  <c r="T16" i="13"/>
  <c r="T16" i="25"/>
  <c r="T16" i="48"/>
  <c r="T16" i="37"/>
  <c r="T16" i="8"/>
  <c r="T16" i="30"/>
  <c r="T16" i="12"/>
  <c r="T16" i="52"/>
  <c r="J29" i="20"/>
  <c r="J29" i="44"/>
  <c r="J29" i="24"/>
  <c r="J29" i="29"/>
  <c r="J29" i="51"/>
  <c r="J29" i="36"/>
  <c r="J29" i="33"/>
  <c r="J29" i="34"/>
  <c r="J29" i="14"/>
  <c r="J11" i="16"/>
  <c r="J11" i="15"/>
  <c r="J11" i="24"/>
  <c r="J11" i="20"/>
  <c r="J11" i="50"/>
  <c r="J11" i="33"/>
  <c r="J11" i="19"/>
  <c r="J11" i="47"/>
  <c r="J11" i="37"/>
  <c r="T38" i="31"/>
  <c r="T38" i="49"/>
  <c r="T38" i="50"/>
  <c r="T38" i="8"/>
  <c r="T38" i="17"/>
  <c r="T38" i="22"/>
  <c r="T38" i="34"/>
  <c r="T38" i="35"/>
  <c r="T38" i="14"/>
  <c r="J37" i="49"/>
  <c r="J37" i="31"/>
  <c r="J37" i="38"/>
  <c r="J37" i="18"/>
  <c r="J37" i="35"/>
  <c r="J10" i="42"/>
  <c r="J10" i="30"/>
  <c r="J10" i="49"/>
  <c r="J10" i="22"/>
  <c r="J10" i="50"/>
  <c r="T34" i="38"/>
  <c r="T34" i="49"/>
  <c r="T34" i="19"/>
  <c r="T34" i="21"/>
  <c r="T19" i="47"/>
  <c r="T19" i="22"/>
  <c r="T33" i="39"/>
  <c r="T33" i="52"/>
  <c r="T42" i="32"/>
  <c r="T42" i="34"/>
  <c r="T42" i="42"/>
  <c r="T5" i="36"/>
  <c r="T5" i="38"/>
  <c r="J5" i="42"/>
  <c r="J5" i="25"/>
  <c r="J5" i="44"/>
  <c r="J5" i="34"/>
  <c r="J5" i="26"/>
  <c r="J5" i="23"/>
  <c r="J5" i="36"/>
  <c r="J5" i="37"/>
  <c r="J5" i="50"/>
  <c r="J5" i="27"/>
  <c r="J5" i="18"/>
  <c r="J5" i="51"/>
  <c r="J5" i="35"/>
  <c r="J5" i="38"/>
  <c r="J5" i="40"/>
  <c r="J5" i="43"/>
  <c r="J5" i="29"/>
  <c r="J5" i="15"/>
  <c r="J5" i="52"/>
  <c r="J5" i="21"/>
  <c r="J13" i="17"/>
  <c r="J13" i="30"/>
  <c r="J13" i="16"/>
  <c r="J13" i="22"/>
  <c r="J13" i="18"/>
  <c r="J13" i="21"/>
  <c r="J13" i="14"/>
  <c r="J13" i="26"/>
  <c r="J13" i="28"/>
  <c r="J13" i="50"/>
  <c r="J13" i="44"/>
  <c r="J13" i="29"/>
  <c r="J13" i="34"/>
  <c r="J13" i="24"/>
  <c r="J13" i="40"/>
  <c r="J13" i="49"/>
  <c r="J13" i="20"/>
  <c r="J13" i="37"/>
  <c r="J13" i="15"/>
  <c r="J13" i="36"/>
  <c r="T23" i="19"/>
  <c r="T23" i="12"/>
  <c r="T23" i="22"/>
  <c r="T23" i="41"/>
  <c r="T23" i="16"/>
  <c r="T23" i="25"/>
  <c r="T23" i="40"/>
  <c r="T23" i="36"/>
  <c r="T23" i="42"/>
  <c r="T23" i="38"/>
  <c r="T23" i="14"/>
  <c r="T23" i="29"/>
  <c r="T23" i="28"/>
  <c r="T23" i="52"/>
  <c r="T23" i="26"/>
  <c r="T23" i="17"/>
  <c r="T23" i="18"/>
  <c r="T23" i="13"/>
  <c r="T23" i="27"/>
  <c r="T23" i="32"/>
  <c r="T24" i="48"/>
  <c r="T24" i="25"/>
  <c r="T24" i="40"/>
  <c r="T24" i="39"/>
  <c r="T24" i="26"/>
  <c r="T24" i="33"/>
  <c r="T24" i="52"/>
  <c r="T24" i="47"/>
  <c r="T24" i="51"/>
  <c r="T24" i="27"/>
  <c r="T24" i="19"/>
  <c r="T24" i="34"/>
  <c r="T24" i="41"/>
  <c r="T24" i="20"/>
  <c r="T24" i="12"/>
  <c r="T24" i="35"/>
  <c r="T24" i="42"/>
  <c r="T24" i="50"/>
  <c r="T24" i="15"/>
  <c r="T24" i="22"/>
  <c r="J27" i="20"/>
  <c r="J27" i="14"/>
  <c r="J27" i="24"/>
  <c r="J27" i="25"/>
  <c r="J27" i="51"/>
  <c r="J27" i="8"/>
  <c r="J27" i="50"/>
  <c r="J27" i="33"/>
  <c r="J27" i="36"/>
  <c r="J27" i="17"/>
  <c r="J27" i="38"/>
  <c r="J27" i="18"/>
  <c r="J27" i="34"/>
  <c r="J27" i="26"/>
  <c r="J27" i="13"/>
  <c r="J27" i="39"/>
  <c r="J27" i="15"/>
  <c r="J27" i="42"/>
  <c r="J27" i="52"/>
  <c r="J27" i="12"/>
  <c r="T13" i="48"/>
  <c r="T13" i="24"/>
  <c r="T13" i="51"/>
  <c r="T13" i="20"/>
  <c r="T13" i="19"/>
  <c r="T13" i="44"/>
  <c r="T13" i="25"/>
  <c r="T13" i="40"/>
  <c r="T13" i="37"/>
  <c r="T13" i="29"/>
  <c r="T13" i="13"/>
  <c r="T13" i="39"/>
  <c r="T13" i="32"/>
  <c r="T13" i="16"/>
  <c r="T13" i="23"/>
  <c r="T13" i="38"/>
  <c r="T13" i="28"/>
  <c r="T13" i="52"/>
  <c r="T13" i="36"/>
  <c r="T13" i="27"/>
  <c r="T25" i="23"/>
  <c r="T25" i="39"/>
  <c r="T25" i="50"/>
  <c r="T25" i="51"/>
  <c r="T25" i="13"/>
  <c r="T25" i="25"/>
  <c r="T25" i="24"/>
  <c r="T25" i="15"/>
  <c r="T25" i="43"/>
  <c r="T25" i="48"/>
  <c r="T25" i="29"/>
  <c r="T25" i="14"/>
  <c r="T25" i="49"/>
  <c r="T25" i="34"/>
  <c r="T25" i="28"/>
  <c r="T25" i="26"/>
  <c r="T25" i="37"/>
  <c r="T25" i="19"/>
  <c r="T25" i="47"/>
  <c r="T25" i="8"/>
  <c r="J23" i="17"/>
  <c r="J23" i="15"/>
  <c r="J23" i="12"/>
  <c r="J23" i="52"/>
  <c r="J23" i="39"/>
  <c r="J23" i="29"/>
  <c r="J23" i="41"/>
  <c r="J23" i="34"/>
  <c r="J23" i="22"/>
  <c r="J23" i="36"/>
  <c r="J23" i="24"/>
  <c r="J23" i="26"/>
  <c r="J23" i="16"/>
  <c r="J23" i="47"/>
  <c r="J23" i="14"/>
  <c r="J23" i="19"/>
  <c r="J23" i="28"/>
  <c r="J23" i="25"/>
  <c r="J23" i="37"/>
  <c r="J23" i="35"/>
  <c r="J16" i="28"/>
  <c r="J16" i="51"/>
  <c r="J16" i="21"/>
  <c r="J16" i="39"/>
  <c r="J16" i="32"/>
  <c r="J16" i="19"/>
  <c r="J16" i="29"/>
  <c r="J16" i="43"/>
  <c r="J16" i="12"/>
  <c r="J16" i="31"/>
  <c r="J16" i="49"/>
  <c r="J16" i="50"/>
  <c r="J16" i="47"/>
  <c r="J16" i="17"/>
  <c r="J16" i="40"/>
  <c r="J16" i="20"/>
  <c r="J16" i="16"/>
  <c r="J16" i="37"/>
  <c r="J16" i="42"/>
  <c r="J16" i="52"/>
  <c r="J18" i="34"/>
  <c r="J18" i="19"/>
  <c r="J18" i="30"/>
  <c r="J18" i="33"/>
  <c r="J18" i="43"/>
  <c r="J18" i="37"/>
  <c r="J18" i="44"/>
  <c r="J18" i="39"/>
  <c r="J18" i="18"/>
  <c r="J18" i="27"/>
  <c r="J18" i="17"/>
  <c r="J18" i="50"/>
  <c r="J18" i="20"/>
  <c r="J18" i="16"/>
  <c r="J18" i="49"/>
  <c r="J18" i="36"/>
  <c r="J18" i="23"/>
  <c r="J18" i="52"/>
  <c r="J18" i="25"/>
  <c r="J18" i="40"/>
  <c r="J18" i="12"/>
  <c r="J18" i="13"/>
  <c r="J18" i="35"/>
  <c r="J18" i="14"/>
  <c r="J18" i="24"/>
  <c r="J18" i="41"/>
  <c r="J18" i="51"/>
  <c r="J18" i="47"/>
  <c r="J18" i="21"/>
  <c r="J18" i="15"/>
  <c r="T35" i="30"/>
  <c r="T35" i="39"/>
  <c r="T35" i="36"/>
  <c r="T35" i="23"/>
  <c r="T35" i="27"/>
  <c r="T35" i="37"/>
  <c r="T35" i="8"/>
  <c r="T35" i="48"/>
  <c r="T35" i="15"/>
  <c r="T35" i="31"/>
  <c r="T35" i="50"/>
  <c r="T35" i="28"/>
  <c r="T35" i="43"/>
  <c r="T35" i="41"/>
  <c r="T35" i="47"/>
  <c r="T35" i="16"/>
  <c r="T35" i="25"/>
  <c r="T35" i="18"/>
  <c r="T35" i="19"/>
  <c r="T35" i="33"/>
  <c r="T35" i="42"/>
  <c r="T35" i="35"/>
  <c r="T35" i="24"/>
  <c r="T35" i="20"/>
  <c r="T35" i="38"/>
  <c r="T35" i="26"/>
  <c r="T35" i="22"/>
  <c r="T35" i="32"/>
  <c r="T35" i="34"/>
  <c r="T35" i="44"/>
  <c r="J25" i="52"/>
  <c r="J25" i="48"/>
  <c r="J25" i="47"/>
  <c r="J25" i="40"/>
  <c r="J25" i="32"/>
  <c r="J25" i="17"/>
  <c r="J25" i="42"/>
  <c r="J25" i="27"/>
  <c r="J25" i="39"/>
  <c r="J25" i="26"/>
  <c r="J25" i="50"/>
  <c r="J25" i="29"/>
  <c r="J25" i="34"/>
  <c r="J25" i="13"/>
  <c r="J25" i="38"/>
  <c r="J25" i="14"/>
  <c r="J25" i="35"/>
  <c r="J25" i="49"/>
  <c r="J25" i="16"/>
  <c r="J25" i="18"/>
  <c r="T20" i="43"/>
  <c r="T20" i="24"/>
  <c r="T20" i="41"/>
  <c r="T20" i="48"/>
  <c r="T20" i="8"/>
  <c r="T20" i="29"/>
  <c r="T20" i="52"/>
  <c r="T20" i="32"/>
  <c r="T20" i="31"/>
  <c r="T20" i="40"/>
  <c r="T20" i="49"/>
  <c r="T20" i="26"/>
  <c r="T20" i="15"/>
  <c r="T20" i="33"/>
  <c r="T20" i="47"/>
  <c r="T20" i="16"/>
  <c r="T20" i="21"/>
  <c r="T20" i="20"/>
  <c r="T20" i="30"/>
  <c r="T20" i="51"/>
  <c r="T20" i="44"/>
  <c r="T20" i="28"/>
  <c r="T20" i="35"/>
  <c r="T20" i="12"/>
  <c r="T20" i="36"/>
  <c r="T20" i="50"/>
  <c r="T20" i="14"/>
  <c r="T20" i="27"/>
  <c r="T20" i="13"/>
  <c r="T20" i="23"/>
  <c r="N14" i="8"/>
  <c r="N14" i="50"/>
  <c r="N14" i="21"/>
  <c r="N14" i="26"/>
  <c r="N14" i="23"/>
  <c r="N14" i="36"/>
  <c r="N14" i="33"/>
  <c r="N14" i="17"/>
  <c r="N14" i="24"/>
  <c r="N14" i="43"/>
  <c r="N14" i="44"/>
  <c r="N14" i="49"/>
  <c r="N14" i="27"/>
  <c r="N14" i="29"/>
  <c r="N14" i="31"/>
  <c r="N14" i="30"/>
  <c r="N14" i="19"/>
  <c r="N14" i="35"/>
  <c r="N14" i="41"/>
  <c r="N14" i="42"/>
  <c r="N14" i="51"/>
  <c r="N14" i="52"/>
  <c r="N14" i="34"/>
  <c r="N14" i="38"/>
  <c r="N14" i="40"/>
  <c r="N14" i="12"/>
  <c r="N14" i="28"/>
  <c r="N14" i="20"/>
  <c r="N14" i="22"/>
  <c r="N14" i="13"/>
  <c r="N14" i="47"/>
  <c r="N14" i="14"/>
  <c r="N14" i="18"/>
  <c r="N14" i="15"/>
  <c r="N14" i="25"/>
  <c r="N14" i="32"/>
  <c r="N14" i="37"/>
  <c r="N14" i="16"/>
  <c r="N14" i="39"/>
  <c r="N14" i="48"/>
  <c r="N28" i="50"/>
  <c r="N28" i="34"/>
  <c r="N28" i="48"/>
  <c r="N28" i="36"/>
  <c r="N28" i="44"/>
  <c r="N28" i="16"/>
  <c r="N28" i="17"/>
  <c r="N28" i="37"/>
  <c r="N28" i="13"/>
  <c r="N28" i="43"/>
  <c r="N28" i="49"/>
  <c r="N28" i="14"/>
  <c r="N28" i="51"/>
  <c r="N28" i="26"/>
  <c r="N28" i="8"/>
  <c r="N28" i="42"/>
  <c r="N28" i="25"/>
  <c r="N28" i="35"/>
  <c r="N28" i="22"/>
  <c r="N28" i="47"/>
  <c r="N28" i="52"/>
  <c r="N28" i="18"/>
  <c r="N28" i="39"/>
  <c r="N28" i="19"/>
  <c r="N28" i="31"/>
  <c r="N28" i="12"/>
  <c r="N28" i="28"/>
  <c r="N28" i="27"/>
  <c r="N28" i="32"/>
  <c r="N28" i="33"/>
  <c r="N28" i="41"/>
  <c r="N28" i="24"/>
  <c r="N28" i="21"/>
  <c r="N28" i="29"/>
  <c r="N28" i="38"/>
  <c r="N28" i="30"/>
  <c r="N28" i="23"/>
  <c r="N28" i="20"/>
  <c r="N28" i="40"/>
  <c r="N28" i="15"/>
  <c r="X26" i="37"/>
  <c r="X26" i="15"/>
  <c r="X26" i="42"/>
  <c r="X26" i="39"/>
  <c r="X26" i="48"/>
  <c r="X26" i="41"/>
  <c r="X26" i="38"/>
  <c r="X26" i="20"/>
  <c r="X26" i="34"/>
  <c r="X26" i="26"/>
  <c r="X26" i="51"/>
  <c r="X26" i="18"/>
  <c r="X26" i="14"/>
  <c r="X26" i="28"/>
  <c r="X26" i="50"/>
  <c r="X26" i="44"/>
  <c r="X26" i="31"/>
  <c r="X26" i="8"/>
  <c r="X26" i="13"/>
  <c r="X26" i="33"/>
  <c r="X26" i="27"/>
  <c r="X26" i="43"/>
  <c r="X26" i="19"/>
  <c r="X26" i="12"/>
  <c r="X26" i="49"/>
  <c r="X26" i="40"/>
  <c r="X26" i="30"/>
  <c r="X26" i="25"/>
  <c r="X26" i="23"/>
  <c r="X26" i="32"/>
  <c r="X26" i="35"/>
  <c r="X26" i="47"/>
  <c r="X26" i="52"/>
  <c r="X26" i="29"/>
  <c r="X26" i="21"/>
  <c r="X26" i="22"/>
  <c r="X26" i="36"/>
  <c r="X26" i="17"/>
  <c r="X26" i="24"/>
  <c r="X26" i="16"/>
  <c r="X37" i="21"/>
  <c r="X37" i="35"/>
  <c r="X37" i="16"/>
  <c r="X37" i="30"/>
  <c r="X37" i="22"/>
  <c r="X37" i="37"/>
  <c r="X37" i="23"/>
  <c r="X37" i="29"/>
  <c r="X37" i="34"/>
  <c r="X37" i="36"/>
  <c r="X37" i="49"/>
  <c r="X37" i="32"/>
  <c r="X37" i="26"/>
  <c r="X37" i="40"/>
  <c r="X37" i="41"/>
  <c r="X37" i="38"/>
  <c r="X37" i="25"/>
  <c r="X37" i="24"/>
  <c r="X37" i="50"/>
  <c r="X37" i="48"/>
  <c r="X37" i="52"/>
  <c r="X37" i="8"/>
  <c r="X37" i="43"/>
  <c r="X37" i="47"/>
  <c r="X37" i="31"/>
  <c r="X37" i="13"/>
  <c r="X37" i="33"/>
  <c r="X37" i="42"/>
  <c r="X37" i="20"/>
  <c r="X37" i="18"/>
  <c r="X37" i="44"/>
  <c r="X37" i="19"/>
  <c r="X37" i="27"/>
  <c r="X37" i="15"/>
  <c r="X37" i="14"/>
  <c r="X37" i="17"/>
  <c r="X37" i="51"/>
  <c r="X37" i="39"/>
  <c r="X37" i="28"/>
  <c r="X43" i="4"/>
  <c r="Y43" i="4"/>
  <c r="E43" i="4" s="1"/>
  <c r="P20" i="44"/>
  <c r="P20" i="21"/>
  <c r="F20" i="21"/>
  <c r="G20" i="21" s="1"/>
  <c r="F20" i="33"/>
  <c r="F20" i="50"/>
  <c r="G20" i="50" s="1"/>
  <c r="F20" i="51"/>
  <c r="G20" i="51" s="1"/>
  <c r="F20" i="37"/>
  <c r="G20" i="37" s="1"/>
  <c r="P20" i="19"/>
  <c r="P20" i="42"/>
  <c r="P20" i="12"/>
  <c r="F20" i="48"/>
  <c r="G20" i="48" s="1"/>
  <c r="F20" i="18"/>
  <c r="G20" i="18" s="1"/>
  <c r="F20" i="12"/>
  <c r="G20" i="12" s="1"/>
  <c r="P20" i="41"/>
  <c r="F20" i="32"/>
  <c r="G20" i="32" s="1"/>
  <c r="P20" i="35"/>
  <c r="P20" i="23"/>
  <c r="P20" i="31"/>
  <c r="P20" i="27"/>
  <c r="F20" i="47"/>
  <c r="G20" i="47" s="1"/>
  <c r="F20" i="14"/>
  <c r="G20" i="14" s="1"/>
  <c r="F20" i="29"/>
  <c r="G20" i="29" s="1"/>
  <c r="P20" i="28"/>
  <c r="F20" i="39"/>
  <c r="G20" i="39" s="1"/>
  <c r="P20" i="47"/>
  <c r="F20" i="30"/>
  <c r="G20" i="30" s="1"/>
  <c r="F20" i="17"/>
  <c r="G20" i="17" s="1"/>
  <c r="P20" i="37"/>
  <c r="F20" i="31"/>
  <c r="G20" i="31" s="1"/>
  <c r="F20" i="52"/>
  <c r="G20" i="52" s="1"/>
  <c r="P20" i="22"/>
  <c r="P20" i="43"/>
  <c r="P20" i="16"/>
  <c r="P20" i="25"/>
  <c r="P20" i="49"/>
  <c r="P20" i="15"/>
  <c r="P20" i="13"/>
  <c r="F20" i="44"/>
  <c r="G20" i="44" s="1"/>
  <c r="F20" i="49"/>
  <c r="G20" i="49" s="1"/>
  <c r="P20" i="30"/>
  <c r="F20" i="15"/>
  <c r="G20" i="15" s="1"/>
  <c r="F20" i="13"/>
  <c r="G20" i="13" s="1"/>
  <c r="P20" i="51"/>
  <c r="P20" i="32"/>
  <c r="F20" i="38"/>
  <c r="G20" i="38" s="1"/>
  <c r="P20" i="34"/>
  <c r="P20" i="8"/>
  <c r="P20" i="18"/>
  <c r="F20" i="23"/>
  <c r="G20" i="23" s="1"/>
  <c r="P20" i="36"/>
  <c r="F20" i="41"/>
  <c r="G20" i="41" s="1"/>
  <c r="F20" i="16"/>
  <c r="G20" i="16" s="1"/>
  <c r="F20" i="26"/>
  <c r="G20" i="26" s="1"/>
  <c r="P20" i="40"/>
  <c r="F20" i="42"/>
  <c r="G20" i="42" s="1"/>
  <c r="P20" i="26"/>
  <c r="P20" i="39"/>
  <c r="F20" i="22"/>
  <c r="G20" i="22" s="1"/>
  <c r="F20" i="28"/>
  <c r="G20" i="28" s="1"/>
  <c r="F20" i="40"/>
  <c r="G20" i="40" s="1"/>
  <c r="P20" i="14"/>
  <c r="F20" i="20"/>
  <c r="P20" i="24"/>
  <c r="F20" i="36"/>
  <c r="G20" i="36" s="1"/>
  <c r="P20" i="38"/>
  <c r="P20" i="50"/>
  <c r="F20" i="19"/>
  <c r="G20" i="19" s="1"/>
  <c r="P20" i="29"/>
  <c r="F20" i="34"/>
  <c r="G20" i="34" s="1"/>
  <c r="F20" i="35"/>
  <c r="G20" i="35" s="1"/>
  <c r="P17" i="48"/>
  <c r="P17" i="40"/>
  <c r="F17" i="43"/>
  <c r="G17" i="43" s="1"/>
  <c r="F17" i="12"/>
  <c r="G17" i="12" s="1"/>
  <c r="F17" i="31"/>
  <c r="G17" i="31" s="1"/>
  <c r="F17" i="35"/>
  <c r="G17" i="35" s="1"/>
  <c r="F17" i="44"/>
  <c r="G17" i="44" s="1"/>
  <c r="P17" i="34"/>
  <c r="F17" i="39"/>
  <c r="G17" i="39" s="1"/>
  <c r="P17" i="26"/>
  <c r="P17" i="14"/>
  <c r="P17" i="16"/>
  <c r="F17" i="42"/>
  <c r="G17" i="42" s="1"/>
  <c r="P17" i="24"/>
  <c r="F17" i="14"/>
  <c r="G17" i="14" s="1"/>
  <c r="F17" i="32"/>
  <c r="G17" i="32" s="1"/>
  <c r="P17" i="31"/>
  <c r="F17" i="8"/>
  <c r="G17" i="8" s="1"/>
  <c r="F17" i="47"/>
  <c r="G17" i="47" s="1"/>
  <c r="F17" i="13"/>
  <c r="G17" i="13" s="1"/>
  <c r="P17" i="51"/>
  <c r="F17" i="49"/>
  <c r="G17" i="49" s="1"/>
  <c r="F17" i="36"/>
  <c r="G17" i="36" s="1"/>
  <c r="P17" i="8"/>
  <c r="F17" i="25"/>
  <c r="G17" i="25" s="1"/>
  <c r="P17" i="43"/>
  <c r="P17" i="28"/>
  <c r="P17" i="18"/>
  <c r="F17" i="28"/>
  <c r="G17" i="28" s="1"/>
  <c r="F17" i="33"/>
  <c r="G17" i="33" s="1"/>
  <c r="F17" i="23"/>
  <c r="G17" i="23" s="1"/>
  <c r="F17" i="34"/>
  <c r="G17" i="34" s="1"/>
  <c r="F17" i="40"/>
  <c r="G17" i="40" s="1"/>
  <c r="F17" i="41"/>
  <c r="G17" i="41" s="1"/>
  <c r="P17" i="44"/>
  <c r="P17" i="22"/>
  <c r="F17" i="48"/>
  <c r="G17" i="48" s="1"/>
  <c r="P17" i="49"/>
  <c r="P17" i="29"/>
  <c r="P17" i="47"/>
  <c r="P17" i="52"/>
  <c r="F17" i="17"/>
  <c r="G17" i="17" s="1"/>
  <c r="F17" i="19"/>
  <c r="G17" i="19" s="1"/>
  <c r="P17" i="23"/>
  <c r="P17" i="36"/>
  <c r="P17" i="41"/>
  <c r="F17" i="15"/>
  <c r="G17" i="15" s="1"/>
  <c r="P17" i="35"/>
  <c r="P17" i="15"/>
  <c r="F17" i="18"/>
  <c r="G17" i="18" s="1"/>
  <c r="F17" i="26"/>
  <c r="G17" i="26" s="1"/>
  <c r="F17" i="16"/>
  <c r="G17" i="16" s="1"/>
  <c r="F17" i="51"/>
  <c r="G17" i="51" s="1"/>
  <c r="P17" i="20"/>
  <c r="P17" i="32"/>
  <c r="F17" i="29"/>
  <c r="G17" i="29" s="1"/>
  <c r="P17" i="37"/>
  <c r="F17" i="20"/>
  <c r="G17" i="20" s="1"/>
  <c r="P17" i="30"/>
  <c r="F17" i="50"/>
  <c r="G17" i="50" s="1"/>
  <c r="P17" i="39"/>
  <c r="F17" i="21"/>
  <c r="P17" i="38"/>
  <c r="F17" i="27"/>
  <c r="G17" i="27" s="1"/>
  <c r="P17" i="50"/>
  <c r="P17" i="19"/>
  <c r="F17" i="24"/>
  <c r="G17" i="24" s="1"/>
  <c r="F17" i="38"/>
  <c r="G17" i="38" s="1"/>
  <c r="P17" i="17"/>
  <c r="P17" i="13"/>
  <c r="P17" i="25"/>
  <c r="P17" i="21"/>
  <c r="P17" i="27"/>
  <c r="P17" i="42"/>
  <c r="P17" i="33"/>
  <c r="F17" i="37"/>
  <c r="G17" i="37" s="1"/>
  <c r="F17" i="30"/>
  <c r="G17" i="30" s="1"/>
  <c r="F17" i="52"/>
  <c r="G17" i="52" s="1"/>
  <c r="F17" i="22"/>
  <c r="G17" i="22" s="1"/>
  <c r="P17" i="12"/>
  <c r="X19" i="4"/>
  <c r="Y19" i="4"/>
  <c r="E19" i="4" s="1"/>
  <c r="P16" i="49"/>
  <c r="F16" i="25"/>
  <c r="G16" i="25" s="1"/>
  <c r="F16" i="50"/>
  <c r="G16" i="50" s="1"/>
  <c r="F16" i="52"/>
  <c r="G16" i="52" s="1"/>
  <c r="P16" i="20"/>
  <c r="F16" i="17"/>
  <c r="G16" i="17" s="1"/>
  <c r="P16" i="37"/>
  <c r="F16" i="19"/>
  <c r="G16" i="19" s="1"/>
  <c r="P16" i="50"/>
  <c r="P16" i="23"/>
  <c r="P16" i="42"/>
  <c r="F16" i="16"/>
  <c r="G16" i="16" s="1"/>
  <c r="P16" i="52"/>
  <c r="P16" i="48"/>
  <c r="F16" i="38"/>
  <c r="G16" i="38" s="1"/>
  <c r="F16" i="24"/>
  <c r="G16" i="24" s="1"/>
  <c r="P16" i="39"/>
  <c r="P16" i="41"/>
  <c r="F16" i="23"/>
  <c r="G16" i="23" s="1"/>
  <c r="P16" i="32"/>
  <c r="P16" i="12"/>
  <c r="F16" i="31"/>
  <c r="G16" i="31" s="1"/>
  <c r="P16" i="24"/>
  <c r="P16" i="18"/>
  <c r="P16" i="19"/>
  <c r="F16" i="35"/>
  <c r="G16" i="35" s="1"/>
  <c r="P16" i="30"/>
  <c r="F16" i="12"/>
  <c r="G16" i="12" s="1"/>
  <c r="F16" i="34"/>
  <c r="G16" i="34" s="1"/>
  <c r="F16" i="28"/>
  <c r="G16" i="28" s="1"/>
  <c r="F16" i="36"/>
  <c r="G16" i="36" s="1"/>
  <c r="P16" i="22"/>
  <c r="P16" i="47"/>
  <c r="P16" i="38"/>
  <c r="F16" i="18"/>
  <c r="G16" i="18" s="1"/>
  <c r="P16" i="29"/>
  <c r="F16" i="33"/>
  <c r="G16" i="33" s="1"/>
  <c r="F16" i="30"/>
  <c r="G16" i="30" s="1"/>
  <c r="P16" i="43"/>
  <c r="F16" i="21"/>
  <c r="G16" i="21" s="1"/>
  <c r="P16" i="13"/>
  <c r="F16" i="39"/>
  <c r="G16" i="39" s="1"/>
  <c r="F16" i="51"/>
  <c r="G16" i="51" s="1"/>
  <c r="P16" i="40"/>
  <c r="F16" i="20"/>
  <c r="G16" i="20" s="1"/>
  <c r="F16" i="42"/>
  <c r="G16" i="42" s="1"/>
  <c r="P16" i="21"/>
  <c r="F16" i="14"/>
  <c r="G16" i="14" s="1"/>
  <c r="F16" i="41"/>
  <c r="G16" i="41" s="1"/>
  <c r="F16" i="27"/>
  <c r="G16" i="27" s="1"/>
  <c r="P16" i="16"/>
  <c r="F16" i="49"/>
  <c r="G16" i="49" s="1"/>
  <c r="F16" i="8"/>
  <c r="G16" i="8" s="1"/>
  <c r="P16" i="51"/>
  <c r="F16" i="15"/>
  <c r="G16" i="15" s="1"/>
  <c r="P16" i="27"/>
  <c r="F16" i="37"/>
  <c r="G16" i="37" s="1"/>
  <c r="P16" i="44"/>
  <c r="F16" i="26"/>
  <c r="G16" i="26" s="1"/>
  <c r="P16" i="36"/>
  <c r="F16" i="44"/>
  <c r="G16" i="44" s="1"/>
  <c r="X11" i="4"/>
  <c r="Y11" i="4"/>
  <c r="E11" i="4" s="1"/>
  <c r="X44" i="13"/>
  <c r="X44" i="17"/>
  <c r="X44" i="16"/>
  <c r="X44" i="44"/>
  <c r="X44" i="51"/>
  <c r="X44" i="21"/>
  <c r="X44" i="49"/>
  <c r="X44" i="36"/>
  <c r="X44" i="15"/>
  <c r="X44" i="47"/>
  <c r="X44" i="37"/>
  <c r="X44" i="23"/>
  <c r="X44" i="39"/>
  <c r="X44" i="24"/>
  <c r="X44" i="32"/>
  <c r="X44" i="50"/>
  <c r="X44" i="29"/>
  <c r="X44" i="42"/>
  <c r="X44" i="25"/>
  <c r="X44" i="52"/>
  <c r="X44" i="34"/>
  <c r="X44" i="20"/>
  <c r="X44" i="35"/>
  <c r="X44" i="14"/>
  <c r="X44" i="18"/>
  <c r="X44" i="30"/>
  <c r="X44" i="12"/>
  <c r="X44" i="33"/>
  <c r="X44" i="48"/>
  <c r="X44" i="28"/>
  <c r="X44" i="19"/>
  <c r="X44" i="27"/>
  <c r="X44" i="31"/>
  <c r="X44" i="40"/>
  <c r="X44" i="26"/>
  <c r="X44" i="38"/>
  <c r="X44" i="8"/>
  <c r="X44" i="41"/>
  <c r="X44" i="43"/>
  <c r="J42" i="39"/>
  <c r="J42" i="26"/>
  <c r="J42" i="50"/>
  <c r="J42" i="43"/>
  <c r="J42" i="49"/>
  <c r="J42" i="8"/>
  <c r="J42" i="36"/>
  <c r="J42" i="12"/>
  <c r="J42" i="52"/>
  <c r="J42" i="37"/>
  <c r="G36" i="35"/>
  <c r="P16" i="25"/>
  <c r="F16" i="32"/>
  <c r="G16" i="32" s="1"/>
  <c r="F16" i="22"/>
  <c r="G16" i="22" s="1"/>
  <c r="F16" i="13"/>
  <c r="G16" i="13" s="1"/>
  <c r="P20" i="52"/>
  <c r="F20" i="8"/>
  <c r="G20" i="8" s="1"/>
  <c r="P20" i="48"/>
  <c r="V25" i="35"/>
  <c r="V25" i="26"/>
  <c r="V25" i="36"/>
  <c r="V25" i="52"/>
  <c r="V25" i="18"/>
  <c r="V25" i="22"/>
  <c r="V25" i="39"/>
  <c r="V25" i="17"/>
  <c r="V25" i="20"/>
  <c r="V25" i="13"/>
  <c r="V25" i="49"/>
  <c r="V25" i="44"/>
  <c r="V25" i="32"/>
  <c r="V25" i="28"/>
  <c r="V25" i="38"/>
  <c r="V25" i="27"/>
  <c r="V25" i="24"/>
  <c r="V25" i="30"/>
  <c r="J36" i="22"/>
  <c r="J36" i="50"/>
  <c r="J36" i="24"/>
  <c r="J36" i="37"/>
  <c r="J36" i="15"/>
  <c r="J36" i="35"/>
  <c r="J36" i="34"/>
  <c r="J36" i="39"/>
  <c r="J36" i="29"/>
  <c r="J36" i="49"/>
  <c r="J36" i="51"/>
  <c r="J36" i="16"/>
  <c r="J36" i="40"/>
  <c r="J36" i="43"/>
  <c r="J36" i="38"/>
  <c r="J36" i="30"/>
  <c r="J36" i="8"/>
  <c r="J36" i="17"/>
  <c r="J36" i="13"/>
  <c r="J36" i="23"/>
  <c r="J36" i="36"/>
  <c r="J36" i="33"/>
  <c r="J36" i="32"/>
  <c r="P12" i="16"/>
  <c r="F12" i="50"/>
  <c r="G12" i="50" s="1"/>
  <c r="P12" i="8"/>
  <c r="P12" i="42"/>
  <c r="F12" i="18"/>
  <c r="G12" i="18" s="1"/>
  <c r="P12" i="37"/>
  <c r="F12" i="12"/>
  <c r="G12" i="12" s="1"/>
  <c r="P12" i="31"/>
  <c r="F12" i="37"/>
  <c r="G12" i="37" s="1"/>
  <c r="F12" i="29"/>
  <c r="G12" i="29" s="1"/>
  <c r="F12" i="42"/>
  <c r="G12" i="42" s="1"/>
  <c r="F12" i="52"/>
  <c r="G12" i="52" s="1"/>
  <c r="F12" i="43"/>
  <c r="G12" i="43" s="1"/>
  <c r="P12" i="28"/>
  <c r="F12" i="21"/>
  <c r="G12" i="21" s="1"/>
  <c r="F12" i="30"/>
  <c r="G12" i="30" s="1"/>
  <c r="F12" i="15"/>
  <c r="G12" i="15" s="1"/>
  <c r="F12" i="27"/>
  <c r="G12" i="27" s="1"/>
  <c r="F12" i="41"/>
  <c r="G12" i="41" s="1"/>
  <c r="F12" i="25"/>
  <c r="G12" i="25" s="1"/>
  <c r="F12" i="13"/>
  <c r="G12" i="13" s="1"/>
  <c r="F12" i="17"/>
  <c r="G12" i="17" s="1"/>
  <c r="P12" i="48"/>
  <c r="P12" i="34"/>
  <c r="F12" i="48"/>
  <c r="G12" i="48" s="1"/>
  <c r="F12" i="8"/>
  <c r="G12" i="8" s="1"/>
  <c r="P12" i="27"/>
  <c r="P12" i="24"/>
  <c r="P12" i="26"/>
  <c r="P12" i="40"/>
  <c r="F12" i="49"/>
  <c r="G12" i="49" s="1"/>
  <c r="P12" i="38"/>
  <c r="P12" i="14"/>
  <c r="F12" i="26"/>
  <c r="G12" i="26" s="1"/>
  <c r="F12" i="39"/>
  <c r="G12" i="39" s="1"/>
  <c r="F12" i="23"/>
  <c r="G12" i="23" s="1"/>
  <c r="P12" i="51"/>
  <c r="P12" i="29"/>
  <c r="P12" i="12"/>
  <c r="P12" i="22"/>
  <c r="F12" i="34"/>
  <c r="G12" i="34" s="1"/>
  <c r="F12" i="35"/>
  <c r="G12" i="35" s="1"/>
  <c r="F12" i="33"/>
  <c r="G12" i="33" s="1"/>
  <c r="P12" i="52"/>
  <c r="P12" i="35"/>
  <c r="P12" i="17"/>
  <c r="P12" i="36"/>
  <c r="P12" i="50"/>
  <c r="P12" i="47"/>
  <c r="P12" i="44"/>
  <c r="P12" i="19"/>
  <c r="X17" i="37"/>
  <c r="X17" i="13"/>
  <c r="X17" i="41"/>
  <c r="X17" i="8"/>
  <c r="X17" i="39"/>
  <c r="X17" i="32"/>
  <c r="X17" i="40"/>
  <c r="X17" i="48"/>
  <c r="X17" i="22"/>
  <c r="X17" i="31"/>
  <c r="AD38" i="4"/>
  <c r="D38" i="4"/>
  <c r="N21" i="26"/>
  <c r="N21" i="32"/>
  <c r="N21" i="15"/>
  <c r="N21" i="34"/>
  <c r="N21" i="22"/>
  <c r="N21" i="35"/>
  <c r="N21" i="41"/>
  <c r="N21" i="12"/>
  <c r="N21" i="47"/>
  <c r="N21" i="50"/>
  <c r="N21" i="39"/>
  <c r="N21" i="49"/>
  <c r="N21" i="29"/>
  <c r="N21" i="37"/>
  <c r="N21" i="31"/>
  <c r="N21" i="44"/>
  <c r="N21" i="51"/>
  <c r="N21" i="38"/>
  <c r="N21" i="13"/>
  <c r="N21" i="42"/>
  <c r="N21" i="36"/>
  <c r="N21" i="30"/>
  <c r="N21" i="21"/>
  <c r="N21" i="14"/>
  <c r="J20" i="49"/>
  <c r="J20" i="47"/>
  <c r="J20" i="33"/>
  <c r="J20" i="26"/>
  <c r="J20" i="39"/>
  <c r="J20" i="34"/>
  <c r="J20" i="35"/>
  <c r="J20" i="23"/>
  <c r="J20" i="41"/>
  <c r="J20" i="12"/>
  <c r="F24" i="49"/>
  <c r="G24" i="49" s="1"/>
  <c r="P24" i="39"/>
  <c r="F24" i="26"/>
  <c r="G24" i="26" s="1"/>
  <c r="F24" i="22"/>
  <c r="G24" i="22" s="1"/>
  <c r="P24" i="24"/>
  <c r="F24" i="17"/>
  <c r="G24" i="17" s="1"/>
  <c r="F24" i="20"/>
  <c r="G24" i="20" s="1"/>
  <c r="F24" i="14"/>
  <c r="G24" i="14" s="1"/>
  <c r="P24" i="13"/>
  <c r="F24" i="15"/>
  <c r="G24" i="15" s="1"/>
  <c r="F24" i="31"/>
  <c r="G24" i="31" s="1"/>
  <c r="P24" i="37"/>
  <c r="F24" i="43"/>
  <c r="G24" i="43" s="1"/>
  <c r="F24" i="40"/>
  <c r="G24" i="40" s="1"/>
  <c r="P24" i="8"/>
  <c r="P24" i="22"/>
  <c r="F24" i="28"/>
  <c r="G24" i="28" s="1"/>
  <c r="P24" i="20"/>
  <c r="P24" i="52"/>
  <c r="F24" i="23"/>
  <c r="G24" i="23" s="1"/>
  <c r="P24" i="41"/>
  <c r="F24" i="16"/>
  <c r="G24" i="16" s="1"/>
  <c r="P24" i="27"/>
  <c r="P24" i="36"/>
  <c r="F24" i="44"/>
  <c r="G24" i="44" s="1"/>
  <c r="P24" i="19"/>
  <c r="P24" i="48"/>
  <c r="F24" i="24"/>
  <c r="G24" i="24" s="1"/>
  <c r="P24" i="18"/>
  <c r="P24" i="15"/>
  <c r="P24" i="33"/>
  <c r="P24" i="40"/>
  <c r="F24" i="50"/>
  <c r="G24" i="50" s="1"/>
  <c r="P24" i="21"/>
  <c r="P24" i="29"/>
  <c r="F24" i="47"/>
  <c r="G24" i="47" s="1"/>
  <c r="P24" i="28"/>
  <c r="F24" i="19"/>
  <c r="G24" i="19" s="1"/>
  <c r="P24" i="26"/>
  <c r="F24" i="48"/>
  <c r="G24" i="48" s="1"/>
  <c r="F24" i="30"/>
  <c r="G24" i="30" s="1"/>
  <c r="X44" i="22"/>
  <c r="J42" i="14"/>
  <c r="J42" i="33"/>
  <c r="J42" i="23"/>
  <c r="J42" i="47"/>
  <c r="J42" i="16"/>
  <c r="J42" i="42"/>
  <c r="J42" i="34"/>
  <c r="J42" i="24"/>
  <c r="J42" i="27"/>
  <c r="J42" i="48"/>
  <c r="V25" i="15"/>
  <c r="V25" i="34"/>
  <c r="V25" i="23"/>
  <c r="V25" i="33"/>
  <c r="J36" i="44"/>
  <c r="J36" i="19"/>
  <c r="P16" i="35"/>
  <c r="P16" i="28"/>
  <c r="F16" i="47"/>
  <c r="G16" i="47" s="1"/>
  <c r="P16" i="34"/>
  <c r="F16" i="40"/>
  <c r="G16" i="40" s="1"/>
  <c r="F12" i="16"/>
  <c r="G12" i="16" s="1"/>
  <c r="F20" i="43"/>
  <c r="G20" i="43" s="1"/>
  <c r="F20" i="24"/>
  <c r="G20" i="24" s="1"/>
  <c r="N21" i="52"/>
  <c r="F32" i="31"/>
  <c r="G32" i="31" s="1"/>
  <c r="P32" i="12"/>
  <c r="F32" i="15"/>
  <c r="G32" i="15" s="1"/>
  <c r="F32" i="39"/>
  <c r="G32" i="39" s="1"/>
  <c r="P32" i="43"/>
  <c r="P32" i="21"/>
  <c r="P32" i="20"/>
  <c r="P32" i="24"/>
  <c r="P32" i="42"/>
  <c r="F32" i="19"/>
  <c r="G32" i="19" s="1"/>
  <c r="F32" i="24"/>
  <c r="G32" i="24" s="1"/>
  <c r="P32" i="30"/>
  <c r="F32" i="32"/>
  <c r="G32" i="32" s="1"/>
  <c r="F32" i="41"/>
  <c r="G32" i="41" s="1"/>
  <c r="P32" i="38"/>
  <c r="P32" i="17"/>
  <c r="F32" i="33"/>
  <c r="G32" i="33" s="1"/>
  <c r="F32" i="34"/>
  <c r="G32" i="34" s="1"/>
  <c r="P32" i="48"/>
  <c r="F32" i="48"/>
  <c r="G32" i="48" s="1"/>
  <c r="P12" i="21"/>
  <c r="J42" i="40"/>
  <c r="J42" i="25"/>
  <c r="J42" i="44"/>
  <c r="J42" i="30"/>
  <c r="J42" i="20"/>
  <c r="J42" i="13"/>
  <c r="J42" i="15"/>
  <c r="J42" i="35"/>
  <c r="J42" i="38"/>
  <c r="P12" i="25"/>
  <c r="N21" i="27"/>
  <c r="P12" i="43"/>
  <c r="N21" i="25"/>
  <c r="N21" i="24"/>
  <c r="F24" i="12"/>
  <c r="G24" i="12" s="1"/>
  <c r="F24" i="25"/>
  <c r="G24" i="25" s="1"/>
  <c r="F24" i="8"/>
  <c r="G24" i="8" s="1"/>
  <c r="F24" i="33"/>
  <c r="G24" i="33" s="1"/>
  <c r="F24" i="21"/>
  <c r="G24" i="21" s="1"/>
  <c r="P24" i="14"/>
  <c r="P24" i="49"/>
  <c r="P24" i="44"/>
  <c r="P24" i="43"/>
  <c r="F24" i="51"/>
  <c r="G24" i="51" s="1"/>
  <c r="G11" i="35"/>
  <c r="V25" i="14"/>
  <c r="V25" i="47"/>
  <c r="V25" i="42"/>
  <c r="J36" i="41"/>
  <c r="J36" i="25"/>
  <c r="P16" i="14"/>
  <c r="F16" i="43"/>
  <c r="G16" i="43" s="1"/>
  <c r="P16" i="8"/>
  <c r="F16" i="29"/>
  <c r="G16" i="29" s="1"/>
  <c r="P16" i="33"/>
  <c r="P12" i="41"/>
  <c r="F20" i="25"/>
  <c r="G20" i="25" s="1"/>
  <c r="F20" i="27"/>
  <c r="G20" i="27" s="1"/>
  <c r="N21" i="48"/>
  <c r="F12" i="51"/>
  <c r="G12" i="51" s="1"/>
  <c r="AD26" i="4"/>
  <c r="D26" i="4"/>
  <c r="AD21" i="4"/>
  <c r="D21" i="4"/>
  <c r="F40" i="48"/>
  <c r="G40" i="48" s="1"/>
  <c r="P40" i="31"/>
  <c r="P40" i="42"/>
  <c r="F40" i="29"/>
  <c r="G40" i="29" s="1"/>
  <c r="F40" i="12"/>
  <c r="G40" i="12" s="1"/>
  <c r="P40" i="21"/>
  <c r="P40" i="39"/>
  <c r="F40" i="42"/>
  <c r="G40" i="42" s="1"/>
  <c r="F40" i="35"/>
  <c r="G40" i="35" s="1"/>
  <c r="P40" i="50"/>
  <c r="P40" i="22"/>
  <c r="P40" i="34"/>
  <c r="P40" i="29"/>
  <c r="P40" i="37"/>
  <c r="F40" i="28"/>
  <c r="G40" i="28" s="1"/>
  <c r="P40" i="23"/>
  <c r="P40" i="26"/>
  <c r="F40" i="18"/>
  <c r="G40" i="18" s="1"/>
  <c r="P40" i="25"/>
  <c r="F5" i="24"/>
  <c r="G5" i="24" s="1"/>
  <c r="P5" i="39"/>
  <c r="P5" i="43"/>
  <c r="P5" i="20"/>
  <c r="F5" i="16"/>
  <c r="G5" i="16" s="1"/>
  <c r="F5" i="44"/>
  <c r="G5" i="44" s="1"/>
  <c r="F5" i="35"/>
  <c r="G5" i="35" s="1"/>
  <c r="P5" i="13"/>
  <c r="P5" i="49"/>
  <c r="F5" i="12"/>
  <c r="G5" i="12" s="1"/>
  <c r="F5" i="41"/>
  <c r="G5" i="41" s="1"/>
  <c r="F5" i="49"/>
  <c r="G5" i="49" s="1"/>
  <c r="P5" i="33"/>
  <c r="F19" i="47"/>
  <c r="G19" i="47" s="1"/>
  <c r="F19" i="36"/>
  <c r="G19" i="36" s="1"/>
  <c r="F19" i="15"/>
  <c r="G19" i="15" s="1"/>
  <c r="F19" i="35"/>
  <c r="G19" i="35" s="1"/>
  <c r="F19" i="22"/>
  <c r="G19" i="22" s="1"/>
  <c r="N17" i="30"/>
  <c r="N17" i="21"/>
  <c r="N17" i="32"/>
  <c r="N17" i="13"/>
  <c r="N17" i="36"/>
  <c r="N17" i="31"/>
  <c r="N17" i="12"/>
  <c r="N17" i="35"/>
  <c r="N17" i="33"/>
  <c r="N17" i="29"/>
  <c r="N17" i="22"/>
  <c r="N17" i="49"/>
  <c r="N17" i="15"/>
  <c r="N17" i="16"/>
  <c r="N17" i="48"/>
  <c r="N17" i="44"/>
  <c r="N17" i="24"/>
  <c r="N17" i="17"/>
  <c r="N17" i="37"/>
  <c r="N17" i="25"/>
  <c r="N17" i="19"/>
  <c r="N17" i="26"/>
  <c r="AD44" i="4"/>
  <c r="D44" i="4"/>
  <c r="P40" i="48"/>
  <c r="P40" i="27"/>
  <c r="F40" i="25"/>
  <c r="G40" i="25" s="1"/>
  <c r="F40" i="39"/>
  <c r="G40" i="39" s="1"/>
  <c r="P40" i="51"/>
  <c r="AD20" i="4"/>
  <c r="D20" i="4"/>
  <c r="F44" i="17"/>
  <c r="G44" i="17" s="1"/>
  <c r="F44" i="48"/>
  <c r="G44" i="48" s="1"/>
  <c r="F44" i="40"/>
  <c r="G44" i="40" s="1"/>
  <c r="P44" i="20"/>
  <c r="P44" i="47"/>
  <c r="F44" i="19"/>
  <c r="G44" i="19" s="1"/>
  <c r="P44" i="13"/>
  <c r="F44" i="42"/>
  <c r="G44" i="42" s="1"/>
  <c r="P44" i="22"/>
  <c r="P44" i="34"/>
  <c r="F44" i="21"/>
  <c r="G44" i="21" s="1"/>
  <c r="P44" i="14"/>
  <c r="F44" i="43"/>
  <c r="G44" i="43" s="1"/>
  <c r="P44" i="23"/>
  <c r="P44" i="36"/>
  <c r="F44" i="50"/>
  <c r="F36" i="20"/>
  <c r="G36" i="20" s="1"/>
  <c r="P36" i="28"/>
  <c r="P36" i="35"/>
  <c r="F36" i="34"/>
  <c r="G36" i="34" s="1"/>
  <c r="P36" i="17"/>
  <c r="P36" i="20"/>
  <c r="F36" i="26"/>
  <c r="G36" i="26" s="1"/>
  <c r="P36" i="34"/>
  <c r="F36" i="39"/>
  <c r="G36" i="39" s="1"/>
  <c r="F36" i="36"/>
  <c r="G36" i="36" s="1"/>
  <c r="F5" i="38"/>
  <c r="G5" i="38" s="1"/>
  <c r="F5" i="14"/>
  <c r="G5" i="14" s="1"/>
  <c r="N17" i="23"/>
  <c r="F19" i="38"/>
  <c r="G19" i="38" s="1"/>
  <c r="P5" i="28"/>
  <c r="P5" i="47"/>
  <c r="N17" i="39"/>
  <c r="P5" i="22"/>
  <c r="P5" i="15"/>
  <c r="P5" i="26"/>
  <c r="F5" i="50"/>
  <c r="G5" i="50" s="1"/>
  <c r="F5" i="17"/>
  <c r="G5" i="17" s="1"/>
  <c r="F5" i="31"/>
  <c r="G5" i="31" s="1"/>
  <c r="P5" i="38"/>
  <c r="P19" i="35"/>
  <c r="P19" i="26"/>
  <c r="N17" i="43"/>
  <c r="AD42" i="4"/>
  <c r="D42" i="4"/>
  <c r="F40" i="40"/>
  <c r="G40" i="40" s="1"/>
  <c r="P40" i="13"/>
  <c r="F40" i="44"/>
  <c r="G40" i="44" s="1"/>
  <c r="F40" i="22"/>
  <c r="G40" i="22" s="1"/>
  <c r="F40" i="36"/>
  <c r="G40" i="36" s="1"/>
  <c r="P21" i="41"/>
  <c r="P21" i="13"/>
  <c r="P21" i="24"/>
  <c r="P21" i="19"/>
  <c r="P21" i="36"/>
  <c r="F21" i="34"/>
  <c r="G21" i="34" s="1"/>
  <c r="P21" i="38"/>
  <c r="F21" i="37"/>
  <c r="G21" i="37" s="1"/>
  <c r="F21" i="49"/>
  <c r="G21" i="49" s="1"/>
  <c r="F21" i="26"/>
  <c r="G21" i="26" s="1"/>
  <c r="P21" i="15"/>
  <c r="F21" i="12"/>
  <c r="G21" i="12" s="1"/>
  <c r="F21" i="31"/>
  <c r="G21" i="31" s="1"/>
  <c r="F21" i="19"/>
  <c r="G21" i="19" s="1"/>
  <c r="P21" i="50"/>
  <c r="P21" i="22"/>
  <c r="F21" i="30"/>
  <c r="G21" i="30" s="1"/>
  <c r="P21" i="37"/>
  <c r="F21" i="22"/>
  <c r="G21" i="22" s="1"/>
  <c r="F21" i="33"/>
  <c r="G21" i="33" s="1"/>
  <c r="P21" i="12"/>
  <c r="F21" i="18"/>
  <c r="G21" i="18" s="1"/>
  <c r="F21" i="27"/>
  <c r="G21" i="27" s="1"/>
  <c r="F21" i="13"/>
  <c r="G21" i="13" s="1"/>
  <c r="F21" i="23"/>
  <c r="G21" i="23" s="1"/>
  <c r="P21" i="25"/>
  <c r="P21" i="31"/>
  <c r="P21" i="28"/>
  <c r="F21" i="17"/>
  <c r="G21" i="17" s="1"/>
  <c r="F21" i="50"/>
  <c r="G21" i="50" s="1"/>
  <c r="F21" i="51"/>
  <c r="G21" i="51" s="1"/>
  <c r="P21" i="16"/>
  <c r="P21" i="48"/>
  <c r="F21" i="28"/>
  <c r="G21" i="28" s="1"/>
  <c r="P21" i="30"/>
  <c r="F21" i="38"/>
  <c r="G21" i="38" s="1"/>
  <c r="F21" i="21"/>
  <c r="G21" i="21" s="1"/>
  <c r="P21" i="51"/>
  <c r="P21" i="52"/>
  <c r="F21" i="40"/>
  <c r="G21" i="40" s="1"/>
  <c r="P21" i="21"/>
  <c r="P21" i="32"/>
  <c r="P21" i="33"/>
  <c r="P23" i="17"/>
  <c r="P23" i="50"/>
  <c r="F23" i="18"/>
  <c r="G23" i="18" s="1"/>
  <c r="F23" i="21"/>
  <c r="G23" i="21" s="1"/>
  <c r="F23" i="29"/>
  <c r="G23" i="29" s="1"/>
  <c r="F23" i="26"/>
  <c r="G23" i="26" s="1"/>
  <c r="F23" i="22"/>
  <c r="G23" i="22" s="1"/>
  <c r="P23" i="32"/>
  <c r="P23" i="25"/>
  <c r="F23" i="28"/>
  <c r="G23" i="28" s="1"/>
  <c r="P23" i="40"/>
  <c r="F23" i="47"/>
  <c r="G23" i="47" s="1"/>
  <c r="P23" i="48"/>
  <c r="P23" i="42"/>
  <c r="F23" i="39"/>
  <c r="G23" i="39" s="1"/>
  <c r="F23" i="19"/>
  <c r="G23" i="19" s="1"/>
  <c r="P23" i="47"/>
  <c r="F23" i="15"/>
  <c r="G23" i="15" s="1"/>
  <c r="P23" i="23"/>
  <c r="P23" i="35"/>
  <c r="F23" i="25"/>
  <c r="G23" i="25" s="1"/>
  <c r="F23" i="17"/>
  <c r="G23" i="17" s="1"/>
  <c r="P23" i="16"/>
  <c r="F23" i="49"/>
  <c r="G23" i="49" s="1"/>
  <c r="F23" i="31"/>
  <c r="G23" i="31" s="1"/>
  <c r="P23" i="43"/>
  <c r="F23" i="42"/>
  <c r="G23" i="42" s="1"/>
  <c r="P23" i="22"/>
  <c r="G20" i="33"/>
  <c r="G23" i="44"/>
  <c r="X21" i="44"/>
  <c r="X21" i="21"/>
  <c r="X21" i="40"/>
  <c r="X21" i="8"/>
  <c r="X21" i="19"/>
  <c r="X21" i="17"/>
  <c r="X21" i="26"/>
  <c r="X21" i="41"/>
  <c r="X21" i="18"/>
  <c r="X21" i="20"/>
  <c r="X21" i="14"/>
  <c r="X21" i="16"/>
  <c r="X21" i="34"/>
  <c r="X21" i="13"/>
  <c r="X21" i="28"/>
  <c r="X21" i="33"/>
  <c r="G40" i="33"/>
  <c r="AD31" i="4"/>
  <c r="D31" i="4"/>
  <c r="P27" i="13"/>
  <c r="F27" i="41"/>
  <c r="G27" i="41" s="1"/>
  <c r="P27" i="43"/>
  <c r="P27" i="38"/>
  <c r="F27" i="23"/>
  <c r="G27" i="23" s="1"/>
  <c r="F27" i="14"/>
  <c r="G27" i="14" s="1"/>
  <c r="P27" i="35"/>
  <c r="F27" i="51"/>
  <c r="G27" i="51" s="1"/>
  <c r="P27" i="48"/>
  <c r="F27" i="48"/>
  <c r="G27" i="48" s="1"/>
  <c r="F27" i="40"/>
  <c r="G27" i="40" s="1"/>
  <c r="P27" i="19"/>
  <c r="P27" i="25"/>
  <c r="P27" i="18"/>
  <c r="F27" i="50"/>
  <c r="G27" i="50" s="1"/>
  <c r="P27" i="8"/>
  <c r="F27" i="8"/>
  <c r="G27" i="8" s="1"/>
  <c r="F27" i="19"/>
  <c r="G27" i="19" s="1"/>
  <c r="P27" i="21"/>
  <c r="P27" i="24"/>
  <c r="P27" i="34"/>
  <c r="P27" i="42"/>
  <c r="P27" i="44"/>
  <c r="F27" i="18"/>
  <c r="G27" i="18" s="1"/>
  <c r="F27" i="32"/>
  <c r="G27" i="32" s="1"/>
  <c r="P27" i="15"/>
  <c r="F27" i="22"/>
  <c r="G27" i="22" s="1"/>
  <c r="F27" i="39"/>
  <c r="G27" i="39" s="1"/>
  <c r="P27" i="23"/>
  <c r="P27" i="27"/>
  <c r="F27" i="38"/>
  <c r="G27" i="38" s="1"/>
  <c r="P27" i="17"/>
  <c r="F27" i="12"/>
  <c r="G27" i="12" s="1"/>
  <c r="F27" i="16"/>
  <c r="G27" i="16" s="1"/>
  <c r="P27" i="36"/>
  <c r="F27" i="15"/>
  <c r="G27" i="15" s="1"/>
  <c r="AD34" i="4"/>
  <c r="D34" i="4"/>
  <c r="G19" i="23"/>
  <c r="G40" i="38"/>
  <c r="G37" i="24"/>
  <c r="N9" i="13"/>
  <c r="N9" i="28"/>
  <c r="D13" i="4"/>
  <c r="D25" i="4"/>
  <c r="G35" i="24"/>
  <c r="N45" i="38"/>
  <c r="N45" i="16"/>
  <c r="N45" i="36"/>
  <c r="N45" i="23"/>
  <c r="N45" i="44"/>
  <c r="N45" i="21"/>
  <c r="N45" i="33"/>
  <c r="N45" i="8"/>
  <c r="N45" i="49"/>
  <c r="N45" i="25"/>
  <c r="N45" i="37"/>
  <c r="N45" i="15"/>
  <c r="N45" i="35"/>
  <c r="N45" i="48"/>
  <c r="N45" i="26"/>
  <c r="N45" i="39"/>
  <c r="N45" i="14"/>
  <c r="N45" i="30"/>
  <c r="N45" i="13"/>
  <c r="N45" i="20"/>
  <c r="N45" i="40"/>
  <c r="N45" i="18"/>
  <c r="N8" i="52"/>
  <c r="N8" i="41"/>
  <c r="N8" i="23"/>
  <c r="N8" i="47"/>
  <c r="N8" i="43"/>
  <c r="N8" i="35"/>
  <c r="N8" i="34"/>
  <c r="N8" i="40"/>
  <c r="N8" i="50"/>
  <c r="N8" i="30"/>
  <c r="N8" i="33"/>
  <c r="N8" i="20"/>
  <c r="N8" i="29"/>
  <c r="N8" i="12"/>
  <c r="N8" i="36"/>
  <c r="N8" i="51"/>
  <c r="N8" i="24"/>
  <c r="N8" i="39"/>
  <c r="N8" i="25"/>
  <c r="N8" i="14"/>
  <c r="N8" i="32"/>
  <c r="N8" i="8"/>
  <c r="AD39" i="4"/>
  <c r="D39" i="4"/>
  <c r="X43" i="34"/>
  <c r="X43" i="26"/>
  <c r="X43" i="35"/>
  <c r="X43" i="50"/>
  <c r="X43" i="38"/>
  <c r="X43" i="22"/>
  <c r="X43" i="27"/>
  <c r="X43" i="30"/>
  <c r="X24" i="29"/>
  <c r="X24" i="38"/>
  <c r="X24" i="24"/>
  <c r="X24" i="42"/>
  <c r="X24" i="28"/>
  <c r="X24" i="18"/>
  <c r="X24" i="8"/>
  <c r="X24" i="35"/>
  <c r="X24" i="31"/>
  <c r="X24" i="19"/>
  <c r="X24" i="52"/>
  <c r="X24" i="22"/>
  <c r="X24" i="30"/>
  <c r="X24" i="44"/>
  <c r="X24" i="15"/>
  <c r="X24" i="12"/>
  <c r="X24" i="37"/>
  <c r="X24" i="20"/>
  <c r="X24" i="36"/>
  <c r="X24" i="33"/>
  <c r="X24" i="27"/>
  <c r="X24" i="23"/>
  <c r="X24" i="16"/>
  <c r="X24" i="13"/>
  <c r="X24" i="43"/>
  <c r="X24" i="32"/>
  <c r="X24" i="39"/>
  <c r="X24" i="26"/>
  <c r="X24" i="41"/>
  <c r="X24" i="47"/>
  <c r="X24" i="51"/>
  <c r="X24" i="49"/>
  <c r="X24" i="48"/>
  <c r="X24" i="40"/>
  <c r="X24" i="21"/>
  <c r="F7" i="42"/>
  <c r="G7" i="42" s="1"/>
  <c r="P7" i="38"/>
  <c r="P7" i="20"/>
  <c r="P7" i="30"/>
  <c r="F7" i="48"/>
  <c r="G7" i="48" s="1"/>
  <c r="P7" i="41"/>
  <c r="F7" i="38"/>
  <c r="G7" i="38" s="1"/>
  <c r="P7" i="32"/>
  <c r="G30" i="33"/>
  <c r="N24" i="12"/>
  <c r="N24" i="13"/>
  <c r="N24" i="17"/>
  <c r="N24" i="16"/>
  <c r="N24" i="39"/>
  <c r="N24" i="22"/>
  <c r="N24" i="41"/>
  <c r="N24" i="28"/>
  <c r="N24" i="14"/>
  <c r="N24" i="31"/>
  <c r="N24" i="40"/>
  <c r="N24" i="51"/>
  <c r="N24" i="36"/>
  <c r="N24" i="20"/>
  <c r="N24" i="23"/>
  <c r="N24" i="15"/>
  <c r="N24" i="34"/>
  <c r="N24" i="33"/>
  <c r="N24" i="24"/>
  <c r="N24" i="37"/>
  <c r="N24" i="43"/>
  <c r="N24" i="27"/>
  <c r="N24" i="21"/>
  <c r="N24" i="30"/>
  <c r="N24" i="50"/>
  <c r="N24" i="32"/>
  <c r="N24" i="52"/>
  <c r="N24" i="19"/>
  <c r="N24" i="38"/>
  <c r="N24" i="42"/>
  <c r="BL5" i="1"/>
  <c r="G39" i="16"/>
  <c r="N19" i="21"/>
  <c r="N19" i="48"/>
  <c r="N19" i="42"/>
  <c r="N19" i="37"/>
  <c r="N19" i="13"/>
  <c r="N19" i="19"/>
  <c r="N19" i="49"/>
  <c r="N19" i="47"/>
  <c r="N19" i="36"/>
  <c r="N19" i="43"/>
  <c r="N19" i="32"/>
  <c r="N19" i="38"/>
  <c r="N19" i="50"/>
  <c r="N37" i="47"/>
  <c r="N37" i="29"/>
  <c r="N37" i="31"/>
  <c r="N37" i="34"/>
  <c r="N37" i="17"/>
  <c r="N37" i="19"/>
  <c r="N37" i="43"/>
  <c r="N37" i="37"/>
  <c r="N37" i="14"/>
  <c r="N37" i="15"/>
  <c r="N37" i="8"/>
  <c r="N37" i="12"/>
  <c r="N37" i="30"/>
  <c r="N37" i="44"/>
  <c r="N37" i="27"/>
  <c r="N37" i="20"/>
  <c r="N37" i="24"/>
  <c r="N37" i="33"/>
  <c r="N37" i="42"/>
  <c r="N37" i="49"/>
  <c r="N37" i="21"/>
  <c r="N37" i="22"/>
  <c r="N37" i="38"/>
  <c r="N37" i="48"/>
  <c r="N37" i="32"/>
  <c r="N37" i="28"/>
  <c r="N37" i="41"/>
  <c r="N37" i="40"/>
  <c r="N37" i="35"/>
  <c r="N37" i="50"/>
  <c r="N24" i="48"/>
  <c r="X24" i="50"/>
  <c r="D23" i="55"/>
  <c r="E25" i="55"/>
  <c r="C44" i="55" s="1"/>
  <c r="F44" i="55" s="1"/>
  <c r="C59" i="55" s="1"/>
  <c r="V5" i="50"/>
  <c r="V5" i="24"/>
  <c r="V5" i="38"/>
  <c r="V5" i="16"/>
  <c r="V5" i="40"/>
  <c r="V5" i="20"/>
  <c r="V5" i="30"/>
  <c r="V5" i="37"/>
  <c r="V5" i="25"/>
  <c r="V5" i="29"/>
  <c r="V5" i="8"/>
  <c r="V5" i="42"/>
  <c r="V5" i="14"/>
  <c r="V5" i="51"/>
  <c r="V5" i="47"/>
  <c r="V5" i="49"/>
  <c r="V5" i="39"/>
  <c r="V5" i="28"/>
  <c r="V5" i="41"/>
  <c r="F27" i="57"/>
  <c r="G27" i="57"/>
  <c r="E42" i="58"/>
  <c r="C42" i="58" s="1"/>
  <c r="F46" i="58"/>
  <c r="G26" i="39"/>
  <c r="T6" i="29"/>
  <c r="T6" i="30"/>
  <c r="T6" i="41"/>
  <c r="T6" i="49"/>
  <c r="T6" i="31"/>
  <c r="T6" i="52"/>
  <c r="T6" i="24"/>
  <c r="T6" i="18"/>
  <c r="T6" i="19"/>
  <c r="T6" i="16"/>
  <c r="J43" i="36"/>
  <c r="J43" i="44"/>
  <c r="J43" i="27"/>
  <c r="J43" i="40"/>
  <c r="J43" i="18"/>
  <c r="J43" i="38"/>
  <c r="J43" i="17"/>
  <c r="J43" i="37"/>
  <c r="J43" i="16"/>
  <c r="J43" i="41"/>
  <c r="J43" i="39"/>
  <c r="J43" i="23"/>
  <c r="J43" i="34"/>
  <c r="J43" i="14"/>
  <c r="J43" i="33"/>
  <c r="J43" i="12"/>
  <c r="J43" i="32"/>
  <c r="J43" i="13"/>
  <c r="J43" i="19"/>
  <c r="J43" i="35"/>
  <c r="J43" i="47"/>
  <c r="J43" i="29"/>
  <c r="J43" i="48"/>
  <c r="J43" i="28"/>
  <c r="J43" i="49"/>
  <c r="J43" i="26"/>
  <c r="J43" i="8"/>
  <c r="J43" i="25"/>
  <c r="J43" i="24"/>
  <c r="J43" i="21"/>
  <c r="J43" i="50"/>
  <c r="J43" i="43"/>
  <c r="J43" i="20"/>
  <c r="J43" i="30"/>
  <c r="J43" i="31"/>
  <c r="J43" i="22"/>
  <c r="J43" i="51"/>
  <c r="AD48" i="4"/>
  <c r="D48" i="4"/>
  <c r="T7" i="37"/>
  <c r="T7" i="21"/>
  <c r="T7" i="49"/>
  <c r="T7" i="28"/>
  <c r="T7" i="43"/>
  <c r="T7" i="31"/>
  <c r="T7" i="39"/>
  <c r="T7" i="20"/>
  <c r="T7" i="14"/>
  <c r="T7" i="24"/>
  <c r="T7" i="42"/>
  <c r="T7" i="52"/>
  <c r="T7" i="8"/>
  <c r="T7" i="25"/>
  <c r="T7" i="30"/>
  <c r="T7" i="44"/>
  <c r="T7" i="34"/>
  <c r="T7" i="26"/>
  <c r="T7" i="18"/>
  <c r="T7" i="38"/>
  <c r="X36" i="23"/>
  <c r="X36" i="43"/>
  <c r="X36" i="28"/>
  <c r="X36" i="16"/>
  <c r="X36" i="19"/>
  <c r="X36" i="35"/>
  <c r="X36" i="20"/>
  <c r="X36" i="50"/>
  <c r="X36" i="24"/>
  <c r="X36" i="17"/>
  <c r="X36" i="37"/>
  <c r="X36" i="47"/>
  <c r="X36" i="30"/>
  <c r="X36" i="51"/>
  <c r="X36" i="36"/>
  <c r="X36" i="40"/>
  <c r="AD37" i="4"/>
  <c r="D37" i="4"/>
  <c r="P34" i="47"/>
  <c r="P34" i="42"/>
  <c r="F34" i="40"/>
  <c r="G34" i="40" s="1"/>
  <c r="F34" i="15"/>
  <c r="G34" i="15" s="1"/>
  <c r="F34" i="51"/>
  <c r="G34" i="51" s="1"/>
  <c r="P34" i="37"/>
  <c r="F34" i="38"/>
  <c r="G34" i="38" s="1"/>
  <c r="P34" i="26"/>
  <c r="F34" i="13"/>
  <c r="G34" i="13" s="1"/>
  <c r="P34" i="41"/>
  <c r="P34" i="39"/>
  <c r="F34" i="33"/>
  <c r="G34" i="33" s="1"/>
  <c r="P34" i="23"/>
  <c r="F34" i="23"/>
  <c r="G34" i="23" s="1"/>
  <c r="F34" i="17"/>
  <c r="G34" i="17" s="1"/>
  <c r="P34" i="33"/>
  <c r="F34" i="26"/>
  <c r="G34" i="26" s="1"/>
  <c r="F34" i="12"/>
  <c r="G34" i="12" s="1"/>
  <c r="P34" i="34"/>
  <c r="P34" i="52"/>
  <c r="P34" i="31"/>
  <c r="F34" i="43"/>
  <c r="G34" i="43" s="1"/>
  <c r="F34" i="50"/>
  <c r="G34" i="50" s="1"/>
  <c r="P34" i="43"/>
  <c r="F34" i="37"/>
  <c r="G34" i="37" s="1"/>
  <c r="P34" i="14"/>
  <c r="F34" i="22"/>
  <c r="G34" i="22" s="1"/>
  <c r="F34" i="19"/>
  <c r="G34" i="19" s="1"/>
  <c r="F34" i="20"/>
  <c r="G34" i="20" s="1"/>
  <c r="P34" i="17"/>
  <c r="F34" i="27"/>
  <c r="G34" i="27" s="1"/>
  <c r="F34" i="32"/>
  <c r="G34" i="32" s="1"/>
  <c r="P34" i="48"/>
  <c r="F34" i="8"/>
  <c r="G34" i="8" s="1"/>
  <c r="F34" i="44"/>
  <c r="G34" i="44" s="1"/>
  <c r="P34" i="22"/>
  <c r="F34" i="52"/>
  <c r="G34" i="52" s="1"/>
  <c r="P34" i="18"/>
  <c r="F34" i="31"/>
  <c r="G34" i="31" s="1"/>
  <c r="P34" i="30"/>
  <c r="P34" i="12"/>
  <c r="F34" i="14"/>
  <c r="G34" i="14" s="1"/>
  <c r="P34" i="32"/>
  <c r="P34" i="29"/>
  <c r="F34" i="24"/>
  <c r="G34" i="24" s="1"/>
  <c r="P34" i="50"/>
  <c r="P34" i="21"/>
  <c r="P34" i="20"/>
  <c r="F34" i="25"/>
  <c r="G34" i="25" s="1"/>
  <c r="P34" i="16"/>
  <c r="F34" i="16"/>
  <c r="G34" i="16" s="1"/>
  <c r="F34" i="48"/>
  <c r="G34" i="48" s="1"/>
  <c r="P34" i="13"/>
  <c r="P34" i="38"/>
  <c r="F34" i="35"/>
  <c r="G34" i="35" s="1"/>
  <c r="F34" i="49"/>
  <c r="G34" i="49" s="1"/>
  <c r="F34" i="41"/>
  <c r="G34" i="41" s="1"/>
  <c r="P34" i="19"/>
  <c r="P34" i="15"/>
  <c r="F34" i="42"/>
  <c r="G34" i="42" s="1"/>
  <c r="F34" i="39"/>
  <c r="G34" i="39" s="1"/>
  <c r="F34" i="18"/>
  <c r="G34" i="18" s="1"/>
  <c r="P34" i="28"/>
  <c r="F34" i="21"/>
  <c r="G34" i="21" s="1"/>
  <c r="G23" i="23"/>
  <c r="O18" i="4"/>
  <c r="P18" i="4" s="1"/>
  <c r="C18" i="4" s="1"/>
  <c r="BL16" i="1"/>
  <c r="BL32" i="1"/>
  <c r="F19" i="57"/>
  <c r="G19" i="57"/>
  <c r="D30" i="4"/>
  <c r="AD30" i="4"/>
  <c r="G21" i="57"/>
  <c r="F21" i="57"/>
  <c r="C43" i="55"/>
  <c r="G26" i="24"/>
  <c r="Y33" i="4"/>
  <c r="E33" i="4" s="1"/>
  <c r="X33" i="4"/>
  <c r="O12" i="4"/>
  <c r="P12" i="4" s="1"/>
  <c r="C12" i="4" s="1"/>
  <c r="C7" i="58"/>
  <c r="C46" i="58" s="1"/>
  <c r="E46" i="58"/>
  <c r="AD23" i="4"/>
  <c r="D23" i="4"/>
  <c r="BL24" i="1"/>
  <c r="BL40" i="1"/>
  <c r="F7" i="57"/>
  <c r="D47" i="55" s="1"/>
  <c r="F57" i="57"/>
  <c r="C13" i="57"/>
  <c r="G13" i="57" s="1"/>
  <c r="G57" i="57"/>
  <c r="C23" i="55"/>
  <c r="E26" i="55"/>
  <c r="C46" i="55" s="1"/>
  <c r="E58" i="58"/>
  <c r="F94" i="58"/>
  <c r="D40" i="4"/>
  <c r="G16" i="57"/>
  <c r="N15" i="55"/>
  <c r="O16" i="55" s="1"/>
  <c r="E27" i="55"/>
  <c r="C45" i="55" s="1"/>
  <c r="F45" i="55" s="1"/>
  <c r="C60" i="55" s="1"/>
  <c r="E60" i="55" s="1"/>
  <c r="E30" i="32"/>
  <c r="G30" i="32" s="1"/>
  <c r="X45" i="4"/>
  <c r="Y45" i="4"/>
  <c r="E45" i="4" s="1"/>
  <c r="F59" i="57"/>
  <c r="C15" i="57"/>
  <c r="E5" i="29"/>
  <c r="E13" i="27"/>
  <c r="F37" i="57"/>
  <c r="G37" i="57"/>
  <c r="E44" i="57"/>
  <c r="G44" i="57" s="1"/>
  <c r="E108" i="57"/>
  <c r="G108" i="57" s="1"/>
  <c r="E17" i="21"/>
  <c r="G17" i="21" s="1"/>
  <c r="E44" i="50"/>
  <c r="G44" i="50" s="1"/>
  <c r="E32" i="44"/>
  <c r="G32" i="44" s="1"/>
  <c r="E45" i="38" l="1"/>
  <c r="E45" i="31"/>
  <c r="G7" i="31"/>
  <c r="H5" i="24" a="1"/>
  <c r="E45" i="29"/>
  <c r="G5" i="29"/>
  <c r="AD45" i="4"/>
  <c r="D45" i="4"/>
  <c r="C48" i="55"/>
  <c r="F48" i="55" s="1"/>
  <c r="C63" i="55" s="1"/>
  <c r="E63" i="55" s="1"/>
  <c r="C50" i="55"/>
  <c r="F50" i="55" s="1"/>
  <c r="C65" i="55" s="1"/>
  <c r="E65" i="55" s="1"/>
  <c r="C47" i="55"/>
  <c r="C49" i="55"/>
  <c r="F49" i="55" s="1"/>
  <c r="C64" i="55" s="1"/>
  <c r="E64" i="55" s="1"/>
  <c r="V20" i="30"/>
  <c r="V20" i="20"/>
  <c r="V20" i="26"/>
  <c r="V20" i="12"/>
  <c r="V20" i="28"/>
  <c r="V20" i="48"/>
  <c r="V20" i="52"/>
  <c r="V20" i="38"/>
  <c r="V20" i="42"/>
  <c r="V20" i="31"/>
  <c r="V20" i="22"/>
  <c r="V20" i="39"/>
  <c r="V20" i="16"/>
  <c r="V20" i="50"/>
  <c r="V20" i="18"/>
  <c r="V20" i="21"/>
  <c r="V20" i="35"/>
  <c r="V20" i="27"/>
  <c r="V20" i="8"/>
  <c r="V20" i="13"/>
  <c r="V20" i="32"/>
  <c r="V20" i="51"/>
  <c r="V20" i="29"/>
  <c r="V20" i="37"/>
  <c r="V20" i="47"/>
  <c r="V20" i="34"/>
  <c r="V20" i="49"/>
  <c r="V20" i="36"/>
  <c r="V20" i="23"/>
  <c r="V20" i="40"/>
  <c r="V20" i="41"/>
  <c r="V20" i="24"/>
  <c r="V20" i="44"/>
  <c r="V20" i="19"/>
  <c r="V20" i="25"/>
  <c r="V20" i="17"/>
  <c r="V20" i="33"/>
  <c r="V20" i="43"/>
  <c r="V20" i="15"/>
  <c r="V20" i="14"/>
  <c r="F9" i="47"/>
  <c r="G9" i="47" s="1"/>
  <c r="F9" i="31"/>
  <c r="G9" i="31" s="1"/>
  <c r="P9" i="27"/>
  <c r="P9" i="52"/>
  <c r="P9" i="42"/>
  <c r="F9" i="14"/>
  <c r="G9" i="14" s="1"/>
  <c r="P9" i="25"/>
  <c r="P9" i="16"/>
  <c r="F9" i="32"/>
  <c r="G9" i="32" s="1"/>
  <c r="P9" i="30"/>
  <c r="F9" i="37"/>
  <c r="G9" i="37" s="1"/>
  <c r="F9" i="25"/>
  <c r="G9" i="25" s="1"/>
  <c r="F9" i="22"/>
  <c r="G9" i="22" s="1"/>
  <c r="P9" i="51"/>
  <c r="F9" i="26"/>
  <c r="G9" i="26" s="1"/>
  <c r="P9" i="47"/>
  <c r="P9" i="38"/>
  <c r="F9" i="35"/>
  <c r="G9" i="35" s="1"/>
  <c r="F9" i="30"/>
  <c r="G9" i="30" s="1"/>
  <c r="F9" i="52"/>
  <c r="G9" i="52" s="1"/>
  <c r="P9" i="43"/>
  <c r="P9" i="48"/>
  <c r="F9" i="29"/>
  <c r="G9" i="29" s="1"/>
  <c r="F9" i="49"/>
  <c r="G9" i="49" s="1"/>
  <c r="H5" i="49" s="1" a="1"/>
  <c r="F9" i="15"/>
  <c r="G9" i="15" s="1"/>
  <c r="F9" i="33"/>
  <c r="G9" i="33" s="1"/>
  <c r="F9" i="48"/>
  <c r="G9" i="48" s="1"/>
  <c r="H5" i="48" s="1" a="1"/>
  <c r="F9" i="41"/>
  <c r="G9" i="41" s="1"/>
  <c r="F9" i="42"/>
  <c r="G9" i="42" s="1"/>
  <c r="P9" i="33"/>
  <c r="P9" i="41"/>
  <c r="P9" i="12"/>
  <c r="F9" i="34"/>
  <c r="G9" i="34" s="1"/>
  <c r="P9" i="15"/>
  <c r="F9" i="27"/>
  <c r="G9" i="27" s="1"/>
  <c r="F9" i="19"/>
  <c r="G9" i="19" s="1"/>
  <c r="P9" i="8"/>
  <c r="P9" i="31"/>
  <c r="P9" i="49"/>
  <c r="P9" i="24"/>
  <c r="F9" i="50"/>
  <c r="G9" i="50" s="1"/>
  <c r="F9" i="38"/>
  <c r="G9" i="38" s="1"/>
  <c r="P9" i="28"/>
  <c r="F9" i="51"/>
  <c r="G9" i="51" s="1"/>
  <c r="P9" i="26"/>
  <c r="F9" i="24"/>
  <c r="G9" i="24" s="1"/>
  <c r="P9" i="29"/>
  <c r="F9" i="18"/>
  <c r="G9" i="18" s="1"/>
  <c r="G45" i="18" s="1"/>
  <c r="P9" i="21"/>
  <c r="F9" i="43"/>
  <c r="G9" i="43" s="1"/>
  <c r="P9" i="40"/>
  <c r="P9" i="44"/>
  <c r="P9" i="35"/>
  <c r="P9" i="14"/>
  <c r="F9" i="12"/>
  <c r="G9" i="12" s="1"/>
  <c r="P9" i="13"/>
  <c r="P9" i="50"/>
  <c r="P9" i="20"/>
  <c r="P9" i="32"/>
  <c r="F9" i="16"/>
  <c r="G9" i="16" s="1"/>
  <c r="F9" i="39"/>
  <c r="G9" i="39" s="1"/>
  <c r="P9" i="19"/>
  <c r="P9" i="36"/>
  <c r="F9" i="23"/>
  <c r="G9" i="23" s="1"/>
  <c r="H5" i="23" s="1" a="1"/>
  <c r="F9" i="21"/>
  <c r="G9" i="21" s="1"/>
  <c r="F9" i="17"/>
  <c r="G9" i="17" s="1"/>
  <c r="F9" i="8"/>
  <c r="G9" i="8" s="1"/>
  <c r="P9" i="34"/>
  <c r="P9" i="18"/>
  <c r="F9" i="13"/>
  <c r="G9" i="13" s="1"/>
  <c r="F9" i="36"/>
  <c r="G9" i="36" s="1"/>
  <c r="P9" i="39"/>
  <c r="P9" i="17"/>
  <c r="P9" i="22"/>
  <c r="F9" i="20"/>
  <c r="G9" i="20" s="1"/>
  <c r="P9" i="23"/>
  <c r="F9" i="44"/>
  <c r="G9" i="44" s="1"/>
  <c r="P9" i="37"/>
  <c r="F9" i="28"/>
  <c r="G9" i="28" s="1"/>
  <c r="F9" i="40"/>
  <c r="G9" i="40" s="1"/>
  <c r="E23" i="55"/>
  <c r="F15" i="13"/>
  <c r="G15" i="13" s="1"/>
  <c r="F15" i="14"/>
  <c r="G15" i="14" s="1"/>
  <c r="H5" i="14" s="1" a="1"/>
  <c r="P15" i="18"/>
  <c r="F15" i="52"/>
  <c r="G15" i="52" s="1"/>
  <c r="P15" i="21"/>
  <c r="P15" i="37"/>
  <c r="F15" i="51"/>
  <c r="G15" i="51" s="1"/>
  <c r="P15" i="36"/>
  <c r="P15" i="50"/>
  <c r="F15" i="15"/>
  <c r="G15" i="15" s="1"/>
  <c r="P15" i="51"/>
  <c r="F15" i="43"/>
  <c r="G15" i="43" s="1"/>
  <c r="F15" i="23"/>
  <c r="G15" i="23" s="1"/>
  <c r="P15" i="43"/>
  <c r="P15" i="32"/>
  <c r="F15" i="34"/>
  <c r="G15" i="34" s="1"/>
  <c r="P15" i="34"/>
  <c r="F15" i="21"/>
  <c r="G15" i="21" s="1"/>
  <c r="G45" i="21" s="1"/>
  <c r="F15" i="35"/>
  <c r="G15" i="35" s="1"/>
  <c r="G45" i="35" s="1"/>
  <c r="P15" i="31"/>
  <c r="P15" i="41"/>
  <c r="F15" i="12"/>
  <c r="G15" i="12" s="1"/>
  <c r="H5" i="12" s="1" a="1"/>
  <c r="F15" i="30"/>
  <c r="G15" i="30" s="1"/>
  <c r="P15" i="14"/>
  <c r="P15" i="44"/>
  <c r="P15" i="8"/>
  <c r="F15" i="19"/>
  <c r="G15" i="19" s="1"/>
  <c r="P15" i="29"/>
  <c r="F15" i="27"/>
  <c r="G15" i="27" s="1"/>
  <c r="F15" i="8"/>
  <c r="G15" i="8" s="1"/>
  <c r="H5" i="8" s="1" a="1"/>
  <c r="P15" i="40"/>
  <c r="F15" i="44"/>
  <c r="G15" i="44" s="1"/>
  <c r="P15" i="28"/>
  <c r="P15" i="27"/>
  <c r="P15" i="24"/>
  <c r="P15" i="25"/>
  <c r="F15" i="33"/>
  <c r="G15" i="33" s="1"/>
  <c r="P15" i="26"/>
  <c r="F15" i="39"/>
  <c r="G15" i="39" s="1"/>
  <c r="F15" i="32"/>
  <c r="G15" i="32" s="1"/>
  <c r="F15" i="37"/>
  <c r="G15" i="37" s="1"/>
  <c r="F15" i="36"/>
  <c r="G15" i="36" s="1"/>
  <c r="H5" i="36" s="1" a="1"/>
  <c r="P15" i="42"/>
  <c r="P15" i="23"/>
  <c r="P15" i="12"/>
  <c r="P15" i="22"/>
  <c r="F15" i="25"/>
  <c r="G15" i="25" s="1"/>
  <c r="F15" i="31"/>
  <c r="G15" i="31" s="1"/>
  <c r="F15" i="22"/>
  <c r="G15" i="22" s="1"/>
  <c r="F15" i="16"/>
  <c r="G15" i="16" s="1"/>
  <c r="P15" i="30"/>
  <c r="P15" i="47"/>
  <c r="F15" i="26"/>
  <c r="G15" i="26" s="1"/>
  <c r="P15" i="15"/>
  <c r="F15" i="28"/>
  <c r="G15" i="28" s="1"/>
  <c r="P15" i="52"/>
  <c r="F15" i="24"/>
  <c r="G15" i="24" s="1"/>
  <c r="P15" i="17"/>
  <c r="F15" i="29"/>
  <c r="G15" i="29" s="1"/>
  <c r="F15" i="20"/>
  <c r="G15" i="20" s="1"/>
  <c r="F15" i="18"/>
  <c r="G15" i="18" s="1"/>
  <c r="P15" i="39"/>
  <c r="F15" i="47"/>
  <c r="G15" i="47" s="1"/>
  <c r="P15" i="13"/>
  <c r="F15" i="49"/>
  <c r="G15" i="49" s="1"/>
  <c r="F15" i="41"/>
  <c r="G15" i="41" s="1"/>
  <c r="H5" i="41" s="1" a="1"/>
  <c r="F15" i="40"/>
  <c r="G15" i="40" s="1"/>
  <c r="G45" i="40" s="1"/>
  <c r="P15" i="35"/>
  <c r="P15" i="33"/>
  <c r="P15" i="16"/>
  <c r="P15" i="20"/>
  <c r="F15" i="50"/>
  <c r="G15" i="50" s="1"/>
  <c r="F15" i="48"/>
  <c r="G15" i="48" s="1"/>
  <c r="F15" i="17"/>
  <c r="G15" i="17" s="1"/>
  <c r="H5" i="17" s="1" a="1"/>
  <c r="P15" i="19"/>
  <c r="F15" i="38"/>
  <c r="G15" i="38" s="1"/>
  <c r="P15" i="49"/>
  <c r="F15" i="42"/>
  <c r="G15" i="42" s="1"/>
  <c r="H5" i="42" s="1" a="1"/>
  <c r="P15" i="48"/>
  <c r="P15" i="38"/>
  <c r="V45" i="41"/>
  <c r="V45" i="29"/>
  <c r="V45" i="24"/>
  <c r="V45" i="44"/>
  <c r="V45" i="25"/>
  <c r="V45" i="35"/>
  <c r="V45" i="13"/>
  <c r="V45" i="8"/>
  <c r="V45" i="21"/>
  <c r="V45" i="30"/>
  <c r="V45" i="26"/>
  <c r="V45" i="12"/>
  <c r="V45" i="40"/>
  <c r="V45" i="39"/>
  <c r="V45" i="27"/>
  <c r="V45" i="15"/>
  <c r="V45" i="52"/>
  <c r="V45" i="34"/>
  <c r="V45" i="28"/>
  <c r="V45" i="33"/>
  <c r="V45" i="51"/>
  <c r="V45" i="42"/>
  <c r="V45" i="14"/>
  <c r="V45" i="48"/>
  <c r="V45" i="38"/>
  <c r="V45" i="32"/>
  <c r="V45" i="37"/>
  <c r="V45" i="22"/>
  <c r="V45" i="49"/>
  <c r="V45" i="43"/>
  <c r="V45" i="16"/>
  <c r="V45" i="47"/>
  <c r="V45" i="19"/>
  <c r="V45" i="18"/>
  <c r="V45" i="31"/>
  <c r="V45" i="20"/>
  <c r="V45" i="17"/>
  <c r="V45" i="23"/>
  <c r="V45" i="36"/>
  <c r="V45" i="50"/>
  <c r="V36" i="50"/>
  <c r="V36" i="47"/>
  <c r="V36" i="21"/>
  <c r="V36" i="35"/>
  <c r="V36" i="49"/>
  <c r="V36" i="8"/>
  <c r="V36" i="15"/>
  <c r="V36" i="23"/>
  <c r="V36" i="32"/>
  <c r="V36" i="17"/>
  <c r="V36" i="29"/>
  <c r="V36" i="39"/>
  <c r="V36" i="44"/>
  <c r="V36" i="14"/>
  <c r="V36" i="48"/>
  <c r="V36" i="26"/>
  <c r="V36" i="13"/>
  <c r="V36" i="41"/>
  <c r="V36" i="28"/>
  <c r="V36" i="34"/>
  <c r="V36" i="43"/>
  <c r="V36" i="33"/>
  <c r="V36" i="16"/>
  <c r="V36" i="31"/>
  <c r="V36" i="18"/>
  <c r="V36" i="40"/>
  <c r="V36" i="19"/>
  <c r="V36" i="51"/>
  <c r="V36" i="36"/>
  <c r="V36" i="52"/>
  <c r="V36" i="22"/>
  <c r="V36" i="20"/>
  <c r="V36" i="30"/>
  <c r="V36" i="38"/>
  <c r="V36" i="25"/>
  <c r="V36" i="12"/>
  <c r="V36" i="27"/>
  <c r="V36" i="37"/>
  <c r="V36" i="42"/>
  <c r="V36" i="24"/>
  <c r="V22" i="22"/>
  <c r="V22" i="47"/>
  <c r="V22" i="51"/>
  <c r="V22" i="24"/>
  <c r="V22" i="16"/>
  <c r="V22" i="20"/>
  <c r="V22" i="21"/>
  <c r="V22" i="29"/>
  <c r="V22" i="34"/>
  <c r="V22" i="23"/>
  <c r="V22" i="19"/>
  <c r="V22" i="39"/>
  <c r="V22" i="15"/>
  <c r="V22" i="41"/>
  <c r="V22" i="49"/>
  <c r="V22" i="8"/>
  <c r="V22" i="36"/>
  <c r="V22" i="18"/>
  <c r="V22" i="38"/>
  <c r="V22" i="48"/>
  <c r="V22" i="50"/>
  <c r="V22" i="40"/>
  <c r="V22" i="35"/>
  <c r="V22" i="17"/>
  <c r="V22" i="12"/>
  <c r="V22" i="44"/>
  <c r="V22" i="14"/>
  <c r="V22" i="37"/>
  <c r="V22" i="25"/>
  <c r="V22" i="31"/>
  <c r="V22" i="42"/>
  <c r="V22" i="30"/>
  <c r="V22" i="27"/>
  <c r="V22" i="13"/>
  <c r="V22" i="43"/>
  <c r="V22" i="28"/>
  <c r="V22" i="52"/>
  <c r="V22" i="32"/>
  <c r="V22" i="26"/>
  <c r="V22" i="33"/>
  <c r="V17" i="33"/>
  <c r="V17" i="28"/>
  <c r="V17" i="27"/>
  <c r="V17" i="24"/>
  <c r="V17" i="30"/>
  <c r="V17" i="44"/>
  <c r="V17" i="12"/>
  <c r="V17" i="43"/>
  <c r="V17" i="14"/>
  <c r="V17" i="20"/>
  <c r="V17" i="42"/>
  <c r="V17" i="37"/>
  <c r="V17" i="39"/>
  <c r="V17" i="38"/>
  <c r="V17" i="18"/>
  <c r="V17" i="32"/>
  <c r="V17" i="34"/>
  <c r="V17" i="49"/>
  <c r="V17" i="13"/>
  <c r="V17" i="8"/>
  <c r="V17" i="47"/>
  <c r="V17" i="48"/>
  <c r="V17" i="36"/>
  <c r="V17" i="40"/>
  <c r="V17" i="31"/>
  <c r="V17" i="52"/>
  <c r="V17" i="41"/>
  <c r="V17" i="16"/>
  <c r="V17" i="19"/>
  <c r="V17" i="35"/>
  <c r="V17" i="51"/>
  <c r="V17" i="50"/>
  <c r="V17" i="21"/>
  <c r="V17" i="15"/>
  <c r="V17" i="23"/>
  <c r="V17" i="26"/>
  <c r="V17" i="17"/>
  <c r="V17" i="25"/>
  <c r="V17" i="29"/>
  <c r="V17" i="22"/>
  <c r="V18" i="24"/>
  <c r="V18" i="44"/>
  <c r="V18" i="27"/>
  <c r="V18" i="32"/>
  <c r="V18" i="43"/>
  <c r="V18" i="20"/>
  <c r="V18" i="34"/>
  <c r="V18" i="51"/>
  <c r="V18" i="48"/>
  <c r="V18" i="35"/>
  <c r="V18" i="12"/>
  <c r="V18" i="42"/>
  <c r="V18" i="31"/>
  <c r="V18" i="17"/>
  <c r="V18" i="29"/>
  <c r="V18" i="52"/>
  <c r="V18" i="39"/>
  <c r="V18" i="15"/>
  <c r="V18" i="13"/>
  <c r="V18" i="16"/>
  <c r="V18" i="49"/>
  <c r="V18" i="47"/>
  <c r="V18" i="14"/>
  <c r="V18" i="40"/>
  <c r="V18" i="26"/>
  <c r="V18" i="28"/>
  <c r="V18" i="41"/>
  <c r="V18" i="22"/>
  <c r="V18" i="50"/>
  <c r="V18" i="37"/>
  <c r="V18" i="25"/>
  <c r="V18" i="19"/>
  <c r="V18" i="33"/>
  <c r="V18" i="8"/>
  <c r="V18" i="36"/>
  <c r="V18" i="18"/>
  <c r="V18" i="23"/>
  <c r="V18" i="30"/>
  <c r="V18" i="38"/>
  <c r="V18" i="21"/>
  <c r="X8" i="22"/>
  <c r="X8" i="8"/>
  <c r="X8" i="15"/>
  <c r="X8" i="49"/>
  <c r="X8" i="42"/>
  <c r="X8" i="35"/>
  <c r="X8" i="25"/>
  <c r="X8" i="47"/>
  <c r="X8" i="27"/>
  <c r="X8" i="32"/>
  <c r="X8" i="18"/>
  <c r="X8" i="39"/>
  <c r="X8" i="48"/>
  <c r="X8" i="38"/>
  <c r="X8" i="52"/>
  <c r="X8" i="13"/>
  <c r="X8" i="43"/>
  <c r="X8" i="51"/>
  <c r="X8" i="16"/>
  <c r="X8" i="33"/>
  <c r="X8" i="17"/>
  <c r="X8" i="40"/>
  <c r="X8" i="19"/>
  <c r="X8" i="30"/>
  <c r="X8" i="29"/>
  <c r="X8" i="20"/>
  <c r="X8" i="37"/>
  <c r="X8" i="28"/>
  <c r="X8" i="31"/>
  <c r="X8" i="36"/>
  <c r="X8" i="44"/>
  <c r="X8" i="14"/>
  <c r="X8" i="12"/>
  <c r="X8" i="41"/>
  <c r="X8" i="50"/>
  <c r="X8" i="26"/>
  <c r="X8" i="34"/>
  <c r="X8" i="23"/>
  <c r="X8" i="21"/>
  <c r="X8" i="24"/>
  <c r="AD19" i="4"/>
  <c r="D19" i="4"/>
  <c r="AD43" i="4"/>
  <c r="D43" i="4"/>
  <c r="E45" i="50"/>
  <c r="H5" i="18" a="1"/>
  <c r="E45" i="44"/>
  <c r="E45" i="32"/>
  <c r="G45" i="22"/>
  <c r="H5" i="22" a="1"/>
  <c r="E45" i="21"/>
  <c r="F15" i="57"/>
  <c r="G15" i="57"/>
  <c r="V37" i="25"/>
  <c r="V37" i="20"/>
  <c r="V37" i="44"/>
  <c r="V37" i="21"/>
  <c r="V37" i="24"/>
  <c r="V37" i="35"/>
  <c r="V37" i="22"/>
  <c r="V37" i="43"/>
  <c r="V37" i="34"/>
  <c r="V37" i="50"/>
  <c r="V37" i="29"/>
  <c r="V37" i="42"/>
  <c r="V37" i="47"/>
  <c r="V37" i="19"/>
  <c r="V37" i="40"/>
  <c r="V37" i="37"/>
  <c r="V37" i="38"/>
  <c r="V37" i="51"/>
  <c r="V37" i="26"/>
  <c r="V37" i="13"/>
  <c r="V37" i="33"/>
  <c r="V37" i="52"/>
  <c r="V37" i="14"/>
  <c r="V37" i="16"/>
  <c r="V37" i="48"/>
  <c r="V37" i="36"/>
  <c r="V37" i="17"/>
  <c r="V37" i="8"/>
  <c r="V37" i="31"/>
  <c r="V37" i="18"/>
  <c r="V37" i="32"/>
  <c r="V37" i="23"/>
  <c r="V37" i="15"/>
  <c r="V37" i="30"/>
  <c r="V37" i="49"/>
  <c r="V37" i="27"/>
  <c r="V37" i="41"/>
  <c r="V37" i="28"/>
  <c r="V37" i="12"/>
  <c r="V37" i="39"/>
  <c r="AD33" i="4"/>
  <c r="D33" i="4"/>
  <c r="F43" i="55"/>
  <c r="C53" i="55"/>
  <c r="F13" i="57"/>
  <c r="BL45" i="1"/>
  <c r="V10" i="48"/>
  <c r="V10" i="47"/>
  <c r="V10" i="36"/>
  <c r="V10" i="17"/>
  <c r="V10" i="50"/>
  <c r="V10" i="18"/>
  <c r="V10" i="33"/>
  <c r="V10" i="37"/>
  <c r="V10" i="28"/>
  <c r="V10" i="25"/>
  <c r="V10" i="52"/>
  <c r="V10" i="29"/>
  <c r="V10" i="23"/>
  <c r="V10" i="19"/>
  <c r="V10" i="20"/>
  <c r="V10" i="22"/>
  <c r="V10" i="8"/>
  <c r="V10" i="14"/>
  <c r="V10" i="42"/>
  <c r="V10" i="31"/>
  <c r="V10" i="27"/>
  <c r="V10" i="51"/>
  <c r="V10" i="35"/>
  <c r="V10" i="13"/>
  <c r="V10" i="41"/>
  <c r="V10" i="24"/>
  <c r="V10" i="40"/>
  <c r="V10" i="38"/>
  <c r="V10" i="32"/>
  <c r="V10" i="44"/>
  <c r="V10" i="12"/>
  <c r="V10" i="43"/>
  <c r="V10" i="16"/>
  <c r="V10" i="15"/>
  <c r="V10" i="21"/>
  <c r="V10" i="49"/>
  <c r="V10" i="34"/>
  <c r="V10" i="26"/>
  <c r="V10" i="39"/>
  <c r="V10" i="30"/>
  <c r="V28" i="8"/>
  <c r="V28" i="38"/>
  <c r="V28" i="51"/>
  <c r="V28" i="24"/>
  <c r="V28" i="28"/>
  <c r="V28" i="37"/>
  <c r="V28" i="29"/>
  <c r="V28" i="23"/>
  <c r="V28" i="25"/>
  <c r="V28" i="26"/>
  <c r="V28" i="27"/>
  <c r="V28" i="14"/>
  <c r="V28" i="30"/>
  <c r="V28" i="48"/>
  <c r="V28" i="21"/>
  <c r="V28" i="50"/>
  <c r="V28" i="34"/>
  <c r="V28" i="17"/>
  <c r="V28" i="52"/>
  <c r="V28" i="36"/>
  <c r="V28" i="18"/>
  <c r="V28" i="41"/>
  <c r="V28" i="47"/>
  <c r="V28" i="32"/>
  <c r="V28" i="16"/>
  <c r="V28" i="20"/>
  <c r="V28" i="12"/>
  <c r="V28" i="49"/>
  <c r="V28" i="44"/>
  <c r="V28" i="39"/>
  <c r="V28" i="22"/>
  <c r="V28" i="35"/>
  <c r="V28" i="40"/>
  <c r="V28" i="13"/>
  <c r="V28" i="19"/>
  <c r="V28" i="15"/>
  <c r="V28" i="33"/>
  <c r="V28" i="43"/>
  <c r="V28" i="42"/>
  <c r="V28" i="31"/>
  <c r="G45" i="31"/>
  <c r="H5" i="31" a="1"/>
  <c r="G45" i="38"/>
  <c r="H5" i="38" a="1"/>
  <c r="AD11" i="4"/>
  <c r="D11" i="4"/>
  <c r="H5" i="40" a="1"/>
  <c r="G45" i="48"/>
  <c r="G45" i="13"/>
  <c r="H5" i="13" a="1"/>
  <c r="X30" i="35"/>
  <c r="X30" i="12"/>
  <c r="X30" i="17"/>
  <c r="X30" i="49"/>
  <c r="X30" i="42"/>
  <c r="X30" i="28"/>
  <c r="X30" i="8"/>
  <c r="X30" i="43"/>
  <c r="X30" i="27"/>
  <c r="X30" i="37"/>
  <c r="X30" i="30"/>
  <c r="X30" i="15"/>
  <c r="X30" i="39"/>
  <c r="X30" i="52"/>
  <c r="X30" i="14"/>
  <c r="X30" i="47"/>
  <c r="X30" i="22"/>
  <c r="X30" i="34"/>
  <c r="X30" i="24"/>
  <c r="X30" i="16"/>
  <c r="X30" i="13"/>
  <c r="X30" i="29"/>
  <c r="X30" i="23"/>
  <c r="X30" i="25"/>
  <c r="X30" i="51"/>
  <c r="X30" i="41"/>
  <c r="X30" i="21"/>
  <c r="X30" i="38"/>
  <c r="X30" i="36"/>
  <c r="X30" i="31"/>
  <c r="X30" i="33"/>
  <c r="X30" i="50"/>
  <c r="X30" i="26"/>
  <c r="X30" i="48"/>
  <c r="X30" i="32"/>
  <c r="X30" i="44"/>
  <c r="X30" i="19"/>
  <c r="X30" i="20"/>
  <c r="X30" i="40"/>
  <c r="X30" i="18"/>
  <c r="V27" i="28"/>
  <c r="V27" i="22"/>
  <c r="V27" i="24"/>
  <c r="V27" i="8"/>
  <c r="V27" i="49"/>
  <c r="V27" i="39"/>
  <c r="V27" i="13"/>
  <c r="V27" i="14"/>
  <c r="V27" i="19"/>
  <c r="V27" i="26"/>
  <c r="V27" i="40"/>
  <c r="V27" i="23"/>
  <c r="V27" i="36"/>
  <c r="V27" i="50"/>
  <c r="V27" i="34"/>
  <c r="V27" i="42"/>
  <c r="V27" i="35"/>
  <c r="V27" i="32"/>
  <c r="V27" i="41"/>
  <c r="V27" i="43"/>
  <c r="V27" i="31"/>
  <c r="V27" i="30"/>
  <c r="V27" i="29"/>
  <c r="V27" i="21"/>
  <c r="V27" i="52"/>
  <c r="V27" i="12"/>
  <c r="V27" i="44"/>
  <c r="V27" i="15"/>
  <c r="V27" i="20"/>
  <c r="V27" i="25"/>
  <c r="V27" i="48"/>
  <c r="V27" i="17"/>
  <c r="V27" i="38"/>
  <c r="V27" i="27"/>
  <c r="V27" i="16"/>
  <c r="V27" i="18"/>
  <c r="V27" i="33"/>
  <c r="V27" i="37"/>
  <c r="V27" i="51"/>
  <c r="V27" i="47"/>
  <c r="V34" i="26"/>
  <c r="V34" i="15"/>
  <c r="V34" i="37"/>
  <c r="V34" i="8"/>
  <c r="V34" i="28"/>
  <c r="V34" i="47"/>
  <c r="V34" i="44"/>
  <c r="V34" i="24"/>
  <c r="V34" i="18"/>
  <c r="V34" i="35"/>
  <c r="V34" i="50"/>
  <c r="V34" i="27"/>
  <c r="V34" i="14"/>
  <c r="V34" i="19"/>
  <c r="V34" i="30"/>
  <c r="V34" i="13"/>
  <c r="V34" i="51"/>
  <c r="V34" i="31"/>
  <c r="V34" i="25"/>
  <c r="V34" i="29"/>
  <c r="V34" i="52"/>
  <c r="V34" i="32"/>
  <c r="V34" i="23"/>
  <c r="V34" i="36"/>
  <c r="V34" i="48"/>
  <c r="V34" i="21"/>
  <c r="V34" i="39"/>
  <c r="V34" i="22"/>
  <c r="V34" i="43"/>
  <c r="V34" i="12"/>
  <c r="V34" i="42"/>
  <c r="V34" i="49"/>
  <c r="V34" i="38"/>
  <c r="V34" i="33"/>
  <c r="V34" i="34"/>
  <c r="V34" i="41"/>
  <c r="V34" i="16"/>
  <c r="V34" i="20"/>
  <c r="V34" i="17"/>
  <c r="V34" i="40"/>
  <c r="G45" i="17"/>
  <c r="V23" i="49"/>
  <c r="V23" i="20"/>
  <c r="V23" i="8"/>
  <c r="V23" i="39"/>
  <c r="V23" i="21"/>
  <c r="V23" i="16"/>
  <c r="V23" i="19"/>
  <c r="V23" i="50"/>
  <c r="V23" i="30"/>
  <c r="V23" i="14"/>
  <c r="V23" i="51"/>
  <c r="V23" i="13"/>
  <c r="V23" i="29"/>
  <c r="V23" i="15"/>
  <c r="V23" i="33"/>
  <c r="V23" i="18"/>
  <c r="V23" i="44"/>
  <c r="V23" i="22"/>
  <c r="V23" i="41"/>
  <c r="V23" i="12"/>
  <c r="V23" i="17"/>
  <c r="V23" i="31"/>
  <c r="V23" i="43"/>
  <c r="V23" i="42"/>
  <c r="V23" i="47"/>
  <c r="V23" i="38"/>
  <c r="V23" i="28"/>
  <c r="V23" i="35"/>
  <c r="V23" i="34"/>
  <c r="V23" i="27"/>
  <c r="V23" i="23"/>
  <c r="V23" i="52"/>
  <c r="V23" i="36"/>
  <c r="V23" i="48"/>
  <c r="V23" i="40"/>
  <c r="V23" i="24"/>
  <c r="V23" i="25"/>
  <c r="V23" i="37"/>
  <c r="V23" i="26"/>
  <c r="V23" i="32"/>
  <c r="G45" i="8"/>
  <c r="G13" i="27"/>
  <c r="E45" i="27"/>
  <c r="X42" i="23"/>
  <c r="X42" i="38"/>
  <c r="X42" i="8"/>
  <c r="X42" i="17"/>
  <c r="X42" i="42"/>
  <c r="X42" i="28"/>
  <c r="X42" i="20"/>
  <c r="X42" i="18"/>
  <c r="X42" i="47"/>
  <c r="X42" i="19"/>
  <c r="X42" i="36"/>
  <c r="X42" i="25"/>
  <c r="X42" i="24"/>
  <c r="X42" i="49"/>
  <c r="X42" i="16"/>
  <c r="X42" i="15"/>
  <c r="X42" i="51"/>
  <c r="X42" i="35"/>
  <c r="X42" i="27"/>
  <c r="X42" i="12"/>
  <c r="X42" i="22"/>
  <c r="X42" i="26"/>
  <c r="X42" i="32"/>
  <c r="X42" i="41"/>
  <c r="X42" i="29"/>
  <c r="X42" i="48"/>
  <c r="X42" i="37"/>
  <c r="X42" i="14"/>
  <c r="X42" i="30"/>
  <c r="X42" i="34"/>
  <c r="X42" i="31"/>
  <c r="X42" i="40"/>
  <c r="X42" i="50"/>
  <c r="X42" i="39"/>
  <c r="X42" i="33"/>
  <c r="X42" i="52"/>
  <c r="X42" i="21"/>
  <c r="X42" i="13"/>
  <c r="X42" i="44"/>
  <c r="X42" i="43"/>
  <c r="D59" i="55"/>
  <c r="E59" i="55" s="1"/>
  <c r="D67" i="55"/>
  <c r="C58" i="58"/>
  <c r="C94" i="58" s="1"/>
  <c r="E94" i="58"/>
  <c r="V31" i="52"/>
  <c r="V31" i="19"/>
  <c r="V31" i="15"/>
  <c r="V31" i="32"/>
  <c r="V31" i="49"/>
  <c r="V31" i="17"/>
  <c r="V31" i="8"/>
  <c r="V31" i="12"/>
  <c r="V31" i="43"/>
  <c r="V31" i="18"/>
  <c r="V31" i="38"/>
  <c r="V31" i="44"/>
  <c r="V31" i="30"/>
  <c r="V31" i="27"/>
  <c r="V31" i="26"/>
  <c r="V31" i="34"/>
  <c r="V31" i="35"/>
  <c r="V31" i="51"/>
  <c r="V31" i="40"/>
  <c r="V31" i="36"/>
  <c r="V31" i="31"/>
  <c r="V31" i="14"/>
  <c r="V31" i="22"/>
  <c r="V31" i="16"/>
  <c r="V31" i="37"/>
  <c r="V31" i="39"/>
  <c r="V31" i="47"/>
  <c r="V31" i="24"/>
  <c r="V31" i="50"/>
  <c r="V31" i="48"/>
  <c r="V31" i="41"/>
  <c r="V31" i="42"/>
  <c r="V31" i="20"/>
  <c r="V31" i="29"/>
  <c r="V31" i="23"/>
  <c r="V31" i="28"/>
  <c r="V31" i="21"/>
  <c r="V31" i="13"/>
  <c r="V31" i="25"/>
  <c r="V31" i="33"/>
  <c r="V39" i="35"/>
  <c r="V39" i="43"/>
  <c r="V39" i="49"/>
  <c r="V39" i="41"/>
  <c r="V39" i="22"/>
  <c r="V39" i="44"/>
  <c r="V39" i="33"/>
  <c r="V39" i="38"/>
  <c r="V39" i="37"/>
  <c r="V39" i="16"/>
  <c r="V39" i="13"/>
  <c r="V39" i="23"/>
  <c r="V39" i="28"/>
  <c r="V39" i="17"/>
  <c r="V39" i="31"/>
  <c r="V39" i="42"/>
  <c r="V39" i="51"/>
  <c r="V39" i="27"/>
  <c r="V39" i="14"/>
  <c r="V39" i="36"/>
  <c r="V39" i="30"/>
  <c r="V39" i="50"/>
  <c r="V39" i="24"/>
  <c r="V39" i="18"/>
  <c r="V39" i="15"/>
  <c r="V39" i="48"/>
  <c r="V39" i="21"/>
  <c r="V39" i="20"/>
  <c r="V39" i="26"/>
  <c r="V39" i="29"/>
  <c r="V39" i="34"/>
  <c r="V39" i="32"/>
  <c r="V39" i="19"/>
  <c r="V39" i="40"/>
  <c r="V39" i="25"/>
  <c r="V39" i="8"/>
  <c r="V39" i="52"/>
  <c r="V39" i="47"/>
  <c r="V39" i="12"/>
  <c r="V39" i="39"/>
  <c r="H5" i="50" a="1"/>
  <c r="G45" i="50"/>
  <c r="V41" i="36"/>
  <c r="V41" i="14"/>
  <c r="V41" i="29"/>
  <c r="V41" i="21"/>
  <c r="V41" i="20"/>
  <c r="V41" i="16"/>
  <c r="V41" i="47"/>
  <c r="V41" i="35"/>
  <c r="V41" i="50"/>
  <c r="V41" i="22"/>
  <c r="V41" i="12"/>
  <c r="V41" i="27"/>
  <c r="V41" i="32"/>
  <c r="V41" i="44"/>
  <c r="V41" i="37"/>
  <c r="V41" i="28"/>
  <c r="V41" i="15"/>
  <c r="V41" i="40"/>
  <c r="V41" i="19"/>
  <c r="V41" i="52"/>
  <c r="V41" i="33"/>
  <c r="V41" i="48"/>
  <c r="V41" i="42"/>
  <c r="V41" i="51"/>
  <c r="V41" i="8"/>
  <c r="V41" i="49"/>
  <c r="V41" i="30"/>
  <c r="V41" i="23"/>
  <c r="V41" i="24"/>
  <c r="V41" i="25"/>
  <c r="V41" i="38"/>
  <c r="V41" i="13"/>
  <c r="V41" i="39"/>
  <c r="V41" i="18"/>
  <c r="V41" i="34"/>
  <c r="V41" i="43"/>
  <c r="V41" i="26"/>
  <c r="V41" i="31"/>
  <c r="V41" i="41"/>
  <c r="V41" i="17"/>
  <c r="G45" i="44"/>
  <c r="H5" i="44" a="1"/>
  <c r="V35" i="34"/>
  <c r="V35" i="26"/>
  <c r="V35" i="33"/>
  <c r="V35" i="36"/>
  <c r="V35" i="42"/>
  <c r="V35" i="20"/>
  <c r="V35" i="18"/>
  <c r="V35" i="50"/>
  <c r="V35" i="48"/>
  <c r="V35" i="17"/>
  <c r="V35" i="12"/>
  <c r="V35" i="35"/>
  <c r="V35" i="47"/>
  <c r="V35" i="16"/>
  <c r="V35" i="39"/>
  <c r="V35" i="23"/>
  <c r="V35" i="31"/>
  <c r="V35" i="14"/>
  <c r="V35" i="22"/>
  <c r="V35" i="40"/>
  <c r="V35" i="51"/>
  <c r="V35" i="19"/>
  <c r="V35" i="29"/>
  <c r="V35" i="13"/>
  <c r="V35" i="28"/>
  <c r="V35" i="32"/>
  <c r="V35" i="25"/>
  <c r="V35" i="24"/>
  <c r="V35" i="8"/>
  <c r="V35" i="41"/>
  <c r="V35" i="49"/>
  <c r="V35" i="21"/>
  <c r="V35" i="30"/>
  <c r="V35" i="38"/>
  <c r="V35" i="44"/>
  <c r="V35" i="52"/>
  <c r="V35" i="43"/>
  <c r="V35" i="15"/>
  <c r="V35" i="37"/>
  <c r="V35" i="27"/>
  <c r="X16" i="42"/>
  <c r="X16" i="26"/>
  <c r="X16" i="35"/>
  <c r="X16" i="32"/>
  <c r="X16" i="12"/>
  <c r="X16" i="52"/>
  <c r="X16" i="21"/>
  <c r="X16" i="17"/>
  <c r="X16" i="23"/>
  <c r="X16" i="49"/>
  <c r="X16" i="43"/>
  <c r="X16" i="27"/>
  <c r="X16" i="50"/>
  <c r="X16" i="47"/>
  <c r="X16" i="31"/>
  <c r="X16" i="18"/>
  <c r="X16" i="33"/>
  <c r="X16" i="13"/>
  <c r="X16" i="19"/>
  <c r="X16" i="22"/>
  <c r="X16" i="28"/>
  <c r="X16" i="48"/>
  <c r="X16" i="29"/>
  <c r="X16" i="51"/>
  <c r="X16" i="14"/>
  <c r="X16" i="24"/>
  <c r="X16" i="25"/>
  <c r="X16" i="15"/>
  <c r="X16" i="37"/>
  <c r="X16" i="44"/>
  <c r="X16" i="41"/>
  <c r="X16" i="36"/>
  <c r="X16" i="8"/>
  <c r="X16" i="20"/>
  <c r="X16" i="34"/>
  <c r="X16" i="40"/>
  <c r="X16" i="30"/>
  <c r="X16" i="38"/>
  <c r="X16" i="39"/>
  <c r="X16" i="16"/>
  <c r="X40" i="26"/>
  <c r="X40" i="19"/>
  <c r="X40" i="13"/>
  <c r="X40" i="48"/>
  <c r="X40" i="24"/>
  <c r="X40" i="39"/>
  <c r="X40" i="31"/>
  <c r="X40" i="49"/>
  <c r="X40" i="47"/>
  <c r="X40" i="50"/>
  <c r="X40" i="12"/>
  <c r="X40" i="41"/>
  <c r="X40" i="17"/>
  <c r="X40" i="23"/>
  <c r="X40" i="44"/>
  <c r="X40" i="35"/>
  <c r="X40" i="51"/>
  <c r="X40" i="30"/>
  <c r="X40" i="28"/>
  <c r="X40" i="32"/>
  <c r="X40" i="29"/>
  <c r="X40" i="36"/>
  <c r="X40" i="8"/>
  <c r="X40" i="25"/>
  <c r="X40" i="21"/>
  <c r="X40" i="42"/>
  <c r="X40" i="18"/>
  <c r="X40" i="20"/>
  <c r="X40" i="15"/>
  <c r="X40" i="27"/>
  <c r="X40" i="22"/>
  <c r="X40" i="38"/>
  <c r="X40" i="33"/>
  <c r="X40" i="16"/>
  <c r="X40" i="37"/>
  <c r="X40" i="14"/>
  <c r="X40" i="40"/>
  <c r="X40" i="43"/>
  <c r="X40" i="34"/>
  <c r="X40" i="52"/>
  <c r="G45" i="19"/>
  <c r="H5" i="26" a="1"/>
  <c r="G45" i="26"/>
  <c r="G45" i="43"/>
  <c r="H5" i="43" a="1"/>
  <c r="H5" i="19" l="1" a="1"/>
  <c r="G45" i="12"/>
  <c r="G45" i="23"/>
  <c r="G45" i="42"/>
  <c r="H5" i="35" a="1"/>
  <c r="H42" i="35" s="1"/>
  <c r="I42" i="35" s="1"/>
  <c r="G45" i="41"/>
  <c r="G45" i="36"/>
  <c r="H5" i="21" a="1"/>
  <c r="G45" i="49"/>
  <c r="G45" i="16"/>
  <c r="G45" i="24"/>
  <c r="G45" i="14"/>
  <c r="H18" i="14"/>
  <c r="I18" i="14" s="1"/>
  <c r="H38" i="14"/>
  <c r="I38" i="14" s="1"/>
  <c r="H25" i="14"/>
  <c r="I25" i="14" s="1"/>
  <c r="H34" i="14"/>
  <c r="I34" i="14" s="1"/>
  <c r="H14" i="14"/>
  <c r="I14" i="14" s="1"/>
  <c r="H24" i="14"/>
  <c r="I24" i="14" s="1"/>
  <c r="H12" i="14"/>
  <c r="I12" i="14" s="1"/>
  <c r="H28" i="14"/>
  <c r="I28" i="14" s="1"/>
  <c r="H42" i="14"/>
  <c r="I42" i="14" s="1"/>
  <c r="H6" i="14"/>
  <c r="I6" i="14" s="1"/>
  <c r="H10" i="14"/>
  <c r="I10" i="14" s="1"/>
  <c r="H43" i="14"/>
  <c r="I43" i="14" s="1"/>
  <c r="H23" i="14"/>
  <c r="I23" i="14" s="1"/>
  <c r="H31" i="14"/>
  <c r="I31" i="14" s="1"/>
  <c r="H30" i="14"/>
  <c r="I30" i="14" s="1"/>
  <c r="H35" i="14"/>
  <c r="I35" i="14" s="1"/>
  <c r="H9" i="14"/>
  <c r="I9" i="14" s="1"/>
  <c r="H40" i="14"/>
  <c r="I40" i="14" s="1"/>
  <c r="H26" i="14"/>
  <c r="I26" i="14" s="1"/>
  <c r="H5" i="14"/>
  <c r="H21" i="14"/>
  <c r="I21" i="14" s="1"/>
  <c r="H33" i="14"/>
  <c r="I33" i="14" s="1"/>
  <c r="H22" i="14"/>
  <c r="I22" i="14" s="1"/>
  <c r="H17" i="14"/>
  <c r="I17" i="14" s="1"/>
  <c r="H20" i="14"/>
  <c r="I20" i="14" s="1"/>
  <c r="H32" i="14"/>
  <c r="I32" i="14" s="1"/>
  <c r="H16" i="14"/>
  <c r="I16" i="14" s="1"/>
  <c r="H36" i="14"/>
  <c r="I36" i="14" s="1"/>
  <c r="H15" i="14"/>
  <c r="I15" i="14" s="1"/>
  <c r="H29" i="14"/>
  <c r="I29" i="14" s="1"/>
  <c r="H27" i="14"/>
  <c r="I27" i="14" s="1"/>
  <c r="H37" i="14"/>
  <c r="I37" i="14" s="1"/>
  <c r="H44" i="14"/>
  <c r="I44" i="14" s="1"/>
  <c r="H13" i="14"/>
  <c r="I13" i="14" s="1"/>
  <c r="H7" i="14"/>
  <c r="I7" i="14" s="1"/>
  <c r="H19" i="14"/>
  <c r="I19" i="14" s="1"/>
  <c r="H41" i="14"/>
  <c r="I41" i="14" s="1"/>
  <c r="H8" i="14"/>
  <c r="I8" i="14" s="1"/>
  <c r="H11" i="14"/>
  <c r="I11" i="14" s="1"/>
  <c r="H39" i="14"/>
  <c r="I39" i="14" s="1"/>
  <c r="H8" i="48"/>
  <c r="I8" i="48" s="1"/>
  <c r="H36" i="48"/>
  <c r="I36" i="48" s="1"/>
  <c r="H29" i="48"/>
  <c r="I29" i="48" s="1"/>
  <c r="H44" i="48"/>
  <c r="I44" i="48" s="1"/>
  <c r="H27" i="48"/>
  <c r="I27" i="48" s="1"/>
  <c r="H34" i="48"/>
  <c r="I34" i="48" s="1"/>
  <c r="H31" i="48"/>
  <c r="I31" i="48" s="1"/>
  <c r="H21" i="48"/>
  <c r="I21" i="48" s="1"/>
  <c r="H18" i="48"/>
  <c r="I18" i="48" s="1"/>
  <c r="H26" i="48"/>
  <c r="I26" i="48" s="1"/>
  <c r="H28" i="48"/>
  <c r="I28" i="48" s="1"/>
  <c r="H41" i="48"/>
  <c r="I41" i="48" s="1"/>
  <c r="H43" i="48"/>
  <c r="I43" i="48" s="1"/>
  <c r="H42" i="48"/>
  <c r="I42" i="48" s="1"/>
  <c r="H9" i="48"/>
  <c r="I9" i="48" s="1"/>
  <c r="H30" i="48"/>
  <c r="I30" i="48" s="1"/>
  <c r="H33" i="48"/>
  <c r="I33" i="48" s="1"/>
  <c r="H19" i="48"/>
  <c r="I19" i="48" s="1"/>
  <c r="H13" i="48"/>
  <c r="I13" i="48" s="1"/>
  <c r="H5" i="48"/>
  <c r="H35" i="48"/>
  <c r="I35" i="48" s="1"/>
  <c r="H23" i="48"/>
  <c r="I23" i="48" s="1"/>
  <c r="H14" i="48"/>
  <c r="I14" i="48" s="1"/>
  <c r="H39" i="48"/>
  <c r="I39" i="48" s="1"/>
  <c r="H40" i="48"/>
  <c r="I40" i="48" s="1"/>
  <c r="H37" i="48"/>
  <c r="I37" i="48" s="1"/>
  <c r="H10" i="48"/>
  <c r="I10" i="48" s="1"/>
  <c r="H22" i="48"/>
  <c r="I22" i="48" s="1"/>
  <c r="H6" i="48"/>
  <c r="I6" i="48" s="1"/>
  <c r="H38" i="48"/>
  <c r="I38" i="48" s="1"/>
  <c r="H11" i="48"/>
  <c r="I11" i="48" s="1"/>
  <c r="H15" i="48"/>
  <c r="I15" i="48" s="1"/>
  <c r="H25" i="48"/>
  <c r="I25" i="48" s="1"/>
  <c r="H16" i="48"/>
  <c r="I16" i="48" s="1"/>
  <c r="H20" i="48"/>
  <c r="I20" i="48" s="1"/>
  <c r="H32" i="48"/>
  <c r="I32" i="48" s="1"/>
  <c r="H12" i="48"/>
  <c r="I12" i="48" s="1"/>
  <c r="H24" i="48"/>
  <c r="I24" i="48" s="1"/>
  <c r="H17" i="48"/>
  <c r="I17" i="48" s="1"/>
  <c r="H7" i="48"/>
  <c r="I7" i="48" s="1"/>
  <c r="H29" i="43"/>
  <c r="I29" i="43" s="1"/>
  <c r="H26" i="43"/>
  <c r="I26" i="43" s="1"/>
  <c r="H13" i="43"/>
  <c r="I13" i="43" s="1"/>
  <c r="H6" i="43"/>
  <c r="I6" i="43" s="1"/>
  <c r="H18" i="43"/>
  <c r="I18" i="43" s="1"/>
  <c r="H32" i="43"/>
  <c r="I32" i="43" s="1"/>
  <c r="H27" i="43"/>
  <c r="I27" i="43" s="1"/>
  <c r="H12" i="43"/>
  <c r="I12" i="43" s="1"/>
  <c r="H14" i="43"/>
  <c r="I14" i="43" s="1"/>
  <c r="H36" i="43"/>
  <c r="I36" i="43" s="1"/>
  <c r="H41" i="43"/>
  <c r="I41" i="43" s="1"/>
  <c r="H15" i="43"/>
  <c r="I15" i="43" s="1"/>
  <c r="H43" i="43"/>
  <c r="I43" i="43" s="1"/>
  <c r="H20" i="43"/>
  <c r="I20" i="43" s="1"/>
  <c r="H37" i="43"/>
  <c r="I37" i="43" s="1"/>
  <c r="H19" i="43"/>
  <c r="I19" i="43" s="1"/>
  <c r="H28" i="43"/>
  <c r="I28" i="43" s="1"/>
  <c r="H33" i="43"/>
  <c r="I33" i="43" s="1"/>
  <c r="H21" i="43"/>
  <c r="I21" i="43" s="1"/>
  <c r="H25" i="43"/>
  <c r="I25" i="43" s="1"/>
  <c r="H23" i="43"/>
  <c r="I23" i="43" s="1"/>
  <c r="H39" i="43"/>
  <c r="I39" i="43" s="1"/>
  <c r="H35" i="43"/>
  <c r="I35" i="43" s="1"/>
  <c r="H16" i="43"/>
  <c r="I16" i="43" s="1"/>
  <c r="H38" i="43"/>
  <c r="I38" i="43" s="1"/>
  <c r="H10" i="43"/>
  <c r="I10" i="43" s="1"/>
  <c r="H17" i="43"/>
  <c r="I17" i="43" s="1"/>
  <c r="H11" i="43"/>
  <c r="I11" i="43" s="1"/>
  <c r="H9" i="43"/>
  <c r="I9" i="43" s="1"/>
  <c r="H7" i="43"/>
  <c r="I7" i="43" s="1"/>
  <c r="H8" i="43"/>
  <c r="I8" i="43" s="1"/>
  <c r="H42" i="43"/>
  <c r="I42" i="43" s="1"/>
  <c r="H5" i="43"/>
  <c r="H31" i="43"/>
  <c r="I31" i="43" s="1"/>
  <c r="H24" i="43"/>
  <c r="I24" i="43" s="1"/>
  <c r="H22" i="43"/>
  <c r="I22" i="43" s="1"/>
  <c r="H30" i="43"/>
  <c r="I30" i="43" s="1"/>
  <c r="H40" i="43"/>
  <c r="I40" i="43" s="1"/>
  <c r="H44" i="43"/>
  <c r="I44" i="43" s="1"/>
  <c r="H34" i="43"/>
  <c r="I34" i="43" s="1"/>
  <c r="H18" i="44"/>
  <c r="I18" i="44" s="1"/>
  <c r="H19" i="44"/>
  <c r="I19" i="44" s="1"/>
  <c r="H31" i="44"/>
  <c r="I31" i="44" s="1"/>
  <c r="H15" i="44"/>
  <c r="I15" i="44" s="1"/>
  <c r="H12" i="44"/>
  <c r="I12" i="44" s="1"/>
  <c r="H24" i="44"/>
  <c r="I24" i="44" s="1"/>
  <c r="H20" i="44"/>
  <c r="I20" i="44" s="1"/>
  <c r="H23" i="44"/>
  <c r="I23" i="44" s="1"/>
  <c r="H17" i="44"/>
  <c r="I17" i="44" s="1"/>
  <c r="H14" i="44"/>
  <c r="I14" i="44" s="1"/>
  <c r="H42" i="44"/>
  <c r="I42" i="44" s="1"/>
  <c r="H8" i="44"/>
  <c r="I8" i="44" s="1"/>
  <c r="H22" i="44"/>
  <c r="I22" i="44" s="1"/>
  <c r="H35" i="44"/>
  <c r="I35" i="44" s="1"/>
  <c r="H32" i="44"/>
  <c r="I32" i="44" s="1"/>
  <c r="H38" i="44"/>
  <c r="I38" i="44" s="1"/>
  <c r="H27" i="44"/>
  <c r="I27" i="44" s="1"/>
  <c r="H10" i="44"/>
  <c r="I10" i="44" s="1"/>
  <c r="H28" i="44"/>
  <c r="I28" i="44" s="1"/>
  <c r="H9" i="44"/>
  <c r="I9" i="44" s="1"/>
  <c r="H41" i="44"/>
  <c r="I41" i="44" s="1"/>
  <c r="H30" i="44"/>
  <c r="I30" i="44" s="1"/>
  <c r="H21" i="44"/>
  <c r="I21" i="44" s="1"/>
  <c r="H36" i="44"/>
  <c r="I36" i="44" s="1"/>
  <c r="H39" i="44"/>
  <c r="I39" i="44" s="1"/>
  <c r="H37" i="44"/>
  <c r="I37" i="44" s="1"/>
  <c r="H13" i="44"/>
  <c r="I13" i="44" s="1"/>
  <c r="H25" i="44"/>
  <c r="I25" i="44" s="1"/>
  <c r="H7" i="44"/>
  <c r="I7" i="44" s="1"/>
  <c r="H5" i="44"/>
  <c r="H43" i="44"/>
  <c r="I43" i="44" s="1"/>
  <c r="H44" i="44"/>
  <c r="I44" i="44" s="1"/>
  <c r="H29" i="44"/>
  <c r="I29" i="44" s="1"/>
  <c r="H16" i="44"/>
  <c r="I16" i="44" s="1"/>
  <c r="H34" i="44"/>
  <c r="I34" i="44" s="1"/>
  <c r="H6" i="44"/>
  <c r="I6" i="44" s="1"/>
  <c r="H33" i="44"/>
  <c r="I33" i="44" s="1"/>
  <c r="H11" i="44"/>
  <c r="I11" i="44" s="1"/>
  <c r="H40" i="44"/>
  <c r="I40" i="44" s="1"/>
  <c r="H26" i="44"/>
  <c r="I26" i="44" s="1"/>
  <c r="H22" i="8"/>
  <c r="I22" i="8" s="1"/>
  <c r="H31" i="8"/>
  <c r="I31" i="8" s="1"/>
  <c r="H20" i="8"/>
  <c r="I20" i="8" s="1"/>
  <c r="H29" i="8"/>
  <c r="I29" i="8" s="1"/>
  <c r="H6" i="8"/>
  <c r="I6" i="8" s="1"/>
  <c r="H40" i="8"/>
  <c r="I40" i="8" s="1"/>
  <c r="H23" i="8"/>
  <c r="I23" i="8" s="1"/>
  <c r="H17" i="8"/>
  <c r="I17" i="8" s="1"/>
  <c r="H10" i="8"/>
  <c r="I10" i="8" s="1"/>
  <c r="H14" i="8"/>
  <c r="I14" i="8" s="1"/>
  <c r="H12" i="8"/>
  <c r="I12" i="8" s="1"/>
  <c r="H7" i="8"/>
  <c r="I7" i="8" s="1"/>
  <c r="H18" i="8"/>
  <c r="I18" i="8" s="1"/>
  <c r="H16" i="8"/>
  <c r="I16" i="8" s="1"/>
  <c r="H24" i="8"/>
  <c r="I24" i="8" s="1"/>
  <c r="H42" i="8"/>
  <c r="I42" i="8" s="1"/>
  <c r="H28" i="8"/>
  <c r="I28" i="8" s="1"/>
  <c r="H25" i="8"/>
  <c r="I25" i="8" s="1"/>
  <c r="H21" i="8"/>
  <c r="I21" i="8" s="1"/>
  <c r="H44" i="8"/>
  <c r="I44" i="8" s="1"/>
  <c r="H39" i="8"/>
  <c r="I39" i="8" s="1"/>
  <c r="H35" i="8"/>
  <c r="I35" i="8" s="1"/>
  <c r="H27" i="8"/>
  <c r="I27" i="8" s="1"/>
  <c r="H34" i="8"/>
  <c r="I34" i="8" s="1"/>
  <c r="H36" i="8"/>
  <c r="I36" i="8" s="1"/>
  <c r="H15" i="8"/>
  <c r="I15" i="8" s="1"/>
  <c r="H26" i="8"/>
  <c r="I26" i="8" s="1"/>
  <c r="H30" i="8"/>
  <c r="I30" i="8" s="1"/>
  <c r="H37" i="8"/>
  <c r="I37" i="8" s="1"/>
  <c r="H41" i="8"/>
  <c r="I41" i="8" s="1"/>
  <c r="H19" i="8"/>
  <c r="I19" i="8" s="1"/>
  <c r="H38" i="8"/>
  <c r="I38" i="8" s="1"/>
  <c r="H8" i="8"/>
  <c r="I8" i="8" s="1"/>
  <c r="H9" i="8"/>
  <c r="I9" i="8" s="1"/>
  <c r="H32" i="8"/>
  <c r="I32" i="8" s="1"/>
  <c r="H33" i="8"/>
  <c r="I33" i="8" s="1"/>
  <c r="H43" i="8"/>
  <c r="I43" i="8" s="1"/>
  <c r="H11" i="8"/>
  <c r="I11" i="8" s="1"/>
  <c r="H13" i="8"/>
  <c r="I13" i="8" s="1"/>
  <c r="H5" i="8"/>
  <c r="H28" i="35"/>
  <c r="I28" i="35" s="1"/>
  <c r="H21" i="35"/>
  <c r="I21" i="35" s="1"/>
  <c r="H17" i="13"/>
  <c r="I17" i="13" s="1"/>
  <c r="H31" i="13"/>
  <c r="I31" i="13" s="1"/>
  <c r="H14" i="13"/>
  <c r="I14" i="13" s="1"/>
  <c r="H12" i="13"/>
  <c r="I12" i="13" s="1"/>
  <c r="H42" i="13"/>
  <c r="I42" i="13" s="1"/>
  <c r="H25" i="13"/>
  <c r="I25" i="13" s="1"/>
  <c r="H29" i="13"/>
  <c r="I29" i="13" s="1"/>
  <c r="H15" i="13"/>
  <c r="I15" i="13" s="1"/>
  <c r="H44" i="13"/>
  <c r="I44" i="13" s="1"/>
  <c r="H13" i="13"/>
  <c r="I13" i="13" s="1"/>
  <c r="H26" i="13"/>
  <c r="I26" i="13" s="1"/>
  <c r="H34" i="13"/>
  <c r="I34" i="13" s="1"/>
  <c r="H43" i="13"/>
  <c r="I43" i="13" s="1"/>
  <c r="H7" i="13"/>
  <c r="I7" i="13" s="1"/>
  <c r="H21" i="13"/>
  <c r="I21" i="13" s="1"/>
  <c r="H10" i="13"/>
  <c r="I10" i="13" s="1"/>
  <c r="H38" i="13"/>
  <c r="I38" i="13" s="1"/>
  <c r="H22" i="13"/>
  <c r="I22" i="13" s="1"/>
  <c r="H28" i="13"/>
  <c r="I28" i="13" s="1"/>
  <c r="H20" i="13"/>
  <c r="I20" i="13" s="1"/>
  <c r="H33" i="13"/>
  <c r="I33" i="13" s="1"/>
  <c r="H35" i="13"/>
  <c r="I35" i="13" s="1"/>
  <c r="H16" i="13"/>
  <c r="I16" i="13" s="1"/>
  <c r="H41" i="13"/>
  <c r="I41" i="13" s="1"/>
  <c r="H39" i="13"/>
  <c r="I39" i="13" s="1"/>
  <c r="H19" i="13"/>
  <c r="I19" i="13" s="1"/>
  <c r="H40" i="13"/>
  <c r="I40" i="13" s="1"/>
  <c r="H18" i="13"/>
  <c r="I18" i="13" s="1"/>
  <c r="H27" i="13"/>
  <c r="I27" i="13" s="1"/>
  <c r="H24" i="13"/>
  <c r="I24" i="13" s="1"/>
  <c r="H6" i="13"/>
  <c r="I6" i="13" s="1"/>
  <c r="H8" i="13"/>
  <c r="I8" i="13" s="1"/>
  <c r="H32" i="13"/>
  <c r="I32" i="13" s="1"/>
  <c r="H23" i="13"/>
  <c r="I23" i="13" s="1"/>
  <c r="H36" i="13"/>
  <c r="I36" i="13" s="1"/>
  <c r="H30" i="13"/>
  <c r="I30" i="13" s="1"/>
  <c r="H5" i="13"/>
  <c r="H9" i="13"/>
  <c r="I9" i="13" s="1"/>
  <c r="H37" i="13"/>
  <c r="I37" i="13" s="1"/>
  <c r="H11" i="13"/>
  <c r="I11" i="13" s="1"/>
  <c r="V30" i="43"/>
  <c r="V30" i="35"/>
  <c r="V30" i="22"/>
  <c r="V30" i="21"/>
  <c r="V30" i="50"/>
  <c r="V30" i="28"/>
  <c r="V30" i="37"/>
  <c r="V30" i="8"/>
  <c r="V30" i="17"/>
  <c r="V30" i="18"/>
  <c r="V30" i="15"/>
  <c r="V30" i="39"/>
  <c r="V30" i="12"/>
  <c r="V30" i="52"/>
  <c r="V30" i="19"/>
  <c r="V30" i="23"/>
  <c r="V30" i="31"/>
  <c r="V30" i="13"/>
  <c r="V30" i="34"/>
  <c r="V30" i="27"/>
  <c r="V30" i="51"/>
  <c r="V30" i="40"/>
  <c r="V30" i="29"/>
  <c r="V30" i="14"/>
  <c r="V30" i="44"/>
  <c r="V30" i="36"/>
  <c r="V30" i="42"/>
  <c r="V30" i="26"/>
  <c r="V30" i="41"/>
  <c r="V30" i="49"/>
  <c r="V30" i="32"/>
  <c r="V30" i="33"/>
  <c r="V30" i="48"/>
  <c r="V30" i="16"/>
  <c r="V30" i="47"/>
  <c r="V30" i="30"/>
  <c r="V30" i="24"/>
  <c r="V30" i="20"/>
  <c r="V30" i="25"/>
  <c r="V30" i="38"/>
  <c r="G45" i="51"/>
  <c r="H5" i="51" a="1"/>
  <c r="G45" i="52"/>
  <c r="H5" i="52" a="1"/>
  <c r="G45" i="25"/>
  <c r="H5" i="25" a="1"/>
  <c r="V42" i="34"/>
  <c r="V42" i="40"/>
  <c r="V42" i="50"/>
  <c r="V42" i="39"/>
  <c r="V42" i="24"/>
  <c r="V42" i="18"/>
  <c r="V42" i="33"/>
  <c r="V42" i="19"/>
  <c r="V42" i="41"/>
  <c r="V42" i="52"/>
  <c r="V42" i="35"/>
  <c r="V42" i="17"/>
  <c r="V42" i="20"/>
  <c r="V42" i="14"/>
  <c r="V42" i="44"/>
  <c r="V42" i="21"/>
  <c r="V42" i="16"/>
  <c r="V42" i="51"/>
  <c r="V42" i="28"/>
  <c r="V42" i="47"/>
  <c r="V42" i="12"/>
  <c r="V42" i="43"/>
  <c r="V42" i="30"/>
  <c r="V42" i="8"/>
  <c r="V42" i="25"/>
  <c r="V42" i="32"/>
  <c r="V42" i="48"/>
  <c r="V42" i="22"/>
  <c r="V42" i="37"/>
  <c r="V42" i="36"/>
  <c r="V42" i="26"/>
  <c r="V42" i="27"/>
  <c r="V42" i="23"/>
  <c r="V42" i="42"/>
  <c r="V42" i="13"/>
  <c r="V42" i="49"/>
  <c r="V42" i="38"/>
  <c r="V42" i="29"/>
  <c r="V42" i="15"/>
  <c r="V42" i="31"/>
  <c r="H5" i="16" a="1"/>
  <c r="H18" i="26"/>
  <c r="I18" i="26" s="1"/>
  <c r="H22" i="26"/>
  <c r="I22" i="26" s="1"/>
  <c r="H21" i="26"/>
  <c r="I21" i="26" s="1"/>
  <c r="H7" i="26"/>
  <c r="I7" i="26" s="1"/>
  <c r="H28" i="26"/>
  <c r="I28" i="26" s="1"/>
  <c r="H8" i="26"/>
  <c r="I8" i="26" s="1"/>
  <c r="H29" i="26"/>
  <c r="I29" i="26" s="1"/>
  <c r="H24" i="26"/>
  <c r="I24" i="26" s="1"/>
  <c r="H25" i="26"/>
  <c r="I25" i="26" s="1"/>
  <c r="H13" i="26"/>
  <c r="I13" i="26" s="1"/>
  <c r="H26" i="26"/>
  <c r="I26" i="26" s="1"/>
  <c r="H17" i="26"/>
  <c r="I17" i="26" s="1"/>
  <c r="H5" i="26"/>
  <c r="H20" i="26"/>
  <c r="I20" i="26" s="1"/>
  <c r="H30" i="26"/>
  <c r="I30" i="26" s="1"/>
  <c r="H10" i="26"/>
  <c r="I10" i="26" s="1"/>
  <c r="H33" i="26"/>
  <c r="I33" i="26" s="1"/>
  <c r="H16" i="26"/>
  <c r="I16" i="26" s="1"/>
  <c r="H14" i="26"/>
  <c r="I14" i="26" s="1"/>
  <c r="H41" i="26"/>
  <c r="I41" i="26" s="1"/>
  <c r="H42" i="26"/>
  <c r="I42" i="26" s="1"/>
  <c r="H36" i="26"/>
  <c r="I36" i="26" s="1"/>
  <c r="H34" i="26"/>
  <c r="I34" i="26" s="1"/>
  <c r="H35" i="26"/>
  <c r="I35" i="26" s="1"/>
  <c r="H12" i="26"/>
  <c r="I12" i="26" s="1"/>
  <c r="H37" i="26"/>
  <c r="I37" i="26" s="1"/>
  <c r="H43" i="26"/>
  <c r="I43" i="26" s="1"/>
  <c r="H19" i="26"/>
  <c r="I19" i="26" s="1"/>
  <c r="H39" i="26"/>
  <c r="I39" i="26" s="1"/>
  <c r="H9" i="26"/>
  <c r="I9" i="26" s="1"/>
  <c r="H40" i="26"/>
  <c r="I40" i="26" s="1"/>
  <c r="H23" i="26"/>
  <c r="I23" i="26" s="1"/>
  <c r="H27" i="26"/>
  <c r="I27" i="26" s="1"/>
  <c r="H31" i="26"/>
  <c r="I31" i="26" s="1"/>
  <c r="H6" i="26"/>
  <c r="I6" i="26" s="1"/>
  <c r="H15" i="26"/>
  <c r="I15" i="26" s="1"/>
  <c r="H32" i="26"/>
  <c r="I32" i="26" s="1"/>
  <c r="H38" i="26"/>
  <c r="I38" i="26" s="1"/>
  <c r="H44" i="26"/>
  <c r="I44" i="26" s="1"/>
  <c r="H11" i="26"/>
  <c r="I11" i="26" s="1"/>
  <c r="H18" i="50"/>
  <c r="I18" i="50" s="1"/>
  <c r="H37" i="50"/>
  <c r="I37" i="50" s="1"/>
  <c r="H9" i="50"/>
  <c r="I9" i="50" s="1"/>
  <c r="H6" i="50"/>
  <c r="I6" i="50" s="1"/>
  <c r="H38" i="50"/>
  <c r="I38" i="50" s="1"/>
  <c r="H19" i="50"/>
  <c r="I19" i="50" s="1"/>
  <c r="H27" i="50"/>
  <c r="I27" i="50" s="1"/>
  <c r="H25" i="50"/>
  <c r="I25" i="50" s="1"/>
  <c r="H29" i="50"/>
  <c r="I29" i="50" s="1"/>
  <c r="H43" i="50"/>
  <c r="I43" i="50" s="1"/>
  <c r="H36" i="50"/>
  <c r="I36" i="50" s="1"/>
  <c r="H15" i="50"/>
  <c r="I15" i="50" s="1"/>
  <c r="H24" i="50"/>
  <c r="I24" i="50" s="1"/>
  <c r="H40" i="50"/>
  <c r="I40" i="50" s="1"/>
  <c r="H41" i="50"/>
  <c r="I41" i="50" s="1"/>
  <c r="H30" i="50"/>
  <c r="I30" i="50" s="1"/>
  <c r="H13" i="50"/>
  <c r="I13" i="50" s="1"/>
  <c r="H22" i="50"/>
  <c r="I22" i="50" s="1"/>
  <c r="H39" i="50"/>
  <c r="I39" i="50" s="1"/>
  <c r="H23" i="50"/>
  <c r="I23" i="50" s="1"/>
  <c r="H12" i="50"/>
  <c r="I12" i="50" s="1"/>
  <c r="H35" i="50"/>
  <c r="I35" i="50" s="1"/>
  <c r="H5" i="50"/>
  <c r="H10" i="50"/>
  <c r="I10" i="50" s="1"/>
  <c r="H33" i="50"/>
  <c r="I33" i="50" s="1"/>
  <c r="H32" i="50"/>
  <c r="I32" i="50" s="1"/>
  <c r="H26" i="50"/>
  <c r="I26" i="50" s="1"/>
  <c r="H14" i="50"/>
  <c r="I14" i="50" s="1"/>
  <c r="H31" i="50"/>
  <c r="I31" i="50" s="1"/>
  <c r="H34" i="50"/>
  <c r="I34" i="50" s="1"/>
  <c r="H17" i="50"/>
  <c r="I17" i="50" s="1"/>
  <c r="H8" i="50"/>
  <c r="I8" i="50" s="1"/>
  <c r="H16" i="50"/>
  <c r="I16" i="50" s="1"/>
  <c r="H42" i="50"/>
  <c r="I42" i="50" s="1"/>
  <c r="H28" i="50"/>
  <c r="I28" i="50" s="1"/>
  <c r="H21" i="50"/>
  <c r="I21" i="50" s="1"/>
  <c r="H11" i="50"/>
  <c r="I11" i="50" s="1"/>
  <c r="H7" i="50"/>
  <c r="I7" i="50" s="1"/>
  <c r="H20" i="50"/>
  <c r="I20" i="50" s="1"/>
  <c r="H44" i="50"/>
  <c r="I44" i="50" s="1"/>
  <c r="H17" i="17"/>
  <c r="I17" i="17" s="1"/>
  <c r="H9" i="17"/>
  <c r="I9" i="17" s="1"/>
  <c r="H11" i="17"/>
  <c r="I11" i="17" s="1"/>
  <c r="H26" i="17"/>
  <c r="I26" i="17" s="1"/>
  <c r="H25" i="17"/>
  <c r="I25" i="17" s="1"/>
  <c r="H13" i="17"/>
  <c r="I13" i="17" s="1"/>
  <c r="H32" i="17"/>
  <c r="I32" i="17" s="1"/>
  <c r="H29" i="17"/>
  <c r="I29" i="17" s="1"/>
  <c r="H42" i="17"/>
  <c r="I42" i="17" s="1"/>
  <c r="H34" i="17"/>
  <c r="I34" i="17" s="1"/>
  <c r="H28" i="17"/>
  <c r="I28" i="17" s="1"/>
  <c r="H30" i="17"/>
  <c r="I30" i="17" s="1"/>
  <c r="H8" i="17"/>
  <c r="I8" i="17" s="1"/>
  <c r="H14" i="17"/>
  <c r="I14" i="17" s="1"/>
  <c r="H31" i="17"/>
  <c r="I31" i="17" s="1"/>
  <c r="H35" i="17"/>
  <c r="I35" i="17" s="1"/>
  <c r="H5" i="17"/>
  <c r="H27" i="17"/>
  <c r="I27" i="17" s="1"/>
  <c r="H12" i="17"/>
  <c r="I12" i="17" s="1"/>
  <c r="H33" i="17"/>
  <c r="I33" i="17" s="1"/>
  <c r="H23" i="17"/>
  <c r="I23" i="17" s="1"/>
  <c r="H39" i="17"/>
  <c r="I39" i="17" s="1"/>
  <c r="H22" i="17"/>
  <c r="I22" i="17" s="1"/>
  <c r="H38" i="17"/>
  <c r="I38" i="17" s="1"/>
  <c r="H36" i="17"/>
  <c r="I36" i="17" s="1"/>
  <c r="H44" i="17"/>
  <c r="I44" i="17" s="1"/>
  <c r="H16" i="17"/>
  <c r="I16" i="17" s="1"/>
  <c r="H6" i="17"/>
  <c r="I6" i="17" s="1"/>
  <c r="H43" i="17"/>
  <c r="I43" i="17" s="1"/>
  <c r="H21" i="17"/>
  <c r="I21" i="17" s="1"/>
  <c r="H7" i="17"/>
  <c r="I7" i="17" s="1"/>
  <c r="H15" i="17"/>
  <c r="I15" i="17" s="1"/>
  <c r="H41" i="17"/>
  <c r="I41" i="17" s="1"/>
  <c r="H10" i="17"/>
  <c r="I10" i="17" s="1"/>
  <c r="H40" i="17"/>
  <c r="I40" i="17" s="1"/>
  <c r="H37" i="17"/>
  <c r="I37" i="17" s="1"/>
  <c r="H24" i="17"/>
  <c r="I24" i="17" s="1"/>
  <c r="H19" i="17"/>
  <c r="I19" i="17" s="1"/>
  <c r="H20" i="17"/>
  <c r="I20" i="17" s="1"/>
  <c r="H18" i="17"/>
  <c r="I18" i="17" s="1"/>
  <c r="H40" i="40"/>
  <c r="I40" i="40" s="1"/>
  <c r="H43" i="40"/>
  <c r="I43" i="40" s="1"/>
  <c r="H36" i="40"/>
  <c r="I36" i="40" s="1"/>
  <c r="H10" i="40"/>
  <c r="I10" i="40" s="1"/>
  <c r="H32" i="40"/>
  <c r="I32" i="40" s="1"/>
  <c r="H20" i="40"/>
  <c r="I20" i="40" s="1"/>
  <c r="H19" i="40"/>
  <c r="I19" i="40" s="1"/>
  <c r="H11" i="40"/>
  <c r="I11" i="40" s="1"/>
  <c r="H29" i="40"/>
  <c r="I29" i="40" s="1"/>
  <c r="H5" i="40"/>
  <c r="H33" i="40"/>
  <c r="I33" i="40" s="1"/>
  <c r="H25" i="40"/>
  <c r="I25" i="40" s="1"/>
  <c r="H26" i="40"/>
  <c r="I26" i="40" s="1"/>
  <c r="H35" i="40"/>
  <c r="I35" i="40" s="1"/>
  <c r="H7" i="40"/>
  <c r="I7" i="40" s="1"/>
  <c r="H23" i="40"/>
  <c r="I23" i="40" s="1"/>
  <c r="H22" i="40"/>
  <c r="I22" i="40" s="1"/>
  <c r="H6" i="40"/>
  <c r="I6" i="40" s="1"/>
  <c r="H27" i="40"/>
  <c r="I27" i="40" s="1"/>
  <c r="H16" i="40"/>
  <c r="I16" i="40" s="1"/>
  <c r="H12" i="40"/>
  <c r="I12" i="40" s="1"/>
  <c r="H15" i="40"/>
  <c r="I15" i="40" s="1"/>
  <c r="H44" i="40"/>
  <c r="I44" i="40" s="1"/>
  <c r="H38" i="40"/>
  <c r="I38" i="40" s="1"/>
  <c r="H8" i="40"/>
  <c r="I8" i="40" s="1"/>
  <c r="H31" i="40"/>
  <c r="I31" i="40" s="1"/>
  <c r="H13" i="40"/>
  <c r="I13" i="40" s="1"/>
  <c r="H34" i="40"/>
  <c r="I34" i="40" s="1"/>
  <c r="H41" i="40"/>
  <c r="I41" i="40" s="1"/>
  <c r="H21" i="40"/>
  <c r="I21" i="40" s="1"/>
  <c r="H9" i="40"/>
  <c r="I9" i="40" s="1"/>
  <c r="H42" i="40"/>
  <c r="I42" i="40" s="1"/>
  <c r="H24" i="40"/>
  <c r="I24" i="40" s="1"/>
  <c r="H18" i="40"/>
  <c r="I18" i="40" s="1"/>
  <c r="H28" i="40"/>
  <c r="I28" i="40" s="1"/>
  <c r="H39" i="40"/>
  <c r="I39" i="40" s="1"/>
  <c r="H17" i="40"/>
  <c r="I17" i="40" s="1"/>
  <c r="H14" i="40"/>
  <c r="I14" i="40" s="1"/>
  <c r="H30" i="40"/>
  <c r="I30" i="40" s="1"/>
  <c r="H37" i="40"/>
  <c r="I37" i="40" s="1"/>
  <c r="H10" i="31"/>
  <c r="I10" i="31" s="1"/>
  <c r="H29" i="31"/>
  <c r="I29" i="31" s="1"/>
  <c r="H18" i="31"/>
  <c r="I18" i="31" s="1"/>
  <c r="H9" i="31"/>
  <c r="I9" i="31" s="1"/>
  <c r="H26" i="31"/>
  <c r="I26" i="31" s="1"/>
  <c r="H11" i="31"/>
  <c r="I11" i="31" s="1"/>
  <c r="H14" i="31"/>
  <c r="I14" i="31" s="1"/>
  <c r="H43" i="31"/>
  <c r="I43" i="31" s="1"/>
  <c r="H12" i="31"/>
  <c r="I12" i="31" s="1"/>
  <c r="H40" i="31"/>
  <c r="I40" i="31" s="1"/>
  <c r="H35" i="31"/>
  <c r="I35" i="31" s="1"/>
  <c r="H13" i="31"/>
  <c r="I13" i="31" s="1"/>
  <c r="H15" i="31"/>
  <c r="I15" i="31" s="1"/>
  <c r="H36" i="31"/>
  <c r="I36" i="31" s="1"/>
  <c r="H44" i="31"/>
  <c r="I44" i="31" s="1"/>
  <c r="H39" i="31"/>
  <c r="I39" i="31" s="1"/>
  <c r="H22" i="31"/>
  <c r="I22" i="31" s="1"/>
  <c r="H37" i="31"/>
  <c r="I37" i="31" s="1"/>
  <c r="H16" i="31"/>
  <c r="I16" i="31" s="1"/>
  <c r="H20" i="31"/>
  <c r="I20" i="31" s="1"/>
  <c r="H6" i="31"/>
  <c r="I6" i="31" s="1"/>
  <c r="H34" i="31"/>
  <c r="I34" i="31" s="1"/>
  <c r="H8" i="31"/>
  <c r="I8" i="31" s="1"/>
  <c r="H17" i="31"/>
  <c r="I17" i="31" s="1"/>
  <c r="H7" i="31"/>
  <c r="I7" i="31" s="1"/>
  <c r="H31" i="31"/>
  <c r="I31" i="31" s="1"/>
  <c r="H33" i="31"/>
  <c r="I33" i="31" s="1"/>
  <c r="H19" i="31"/>
  <c r="I19" i="31" s="1"/>
  <c r="H42" i="31"/>
  <c r="I42" i="31" s="1"/>
  <c r="H5" i="31"/>
  <c r="H24" i="31"/>
  <c r="I24" i="31" s="1"/>
  <c r="H23" i="31"/>
  <c r="I23" i="31" s="1"/>
  <c r="H38" i="31"/>
  <c r="I38" i="31" s="1"/>
  <c r="H32" i="31"/>
  <c r="I32" i="31" s="1"/>
  <c r="H28" i="31"/>
  <c r="I28" i="31" s="1"/>
  <c r="H21" i="31"/>
  <c r="I21" i="31" s="1"/>
  <c r="H41" i="31"/>
  <c r="I41" i="31" s="1"/>
  <c r="H30" i="31"/>
  <c r="I30" i="31" s="1"/>
  <c r="H27" i="31"/>
  <c r="I27" i="31" s="1"/>
  <c r="H25" i="31"/>
  <c r="I25" i="31" s="1"/>
  <c r="H10" i="22"/>
  <c r="I10" i="22" s="1"/>
  <c r="H40" i="22"/>
  <c r="I40" i="22" s="1"/>
  <c r="H24" i="22"/>
  <c r="I24" i="22" s="1"/>
  <c r="H26" i="22"/>
  <c r="I26" i="22" s="1"/>
  <c r="H29" i="22"/>
  <c r="I29" i="22" s="1"/>
  <c r="H34" i="22"/>
  <c r="I34" i="22" s="1"/>
  <c r="H43" i="22"/>
  <c r="I43" i="22" s="1"/>
  <c r="H18" i="22"/>
  <c r="I18" i="22" s="1"/>
  <c r="H38" i="22"/>
  <c r="I38" i="22" s="1"/>
  <c r="H42" i="22"/>
  <c r="I42" i="22" s="1"/>
  <c r="H5" i="22"/>
  <c r="H35" i="22"/>
  <c r="I35" i="22" s="1"/>
  <c r="H28" i="22"/>
  <c r="I28" i="22" s="1"/>
  <c r="H13" i="22"/>
  <c r="I13" i="22" s="1"/>
  <c r="H27" i="22"/>
  <c r="I27" i="22" s="1"/>
  <c r="H44" i="22"/>
  <c r="I44" i="22" s="1"/>
  <c r="H21" i="22"/>
  <c r="I21" i="22" s="1"/>
  <c r="H20" i="22"/>
  <c r="I20" i="22" s="1"/>
  <c r="H7" i="22"/>
  <c r="I7" i="22" s="1"/>
  <c r="H30" i="22"/>
  <c r="I30" i="22" s="1"/>
  <c r="H17" i="22"/>
  <c r="I17" i="22" s="1"/>
  <c r="H22" i="22"/>
  <c r="I22" i="22" s="1"/>
  <c r="H33" i="22"/>
  <c r="I33" i="22" s="1"/>
  <c r="H41" i="22"/>
  <c r="I41" i="22" s="1"/>
  <c r="H16" i="22"/>
  <c r="I16" i="22" s="1"/>
  <c r="H32" i="22"/>
  <c r="I32" i="22" s="1"/>
  <c r="H36" i="22"/>
  <c r="I36" i="22" s="1"/>
  <c r="H19" i="22"/>
  <c r="I19" i="22" s="1"/>
  <c r="H39" i="22"/>
  <c r="I39" i="22" s="1"/>
  <c r="H11" i="22"/>
  <c r="I11" i="22" s="1"/>
  <c r="H15" i="22"/>
  <c r="I15" i="22" s="1"/>
  <c r="H14" i="22"/>
  <c r="I14" i="22" s="1"/>
  <c r="H25" i="22"/>
  <c r="I25" i="22" s="1"/>
  <c r="H8" i="22"/>
  <c r="I8" i="22" s="1"/>
  <c r="H37" i="22"/>
  <c r="I37" i="22" s="1"/>
  <c r="H6" i="22"/>
  <c r="I6" i="22" s="1"/>
  <c r="H23" i="22"/>
  <c r="I23" i="22" s="1"/>
  <c r="H31" i="22"/>
  <c r="I31" i="22" s="1"/>
  <c r="H12" i="22"/>
  <c r="I12" i="22" s="1"/>
  <c r="H9" i="22"/>
  <c r="I9" i="22" s="1"/>
  <c r="H25" i="18"/>
  <c r="I25" i="18" s="1"/>
  <c r="H8" i="18"/>
  <c r="I8" i="18" s="1"/>
  <c r="H9" i="18"/>
  <c r="I9" i="18" s="1"/>
  <c r="H11" i="18"/>
  <c r="I11" i="18" s="1"/>
  <c r="H10" i="18"/>
  <c r="I10" i="18" s="1"/>
  <c r="H37" i="18"/>
  <c r="I37" i="18" s="1"/>
  <c r="H20" i="18"/>
  <c r="I20" i="18" s="1"/>
  <c r="H27" i="18"/>
  <c r="I27" i="18" s="1"/>
  <c r="H16" i="18"/>
  <c r="I16" i="18" s="1"/>
  <c r="H30" i="18"/>
  <c r="I30" i="18" s="1"/>
  <c r="H33" i="18"/>
  <c r="I33" i="18" s="1"/>
  <c r="H44" i="18"/>
  <c r="I44" i="18" s="1"/>
  <c r="H36" i="18"/>
  <c r="I36" i="18" s="1"/>
  <c r="H7" i="18"/>
  <c r="I7" i="18" s="1"/>
  <c r="H43" i="18"/>
  <c r="I43" i="18" s="1"/>
  <c r="H14" i="18"/>
  <c r="I14" i="18" s="1"/>
  <c r="H21" i="18"/>
  <c r="I21" i="18" s="1"/>
  <c r="H6" i="18"/>
  <c r="I6" i="18" s="1"/>
  <c r="H19" i="18"/>
  <c r="I19" i="18" s="1"/>
  <c r="H18" i="18"/>
  <c r="I18" i="18" s="1"/>
  <c r="H5" i="18"/>
  <c r="H13" i="18"/>
  <c r="I13" i="18" s="1"/>
  <c r="H15" i="18"/>
  <c r="I15" i="18" s="1"/>
  <c r="H41" i="18"/>
  <c r="I41" i="18" s="1"/>
  <c r="H23" i="18"/>
  <c r="I23" i="18" s="1"/>
  <c r="H26" i="18"/>
  <c r="I26" i="18" s="1"/>
  <c r="H12" i="18"/>
  <c r="I12" i="18" s="1"/>
  <c r="H28" i="18"/>
  <c r="I28" i="18" s="1"/>
  <c r="H34" i="18"/>
  <c r="I34" i="18" s="1"/>
  <c r="H32" i="18"/>
  <c r="I32" i="18" s="1"/>
  <c r="H40" i="18"/>
  <c r="I40" i="18" s="1"/>
  <c r="H39" i="18"/>
  <c r="I39" i="18" s="1"/>
  <c r="H29" i="18"/>
  <c r="I29" i="18" s="1"/>
  <c r="H38" i="18"/>
  <c r="I38" i="18" s="1"/>
  <c r="H31" i="18"/>
  <c r="I31" i="18" s="1"/>
  <c r="H17" i="18"/>
  <c r="I17" i="18" s="1"/>
  <c r="H42" i="18"/>
  <c r="I42" i="18" s="1"/>
  <c r="H24" i="18"/>
  <c r="I24" i="18" s="1"/>
  <c r="H35" i="18"/>
  <c r="I35" i="18" s="1"/>
  <c r="H22" i="18"/>
  <c r="I22" i="18" s="1"/>
  <c r="V16" i="13"/>
  <c r="V16" i="29"/>
  <c r="V16" i="52"/>
  <c r="V16" i="25"/>
  <c r="V16" i="27"/>
  <c r="V16" i="22"/>
  <c r="V16" i="47"/>
  <c r="V16" i="34"/>
  <c r="V16" i="14"/>
  <c r="V16" i="16"/>
  <c r="V16" i="38"/>
  <c r="V16" i="19"/>
  <c r="V16" i="36"/>
  <c r="V16" i="40"/>
  <c r="V16" i="26"/>
  <c r="V16" i="49"/>
  <c r="V16" i="41"/>
  <c r="V16" i="43"/>
  <c r="V16" i="30"/>
  <c r="V16" i="35"/>
  <c r="V16" i="17"/>
  <c r="V16" i="8"/>
  <c r="V16" i="39"/>
  <c r="V16" i="21"/>
  <c r="V16" i="18"/>
  <c r="V16" i="44"/>
  <c r="V16" i="42"/>
  <c r="V16" i="33"/>
  <c r="V16" i="23"/>
  <c r="V16" i="15"/>
  <c r="V16" i="48"/>
  <c r="V16" i="20"/>
  <c r="V16" i="12"/>
  <c r="V16" i="37"/>
  <c r="V16" i="28"/>
  <c r="V16" i="32"/>
  <c r="V16" i="50"/>
  <c r="V16" i="51"/>
  <c r="V16" i="24"/>
  <c r="V16" i="31"/>
  <c r="G45" i="28"/>
  <c r="H5" i="28" a="1"/>
  <c r="H5" i="20" a="1"/>
  <c r="G45" i="20"/>
  <c r="H5" i="27" a="1"/>
  <c r="G45" i="27"/>
  <c r="G45" i="30"/>
  <c r="H5" i="30" a="1"/>
  <c r="G45" i="37"/>
  <c r="H5" i="37" a="1"/>
  <c r="F47" i="55"/>
  <c r="C62" i="55" s="1"/>
  <c r="E62" i="55" s="1"/>
  <c r="F52" i="55"/>
  <c r="C67" i="55" s="1"/>
  <c r="E67" i="55" s="1"/>
  <c r="F51" i="55"/>
  <c r="C66" i="55" s="1"/>
  <c r="E66" i="55" s="1"/>
  <c r="H36" i="24"/>
  <c r="I36" i="24" s="1"/>
  <c r="H12" i="24"/>
  <c r="I12" i="24" s="1"/>
  <c r="H11" i="24"/>
  <c r="I11" i="24" s="1"/>
  <c r="H17" i="24"/>
  <c r="I17" i="24" s="1"/>
  <c r="H31" i="24"/>
  <c r="I31" i="24" s="1"/>
  <c r="H33" i="24"/>
  <c r="I33" i="24" s="1"/>
  <c r="H15" i="24"/>
  <c r="I15" i="24" s="1"/>
  <c r="H35" i="24"/>
  <c r="I35" i="24" s="1"/>
  <c r="H21" i="24"/>
  <c r="I21" i="24" s="1"/>
  <c r="H7" i="24"/>
  <c r="I7" i="24" s="1"/>
  <c r="H13" i="24"/>
  <c r="I13" i="24" s="1"/>
  <c r="H24" i="24"/>
  <c r="I24" i="24" s="1"/>
  <c r="H22" i="24"/>
  <c r="I22" i="24" s="1"/>
  <c r="H16" i="24"/>
  <c r="I16" i="24" s="1"/>
  <c r="H27" i="24"/>
  <c r="I27" i="24" s="1"/>
  <c r="H14" i="24"/>
  <c r="I14" i="24" s="1"/>
  <c r="H29" i="24"/>
  <c r="I29" i="24" s="1"/>
  <c r="H42" i="24"/>
  <c r="I42" i="24" s="1"/>
  <c r="H8" i="24"/>
  <c r="I8" i="24" s="1"/>
  <c r="H5" i="24"/>
  <c r="H38" i="24"/>
  <c r="I38" i="24" s="1"/>
  <c r="H9" i="24"/>
  <c r="I9" i="24" s="1"/>
  <c r="H6" i="24"/>
  <c r="I6" i="24" s="1"/>
  <c r="H28" i="24"/>
  <c r="I28" i="24" s="1"/>
  <c r="H40" i="24"/>
  <c r="I40" i="24" s="1"/>
  <c r="H18" i="24"/>
  <c r="I18" i="24" s="1"/>
  <c r="H37" i="24"/>
  <c r="I37" i="24" s="1"/>
  <c r="H44" i="24"/>
  <c r="I44" i="24" s="1"/>
  <c r="H39" i="24"/>
  <c r="I39" i="24" s="1"/>
  <c r="H23" i="24"/>
  <c r="I23" i="24" s="1"/>
  <c r="H41" i="24"/>
  <c r="I41" i="24" s="1"/>
  <c r="H26" i="24"/>
  <c r="I26" i="24" s="1"/>
  <c r="H30" i="24"/>
  <c r="I30" i="24" s="1"/>
  <c r="H43" i="24"/>
  <c r="I43" i="24" s="1"/>
  <c r="H10" i="24"/>
  <c r="I10" i="24" s="1"/>
  <c r="H19" i="24"/>
  <c r="I19" i="24" s="1"/>
  <c r="H32" i="24"/>
  <c r="I32" i="24" s="1"/>
  <c r="H20" i="24"/>
  <c r="I20" i="24" s="1"/>
  <c r="H34" i="24"/>
  <c r="I34" i="24" s="1"/>
  <c r="H25" i="24"/>
  <c r="I25" i="24" s="1"/>
  <c r="H24" i="23"/>
  <c r="I24" i="23" s="1"/>
  <c r="H10" i="23"/>
  <c r="I10" i="23" s="1"/>
  <c r="H11" i="23"/>
  <c r="I11" i="23" s="1"/>
  <c r="H19" i="23"/>
  <c r="I19" i="23" s="1"/>
  <c r="H25" i="23"/>
  <c r="I25" i="23" s="1"/>
  <c r="H40" i="23"/>
  <c r="I40" i="23" s="1"/>
  <c r="H18" i="23"/>
  <c r="I18" i="23" s="1"/>
  <c r="H15" i="23"/>
  <c r="I15" i="23" s="1"/>
  <c r="H34" i="23"/>
  <c r="I34" i="23" s="1"/>
  <c r="H28" i="23"/>
  <c r="I28" i="23" s="1"/>
  <c r="H30" i="23"/>
  <c r="I30" i="23" s="1"/>
  <c r="H7" i="23"/>
  <c r="I7" i="23" s="1"/>
  <c r="H23" i="23"/>
  <c r="I23" i="23" s="1"/>
  <c r="H17" i="23"/>
  <c r="I17" i="23" s="1"/>
  <c r="H42" i="23"/>
  <c r="I42" i="23" s="1"/>
  <c r="H21" i="23"/>
  <c r="I21" i="23" s="1"/>
  <c r="H27" i="23"/>
  <c r="I27" i="23" s="1"/>
  <c r="H39" i="23"/>
  <c r="I39" i="23" s="1"/>
  <c r="H32" i="23"/>
  <c r="I32" i="23" s="1"/>
  <c r="H43" i="23"/>
  <c r="I43" i="23" s="1"/>
  <c r="H37" i="23"/>
  <c r="I37" i="23" s="1"/>
  <c r="H31" i="23"/>
  <c r="I31" i="23" s="1"/>
  <c r="H6" i="23"/>
  <c r="I6" i="23" s="1"/>
  <c r="H16" i="23"/>
  <c r="I16" i="23" s="1"/>
  <c r="H12" i="23"/>
  <c r="I12" i="23" s="1"/>
  <c r="H44" i="23"/>
  <c r="I44" i="23" s="1"/>
  <c r="H13" i="23"/>
  <c r="I13" i="23" s="1"/>
  <c r="H8" i="23"/>
  <c r="I8" i="23" s="1"/>
  <c r="H38" i="23"/>
  <c r="I38" i="23" s="1"/>
  <c r="H26" i="23"/>
  <c r="I26" i="23" s="1"/>
  <c r="H36" i="23"/>
  <c r="I36" i="23" s="1"/>
  <c r="H20" i="23"/>
  <c r="I20" i="23" s="1"/>
  <c r="H35" i="23"/>
  <c r="I35" i="23" s="1"/>
  <c r="H41" i="23"/>
  <c r="I41" i="23" s="1"/>
  <c r="H22" i="23"/>
  <c r="I22" i="23" s="1"/>
  <c r="H9" i="23"/>
  <c r="I9" i="23" s="1"/>
  <c r="H5" i="23"/>
  <c r="H14" i="23"/>
  <c r="I14" i="23" s="1"/>
  <c r="H33" i="23"/>
  <c r="I33" i="23" s="1"/>
  <c r="H29" i="23"/>
  <c r="I29" i="23" s="1"/>
  <c r="H30" i="19"/>
  <c r="I30" i="19" s="1"/>
  <c r="H11" i="19"/>
  <c r="I11" i="19" s="1"/>
  <c r="H13" i="19"/>
  <c r="I13" i="19" s="1"/>
  <c r="H7" i="19"/>
  <c r="I7" i="19" s="1"/>
  <c r="H38" i="19"/>
  <c r="I38" i="19" s="1"/>
  <c r="H43" i="19"/>
  <c r="I43" i="19" s="1"/>
  <c r="H36" i="19"/>
  <c r="I36" i="19" s="1"/>
  <c r="H42" i="19"/>
  <c r="I42" i="19" s="1"/>
  <c r="H37" i="19"/>
  <c r="I37" i="19" s="1"/>
  <c r="H21" i="19"/>
  <c r="I21" i="19" s="1"/>
  <c r="H33" i="19"/>
  <c r="I33" i="19" s="1"/>
  <c r="H12" i="19"/>
  <c r="I12" i="19" s="1"/>
  <c r="H35" i="19"/>
  <c r="I35" i="19" s="1"/>
  <c r="H26" i="19"/>
  <c r="I26" i="19" s="1"/>
  <c r="H5" i="19"/>
  <c r="H32" i="19"/>
  <c r="I32" i="19" s="1"/>
  <c r="H20" i="19"/>
  <c r="I20" i="19" s="1"/>
  <c r="H10" i="19"/>
  <c r="I10" i="19" s="1"/>
  <c r="H41" i="19"/>
  <c r="I41" i="19" s="1"/>
  <c r="H34" i="19"/>
  <c r="I34" i="19" s="1"/>
  <c r="H44" i="19"/>
  <c r="I44" i="19" s="1"/>
  <c r="H25" i="19"/>
  <c r="I25" i="19" s="1"/>
  <c r="H27" i="19"/>
  <c r="I27" i="19" s="1"/>
  <c r="H6" i="19"/>
  <c r="I6" i="19" s="1"/>
  <c r="H18" i="19"/>
  <c r="I18" i="19" s="1"/>
  <c r="H28" i="19"/>
  <c r="I28" i="19" s="1"/>
  <c r="H23" i="19"/>
  <c r="I23" i="19" s="1"/>
  <c r="H17" i="19"/>
  <c r="I17" i="19" s="1"/>
  <c r="H8" i="19"/>
  <c r="I8" i="19" s="1"/>
  <c r="H31" i="19"/>
  <c r="I31" i="19" s="1"/>
  <c r="H15" i="19"/>
  <c r="I15" i="19" s="1"/>
  <c r="H29" i="19"/>
  <c r="I29" i="19" s="1"/>
  <c r="H22" i="19"/>
  <c r="I22" i="19" s="1"/>
  <c r="H24" i="19"/>
  <c r="I24" i="19" s="1"/>
  <c r="H14" i="19"/>
  <c r="I14" i="19" s="1"/>
  <c r="H39" i="19"/>
  <c r="I39" i="19" s="1"/>
  <c r="H16" i="19"/>
  <c r="I16" i="19" s="1"/>
  <c r="H40" i="19"/>
  <c r="I40" i="19" s="1"/>
  <c r="H9" i="19"/>
  <c r="I9" i="19" s="1"/>
  <c r="H19" i="19"/>
  <c r="I19" i="19" s="1"/>
  <c r="H11" i="12"/>
  <c r="I11" i="12" s="1"/>
  <c r="H19" i="12"/>
  <c r="I19" i="12" s="1"/>
  <c r="H6" i="12"/>
  <c r="I6" i="12" s="1"/>
  <c r="H14" i="12"/>
  <c r="I14" i="12" s="1"/>
  <c r="H23" i="12"/>
  <c r="I23" i="12" s="1"/>
  <c r="H28" i="12"/>
  <c r="I28" i="12" s="1"/>
  <c r="H22" i="12"/>
  <c r="I22" i="12" s="1"/>
  <c r="H43" i="12"/>
  <c r="I43" i="12" s="1"/>
  <c r="H36" i="12"/>
  <c r="I36" i="12" s="1"/>
  <c r="H40" i="12"/>
  <c r="I40" i="12" s="1"/>
  <c r="H18" i="12"/>
  <c r="I18" i="12" s="1"/>
  <c r="H33" i="12"/>
  <c r="I33" i="12" s="1"/>
  <c r="H24" i="12"/>
  <c r="I24" i="12" s="1"/>
  <c r="H8" i="12"/>
  <c r="I8" i="12" s="1"/>
  <c r="H17" i="12"/>
  <c r="I17" i="12" s="1"/>
  <c r="H9" i="12"/>
  <c r="I9" i="12" s="1"/>
  <c r="H39" i="12"/>
  <c r="I39" i="12" s="1"/>
  <c r="H12" i="12"/>
  <c r="I12" i="12" s="1"/>
  <c r="H37" i="12"/>
  <c r="I37" i="12" s="1"/>
  <c r="H30" i="12"/>
  <c r="I30" i="12" s="1"/>
  <c r="H42" i="12"/>
  <c r="I42" i="12" s="1"/>
  <c r="H27" i="12"/>
  <c r="I27" i="12" s="1"/>
  <c r="H31" i="12"/>
  <c r="I31" i="12" s="1"/>
  <c r="H34" i="12"/>
  <c r="I34" i="12" s="1"/>
  <c r="H32" i="12"/>
  <c r="I32" i="12" s="1"/>
  <c r="H25" i="12"/>
  <c r="I25" i="12" s="1"/>
  <c r="H26" i="12"/>
  <c r="I26" i="12" s="1"/>
  <c r="H5" i="12"/>
  <c r="H41" i="12"/>
  <c r="I41" i="12" s="1"/>
  <c r="H13" i="12"/>
  <c r="I13" i="12" s="1"/>
  <c r="H21" i="12"/>
  <c r="I21" i="12" s="1"/>
  <c r="H16" i="12"/>
  <c r="I16" i="12" s="1"/>
  <c r="H20" i="12"/>
  <c r="I20" i="12" s="1"/>
  <c r="H35" i="12"/>
  <c r="I35" i="12" s="1"/>
  <c r="H29" i="12"/>
  <c r="I29" i="12" s="1"/>
  <c r="H44" i="12"/>
  <c r="I44" i="12" s="1"/>
  <c r="H38" i="12"/>
  <c r="I38" i="12" s="1"/>
  <c r="H7" i="12"/>
  <c r="I7" i="12" s="1"/>
  <c r="H10" i="12"/>
  <c r="I10" i="12" s="1"/>
  <c r="H15" i="12"/>
  <c r="I15" i="12" s="1"/>
  <c r="H22" i="42"/>
  <c r="I22" i="42" s="1"/>
  <c r="H26" i="42"/>
  <c r="I26" i="42" s="1"/>
  <c r="H44" i="42"/>
  <c r="I44" i="42" s="1"/>
  <c r="H41" i="42"/>
  <c r="I41" i="42" s="1"/>
  <c r="H37" i="42"/>
  <c r="I37" i="42" s="1"/>
  <c r="H32" i="42"/>
  <c r="I32" i="42" s="1"/>
  <c r="H31" i="42"/>
  <c r="I31" i="42" s="1"/>
  <c r="H7" i="42"/>
  <c r="I7" i="42" s="1"/>
  <c r="H24" i="42"/>
  <c r="I24" i="42" s="1"/>
  <c r="H17" i="42"/>
  <c r="I17" i="42" s="1"/>
  <c r="H8" i="42"/>
  <c r="I8" i="42" s="1"/>
  <c r="H38" i="42"/>
  <c r="I38" i="42" s="1"/>
  <c r="H14" i="42"/>
  <c r="I14" i="42" s="1"/>
  <c r="H28" i="42"/>
  <c r="I28" i="42" s="1"/>
  <c r="H18" i="42"/>
  <c r="I18" i="42" s="1"/>
  <c r="H10" i="42"/>
  <c r="I10" i="42" s="1"/>
  <c r="H29" i="42"/>
  <c r="I29" i="42" s="1"/>
  <c r="H40" i="42"/>
  <c r="I40" i="42" s="1"/>
  <c r="H9" i="42"/>
  <c r="I9" i="42" s="1"/>
  <c r="H42" i="42"/>
  <c r="I42" i="42" s="1"/>
  <c r="H20" i="42"/>
  <c r="I20" i="42" s="1"/>
  <c r="H35" i="42"/>
  <c r="I35" i="42" s="1"/>
  <c r="H6" i="42"/>
  <c r="I6" i="42" s="1"/>
  <c r="H16" i="42"/>
  <c r="I16" i="42" s="1"/>
  <c r="H39" i="42"/>
  <c r="I39" i="42" s="1"/>
  <c r="H13" i="42"/>
  <c r="I13" i="42" s="1"/>
  <c r="H19" i="42"/>
  <c r="I19" i="42" s="1"/>
  <c r="H23" i="42"/>
  <c r="I23" i="42" s="1"/>
  <c r="H34" i="42"/>
  <c r="I34" i="42" s="1"/>
  <c r="H36" i="42"/>
  <c r="I36" i="42" s="1"/>
  <c r="H21" i="42"/>
  <c r="I21" i="42" s="1"/>
  <c r="H12" i="42"/>
  <c r="I12" i="42" s="1"/>
  <c r="H25" i="42"/>
  <c r="I25" i="42" s="1"/>
  <c r="H27" i="42"/>
  <c r="I27" i="42" s="1"/>
  <c r="H43" i="42"/>
  <c r="I43" i="42" s="1"/>
  <c r="H33" i="42"/>
  <c r="I33" i="42" s="1"/>
  <c r="H30" i="42"/>
  <c r="I30" i="42" s="1"/>
  <c r="H15" i="42"/>
  <c r="I15" i="42" s="1"/>
  <c r="H11" i="42"/>
  <c r="I11" i="42" s="1"/>
  <c r="H5" i="42"/>
  <c r="H24" i="36"/>
  <c r="I24" i="36" s="1"/>
  <c r="H26" i="36"/>
  <c r="I26" i="36" s="1"/>
  <c r="H9" i="36"/>
  <c r="I9" i="36" s="1"/>
  <c r="H19" i="36"/>
  <c r="I19" i="36" s="1"/>
  <c r="H8" i="36"/>
  <c r="I8" i="36" s="1"/>
  <c r="H44" i="36"/>
  <c r="I44" i="36" s="1"/>
  <c r="H32" i="36"/>
  <c r="I32" i="36" s="1"/>
  <c r="H31" i="36"/>
  <c r="I31" i="36" s="1"/>
  <c r="H33" i="36"/>
  <c r="I33" i="36" s="1"/>
  <c r="H15" i="36"/>
  <c r="I15" i="36" s="1"/>
  <c r="H38" i="36"/>
  <c r="I38" i="36" s="1"/>
  <c r="H13" i="36"/>
  <c r="I13" i="36" s="1"/>
  <c r="H42" i="36"/>
  <c r="I42" i="36" s="1"/>
  <c r="H39" i="36"/>
  <c r="I39" i="36" s="1"/>
  <c r="H34" i="36"/>
  <c r="I34" i="36" s="1"/>
  <c r="H43" i="36"/>
  <c r="I43" i="36" s="1"/>
  <c r="H6" i="36"/>
  <c r="I6" i="36" s="1"/>
  <c r="H29" i="36"/>
  <c r="I29" i="36" s="1"/>
  <c r="H28" i="36"/>
  <c r="I28" i="36" s="1"/>
  <c r="H27" i="36"/>
  <c r="I27" i="36" s="1"/>
  <c r="H12" i="36"/>
  <c r="I12" i="36" s="1"/>
  <c r="H14" i="36"/>
  <c r="I14" i="36" s="1"/>
  <c r="H30" i="36"/>
  <c r="I30" i="36" s="1"/>
  <c r="H20" i="36"/>
  <c r="I20" i="36" s="1"/>
  <c r="H23" i="36"/>
  <c r="I23" i="36" s="1"/>
  <c r="H22" i="36"/>
  <c r="I22" i="36" s="1"/>
  <c r="H18" i="36"/>
  <c r="I18" i="36" s="1"/>
  <c r="H16" i="36"/>
  <c r="I16" i="36" s="1"/>
  <c r="H21" i="36"/>
  <c r="I21" i="36" s="1"/>
  <c r="H7" i="36"/>
  <c r="I7" i="36" s="1"/>
  <c r="H40" i="36"/>
  <c r="I40" i="36" s="1"/>
  <c r="H41" i="36"/>
  <c r="I41" i="36" s="1"/>
  <c r="H11" i="36"/>
  <c r="I11" i="36" s="1"/>
  <c r="H36" i="36"/>
  <c r="I36" i="36" s="1"/>
  <c r="H35" i="36"/>
  <c r="I35" i="36" s="1"/>
  <c r="H17" i="36"/>
  <c r="I17" i="36" s="1"/>
  <c r="H37" i="36"/>
  <c r="I37" i="36" s="1"/>
  <c r="H25" i="36"/>
  <c r="I25" i="36" s="1"/>
  <c r="H5" i="36"/>
  <c r="H10" i="36"/>
  <c r="I10" i="36" s="1"/>
  <c r="H41" i="49"/>
  <c r="I41" i="49" s="1"/>
  <c r="H30" i="49"/>
  <c r="I30" i="49" s="1"/>
  <c r="H20" i="49"/>
  <c r="I20" i="49" s="1"/>
  <c r="H38" i="49"/>
  <c r="I38" i="49" s="1"/>
  <c r="H32" i="49"/>
  <c r="I32" i="49" s="1"/>
  <c r="H6" i="49"/>
  <c r="I6" i="49" s="1"/>
  <c r="H12" i="49"/>
  <c r="I12" i="49" s="1"/>
  <c r="H36" i="49"/>
  <c r="I36" i="49" s="1"/>
  <c r="H42" i="49"/>
  <c r="I42" i="49" s="1"/>
  <c r="H15" i="49"/>
  <c r="I15" i="49" s="1"/>
  <c r="H44" i="49"/>
  <c r="I44" i="49" s="1"/>
  <c r="H31" i="49"/>
  <c r="I31" i="49" s="1"/>
  <c r="H17" i="49"/>
  <c r="I17" i="49" s="1"/>
  <c r="H21" i="49"/>
  <c r="I21" i="49" s="1"/>
  <c r="H8" i="49"/>
  <c r="I8" i="49" s="1"/>
  <c r="H9" i="49"/>
  <c r="I9" i="49" s="1"/>
  <c r="H11" i="49"/>
  <c r="I11" i="49" s="1"/>
  <c r="H25" i="49"/>
  <c r="I25" i="49" s="1"/>
  <c r="H35" i="49"/>
  <c r="I35" i="49" s="1"/>
  <c r="H37" i="49"/>
  <c r="I37" i="49" s="1"/>
  <c r="H28" i="49"/>
  <c r="I28" i="49" s="1"/>
  <c r="H7" i="49"/>
  <c r="I7" i="49" s="1"/>
  <c r="H29" i="49"/>
  <c r="I29" i="49" s="1"/>
  <c r="H26" i="49"/>
  <c r="I26" i="49" s="1"/>
  <c r="H40" i="49"/>
  <c r="I40" i="49" s="1"/>
  <c r="H5" i="49"/>
  <c r="H33" i="49"/>
  <c r="I33" i="49" s="1"/>
  <c r="H13" i="49"/>
  <c r="I13" i="49" s="1"/>
  <c r="H18" i="49"/>
  <c r="I18" i="49" s="1"/>
  <c r="H27" i="49"/>
  <c r="I27" i="49" s="1"/>
  <c r="H19" i="49"/>
  <c r="I19" i="49" s="1"/>
  <c r="H43" i="49"/>
  <c r="I43" i="49" s="1"/>
  <c r="H39" i="49"/>
  <c r="I39" i="49" s="1"/>
  <c r="H16" i="49"/>
  <c r="I16" i="49" s="1"/>
  <c r="H34" i="49"/>
  <c r="I34" i="49" s="1"/>
  <c r="H22" i="49"/>
  <c r="I22" i="49" s="1"/>
  <c r="H10" i="49"/>
  <c r="I10" i="49" s="1"/>
  <c r="H14" i="49"/>
  <c r="I14" i="49" s="1"/>
  <c r="H24" i="49"/>
  <c r="I24" i="49" s="1"/>
  <c r="H23" i="49"/>
  <c r="I23" i="49" s="1"/>
  <c r="G45" i="33"/>
  <c r="H5" i="33" a="1"/>
  <c r="H5" i="29" a="1"/>
  <c r="G45" i="29"/>
  <c r="H13" i="41"/>
  <c r="I13" i="41" s="1"/>
  <c r="H39" i="41"/>
  <c r="I39" i="41" s="1"/>
  <c r="H23" i="41"/>
  <c r="I23" i="41" s="1"/>
  <c r="H12" i="41"/>
  <c r="I12" i="41" s="1"/>
  <c r="H18" i="41"/>
  <c r="I18" i="41" s="1"/>
  <c r="H28" i="41"/>
  <c r="I28" i="41" s="1"/>
  <c r="H44" i="41"/>
  <c r="I44" i="41" s="1"/>
  <c r="H22" i="41"/>
  <c r="I22" i="41" s="1"/>
  <c r="H34" i="41"/>
  <c r="I34" i="41" s="1"/>
  <c r="H17" i="41"/>
  <c r="I17" i="41" s="1"/>
  <c r="H15" i="41"/>
  <c r="I15" i="41" s="1"/>
  <c r="H19" i="41"/>
  <c r="I19" i="41" s="1"/>
  <c r="H35" i="41"/>
  <c r="I35" i="41" s="1"/>
  <c r="H33" i="41"/>
  <c r="I33" i="41" s="1"/>
  <c r="H25" i="41"/>
  <c r="I25" i="41" s="1"/>
  <c r="H16" i="41"/>
  <c r="I16" i="41" s="1"/>
  <c r="H14" i="41"/>
  <c r="I14" i="41" s="1"/>
  <c r="H30" i="41"/>
  <c r="I30" i="41" s="1"/>
  <c r="H42" i="41"/>
  <c r="I42" i="41" s="1"/>
  <c r="H32" i="41"/>
  <c r="I32" i="41" s="1"/>
  <c r="H27" i="41"/>
  <c r="I27" i="41" s="1"/>
  <c r="H38" i="41"/>
  <c r="I38" i="41" s="1"/>
  <c r="H36" i="41"/>
  <c r="I36" i="41" s="1"/>
  <c r="H7" i="41"/>
  <c r="I7" i="41" s="1"/>
  <c r="H26" i="41"/>
  <c r="I26" i="41" s="1"/>
  <c r="H5" i="41"/>
  <c r="H6" i="41"/>
  <c r="I6" i="41" s="1"/>
  <c r="H29" i="41"/>
  <c r="I29" i="41" s="1"/>
  <c r="H43" i="41"/>
  <c r="I43" i="41" s="1"/>
  <c r="H21" i="41"/>
  <c r="I21" i="41" s="1"/>
  <c r="H40" i="41"/>
  <c r="I40" i="41" s="1"/>
  <c r="H41" i="41"/>
  <c r="I41" i="41" s="1"/>
  <c r="H20" i="41"/>
  <c r="I20" i="41" s="1"/>
  <c r="H10" i="41"/>
  <c r="I10" i="41" s="1"/>
  <c r="H9" i="41"/>
  <c r="I9" i="41" s="1"/>
  <c r="H8" i="41"/>
  <c r="I8" i="41" s="1"/>
  <c r="H24" i="41"/>
  <c r="I24" i="41" s="1"/>
  <c r="H11" i="41"/>
  <c r="I11" i="41" s="1"/>
  <c r="H31" i="41"/>
  <c r="I31" i="41" s="1"/>
  <c r="H37" i="41"/>
  <c r="I37" i="41" s="1"/>
  <c r="H31" i="21"/>
  <c r="I31" i="21" s="1"/>
  <c r="H17" i="21"/>
  <c r="I17" i="21" s="1"/>
  <c r="H14" i="21"/>
  <c r="I14" i="21" s="1"/>
  <c r="H6" i="21"/>
  <c r="I6" i="21" s="1"/>
  <c r="H32" i="21"/>
  <c r="I32" i="21" s="1"/>
  <c r="H24" i="21"/>
  <c r="I24" i="21" s="1"/>
  <c r="H20" i="21"/>
  <c r="I20" i="21" s="1"/>
  <c r="H38" i="21"/>
  <c r="I38" i="21" s="1"/>
  <c r="H35" i="21"/>
  <c r="I35" i="21" s="1"/>
  <c r="H28" i="21"/>
  <c r="I28" i="21" s="1"/>
  <c r="H33" i="21"/>
  <c r="I33" i="21" s="1"/>
  <c r="H18" i="21"/>
  <c r="I18" i="21" s="1"/>
  <c r="H16" i="21"/>
  <c r="I16" i="21" s="1"/>
  <c r="H39" i="21"/>
  <c r="I39" i="21" s="1"/>
  <c r="H27" i="21"/>
  <c r="I27" i="21" s="1"/>
  <c r="H13" i="21"/>
  <c r="I13" i="21" s="1"/>
  <c r="H9" i="21"/>
  <c r="I9" i="21" s="1"/>
  <c r="H44" i="21"/>
  <c r="I44" i="21" s="1"/>
  <c r="H42" i="21"/>
  <c r="I42" i="21" s="1"/>
  <c r="H26" i="21"/>
  <c r="I26" i="21" s="1"/>
  <c r="H8" i="21"/>
  <c r="I8" i="21" s="1"/>
  <c r="H30" i="21"/>
  <c r="I30" i="21" s="1"/>
  <c r="H34" i="21"/>
  <c r="I34" i="21" s="1"/>
  <c r="H19" i="21"/>
  <c r="I19" i="21" s="1"/>
  <c r="H37" i="21"/>
  <c r="I37" i="21" s="1"/>
  <c r="H40" i="21"/>
  <c r="I40" i="21" s="1"/>
  <c r="H22" i="21"/>
  <c r="I22" i="21" s="1"/>
  <c r="H21" i="21"/>
  <c r="I21" i="21" s="1"/>
  <c r="H10" i="21"/>
  <c r="I10" i="21" s="1"/>
  <c r="H5" i="21"/>
  <c r="H29" i="21"/>
  <c r="I29" i="21" s="1"/>
  <c r="H7" i="21"/>
  <c r="I7" i="21" s="1"/>
  <c r="H43" i="21"/>
  <c r="I43" i="21" s="1"/>
  <c r="H15" i="21"/>
  <c r="I15" i="21" s="1"/>
  <c r="H41" i="21"/>
  <c r="I41" i="21" s="1"/>
  <c r="H23" i="21"/>
  <c r="I23" i="21" s="1"/>
  <c r="H11" i="21"/>
  <c r="I11" i="21" s="1"/>
  <c r="H36" i="21"/>
  <c r="I36" i="21" s="1"/>
  <c r="H12" i="21"/>
  <c r="I12" i="21" s="1"/>
  <c r="H25" i="21"/>
  <c r="I25" i="21" s="1"/>
  <c r="V8" i="24"/>
  <c r="V8" i="51"/>
  <c r="V8" i="50"/>
  <c r="V8" i="39"/>
  <c r="V8" i="28"/>
  <c r="V8" i="48"/>
  <c r="V8" i="34"/>
  <c r="V8" i="52"/>
  <c r="V8" i="40"/>
  <c r="V8" i="18"/>
  <c r="V8" i="38"/>
  <c r="V8" i="25"/>
  <c r="V8" i="31"/>
  <c r="V8" i="37"/>
  <c r="V8" i="12"/>
  <c r="V8" i="21"/>
  <c r="V8" i="32"/>
  <c r="V8" i="47"/>
  <c r="V8" i="27"/>
  <c r="V8" i="20"/>
  <c r="V8" i="41"/>
  <c r="V8" i="30"/>
  <c r="V8" i="15"/>
  <c r="V8" i="29"/>
  <c r="V8" i="13"/>
  <c r="V8" i="14"/>
  <c r="V8" i="8"/>
  <c r="V8" i="35"/>
  <c r="V8" i="43"/>
  <c r="V8" i="49"/>
  <c r="V8" i="19"/>
  <c r="V8" i="23"/>
  <c r="V8" i="33"/>
  <c r="V8" i="42"/>
  <c r="V8" i="36"/>
  <c r="V8" i="16"/>
  <c r="V8" i="22"/>
  <c r="V8" i="26"/>
  <c r="V8" i="17"/>
  <c r="V8" i="44"/>
  <c r="H43" i="38"/>
  <c r="I43" i="38" s="1"/>
  <c r="H6" i="38"/>
  <c r="I6" i="38" s="1"/>
  <c r="H30" i="38"/>
  <c r="I30" i="38" s="1"/>
  <c r="H9" i="38"/>
  <c r="I9" i="38" s="1"/>
  <c r="H26" i="38"/>
  <c r="I26" i="38" s="1"/>
  <c r="H10" i="38"/>
  <c r="I10" i="38" s="1"/>
  <c r="H11" i="38"/>
  <c r="I11" i="38" s="1"/>
  <c r="H28" i="38"/>
  <c r="I28" i="38" s="1"/>
  <c r="H18" i="38"/>
  <c r="I18" i="38" s="1"/>
  <c r="H39" i="38"/>
  <c r="I39" i="38" s="1"/>
  <c r="H14" i="38"/>
  <c r="I14" i="38" s="1"/>
  <c r="H31" i="38"/>
  <c r="I31" i="38" s="1"/>
  <c r="H40" i="38"/>
  <c r="I40" i="38" s="1"/>
  <c r="H17" i="38"/>
  <c r="I17" i="38" s="1"/>
  <c r="H19" i="38"/>
  <c r="I19" i="38" s="1"/>
  <c r="H35" i="38"/>
  <c r="I35" i="38" s="1"/>
  <c r="H41" i="38"/>
  <c r="I41" i="38" s="1"/>
  <c r="H13" i="38"/>
  <c r="I13" i="38" s="1"/>
  <c r="H20" i="38"/>
  <c r="I20" i="38" s="1"/>
  <c r="H29" i="38"/>
  <c r="I29" i="38" s="1"/>
  <c r="H42" i="38"/>
  <c r="I42" i="38" s="1"/>
  <c r="H37" i="38"/>
  <c r="I37" i="38" s="1"/>
  <c r="H7" i="38"/>
  <c r="I7" i="38" s="1"/>
  <c r="H25" i="38"/>
  <c r="I25" i="38" s="1"/>
  <c r="H22" i="38"/>
  <c r="I22" i="38" s="1"/>
  <c r="H38" i="38"/>
  <c r="I38" i="38" s="1"/>
  <c r="H16" i="38"/>
  <c r="I16" i="38" s="1"/>
  <c r="H12" i="38"/>
  <c r="I12" i="38" s="1"/>
  <c r="H21" i="38"/>
  <c r="I21" i="38" s="1"/>
  <c r="H5" i="38"/>
  <c r="H23" i="38"/>
  <c r="I23" i="38" s="1"/>
  <c r="H15" i="38"/>
  <c r="I15" i="38" s="1"/>
  <c r="H8" i="38"/>
  <c r="I8" i="38" s="1"/>
  <c r="H34" i="38"/>
  <c r="I34" i="38" s="1"/>
  <c r="H24" i="38"/>
  <c r="I24" i="38" s="1"/>
  <c r="H32" i="38"/>
  <c r="I32" i="38" s="1"/>
  <c r="H44" i="38"/>
  <c r="I44" i="38" s="1"/>
  <c r="H36" i="38"/>
  <c r="I36" i="38" s="1"/>
  <c r="H27" i="38"/>
  <c r="I27" i="38" s="1"/>
  <c r="H33" i="38"/>
  <c r="I33" i="38" s="1"/>
  <c r="C58" i="55"/>
  <c r="E58" i="55" s="1"/>
  <c r="E68" i="55" s="1"/>
  <c r="F53" i="55"/>
  <c r="C68" i="55" s="1"/>
  <c r="V40" i="23"/>
  <c r="V40" i="38"/>
  <c r="V40" i="44"/>
  <c r="V40" i="20"/>
  <c r="V40" i="15"/>
  <c r="V40" i="16"/>
  <c r="V40" i="25"/>
  <c r="V40" i="14"/>
  <c r="V40" i="35"/>
  <c r="V40" i="26"/>
  <c r="V40" i="37"/>
  <c r="V40" i="41"/>
  <c r="V40" i="8"/>
  <c r="V40" i="43"/>
  <c r="V40" i="17"/>
  <c r="V40" i="12"/>
  <c r="V40" i="24"/>
  <c r="V40" i="50"/>
  <c r="V40" i="30"/>
  <c r="V40" i="42"/>
  <c r="V40" i="36"/>
  <c r="V40" i="13"/>
  <c r="V40" i="22"/>
  <c r="V40" i="52"/>
  <c r="V40" i="21"/>
  <c r="V40" i="19"/>
  <c r="V40" i="28"/>
  <c r="V40" i="51"/>
  <c r="V40" i="34"/>
  <c r="V40" i="48"/>
  <c r="V40" i="29"/>
  <c r="V40" i="18"/>
  <c r="V40" i="39"/>
  <c r="V40" i="40"/>
  <c r="V40" i="32"/>
  <c r="V40" i="31"/>
  <c r="V40" i="47"/>
  <c r="V40" i="33"/>
  <c r="V40" i="49"/>
  <c r="V40" i="27"/>
  <c r="G45" i="39"/>
  <c r="H5" i="39" a="1"/>
  <c r="G45" i="34"/>
  <c r="H5" i="34" a="1"/>
  <c r="G45" i="15"/>
  <c r="H5" i="15" a="1"/>
  <c r="G45" i="32"/>
  <c r="H5" i="32" a="1"/>
  <c r="H5" i="47" a="1"/>
  <c r="G45" i="47"/>
  <c r="H29" i="35" l="1"/>
  <c r="I29" i="35" s="1"/>
  <c r="H15" i="35"/>
  <c r="I15" i="35" s="1"/>
  <c r="H32" i="35"/>
  <c r="I32" i="35" s="1"/>
  <c r="H11" i="35"/>
  <c r="I11" i="35" s="1"/>
  <c r="H16" i="35"/>
  <c r="I16" i="35" s="1"/>
  <c r="H20" i="35"/>
  <c r="I20" i="35" s="1"/>
  <c r="H25" i="35"/>
  <c r="I25" i="35" s="1"/>
  <c r="H31" i="35"/>
  <c r="I31" i="35" s="1"/>
  <c r="H41" i="35"/>
  <c r="I41" i="35" s="1"/>
  <c r="H33" i="35"/>
  <c r="I33" i="35" s="1"/>
  <c r="H40" i="35"/>
  <c r="I40" i="35" s="1"/>
  <c r="H19" i="35"/>
  <c r="I19" i="35" s="1"/>
  <c r="H27" i="35"/>
  <c r="I27" i="35" s="1"/>
  <c r="H26" i="35"/>
  <c r="I26" i="35" s="1"/>
  <c r="H8" i="35"/>
  <c r="I8" i="35" s="1"/>
  <c r="H5" i="35"/>
  <c r="H44" i="35"/>
  <c r="I44" i="35" s="1"/>
  <c r="H24" i="35"/>
  <c r="I24" i="35" s="1"/>
  <c r="H10" i="35"/>
  <c r="I10" i="35" s="1"/>
  <c r="H37" i="35"/>
  <c r="I37" i="35" s="1"/>
  <c r="H36" i="35"/>
  <c r="I36" i="35" s="1"/>
  <c r="H12" i="35"/>
  <c r="I12" i="35" s="1"/>
  <c r="H7" i="35"/>
  <c r="I7" i="35" s="1"/>
  <c r="H13" i="35"/>
  <c r="I13" i="35" s="1"/>
  <c r="H30" i="35"/>
  <c r="I30" i="35" s="1"/>
  <c r="H23" i="35"/>
  <c r="I23" i="35" s="1"/>
  <c r="H38" i="35"/>
  <c r="I38" i="35" s="1"/>
  <c r="H17" i="35"/>
  <c r="I17" i="35" s="1"/>
  <c r="H35" i="35"/>
  <c r="I35" i="35" s="1"/>
  <c r="H6" i="35"/>
  <c r="I6" i="35" s="1"/>
  <c r="H18" i="35"/>
  <c r="I18" i="35" s="1"/>
  <c r="H39" i="35"/>
  <c r="I39" i="35" s="1"/>
  <c r="H9" i="35"/>
  <c r="I9" i="35" s="1"/>
  <c r="H14" i="35"/>
  <c r="I14" i="35" s="1"/>
  <c r="H43" i="35"/>
  <c r="I43" i="35" s="1"/>
  <c r="H22" i="35"/>
  <c r="I22" i="35" s="1"/>
  <c r="H34" i="35"/>
  <c r="I34" i="35" s="1"/>
  <c r="H35" i="15"/>
  <c r="I35" i="15" s="1"/>
  <c r="H44" i="15"/>
  <c r="I44" i="15" s="1"/>
  <c r="H28" i="15"/>
  <c r="I28" i="15" s="1"/>
  <c r="H20" i="15"/>
  <c r="I20" i="15" s="1"/>
  <c r="H7" i="15"/>
  <c r="I7" i="15" s="1"/>
  <c r="H42" i="15"/>
  <c r="I42" i="15" s="1"/>
  <c r="H31" i="15"/>
  <c r="I31" i="15" s="1"/>
  <c r="H24" i="15"/>
  <c r="I24" i="15" s="1"/>
  <c r="H29" i="15"/>
  <c r="I29" i="15" s="1"/>
  <c r="H9" i="15"/>
  <c r="I9" i="15" s="1"/>
  <c r="H8" i="15"/>
  <c r="I8" i="15" s="1"/>
  <c r="H10" i="15"/>
  <c r="I10" i="15" s="1"/>
  <c r="H13" i="15"/>
  <c r="I13" i="15" s="1"/>
  <c r="H36" i="15"/>
  <c r="I36" i="15" s="1"/>
  <c r="H16" i="15"/>
  <c r="I16" i="15" s="1"/>
  <c r="H37" i="15"/>
  <c r="I37" i="15" s="1"/>
  <c r="H40" i="15"/>
  <c r="I40" i="15" s="1"/>
  <c r="H43" i="15"/>
  <c r="I43" i="15" s="1"/>
  <c r="H15" i="15"/>
  <c r="I15" i="15" s="1"/>
  <c r="H6" i="15"/>
  <c r="I6" i="15" s="1"/>
  <c r="H38" i="15"/>
  <c r="I38" i="15" s="1"/>
  <c r="H25" i="15"/>
  <c r="I25" i="15" s="1"/>
  <c r="H23" i="15"/>
  <c r="I23" i="15" s="1"/>
  <c r="H14" i="15"/>
  <c r="I14" i="15" s="1"/>
  <c r="H41" i="15"/>
  <c r="I41" i="15" s="1"/>
  <c r="H21" i="15"/>
  <c r="I21" i="15" s="1"/>
  <c r="H39" i="15"/>
  <c r="I39" i="15" s="1"/>
  <c r="H22" i="15"/>
  <c r="I22" i="15" s="1"/>
  <c r="H26" i="15"/>
  <c r="I26" i="15" s="1"/>
  <c r="H32" i="15"/>
  <c r="I32" i="15" s="1"/>
  <c r="H33" i="15"/>
  <c r="I33" i="15" s="1"/>
  <c r="H18" i="15"/>
  <c r="I18" i="15" s="1"/>
  <c r="H5" i="15"/>
  <c r="H30" i="15"/>
  <c r="I30" i="15" s="1"/>
  <c r="H27" i="15"/>
  <c r="I27" i="15" s="1"/>
  <c r="H12" i="15"/>
  <c r="I12" i="15" s="1"/>
  <c r="H11" i="15"/>
  <c r="I11" i="15" s="1"/>
  <c r="H17" i="15"/>
  <c r="I17" i="15" s="1"/>
  <c r="H34" i="15"/>
  <c r="I34" i="15" s="1"/>
  <c r="H19" i="15"/>
  <c r="I19" i="15" s="1"/>
  <c r="H38" i="39"/>
  <c r="I38" i="39" s="1"/>
  <c r="H37" i="39"/>
  <c r="I37" i="39" s="1"/>
  <c r="H32" i="39"/>
  <c r="I32" i="39" s="1"/>
  <c r="H26" i="39"/>
  <c r="I26" i="39" s="1"/>
  <c r="H40" i="39"/>
  <c r="I40" i="39" s="1"/>
  <c r="H20" i="39"/>
  <c r="I20" i="39" s="1"/>
  <c r="H31" i="39"/>
  <c r="I31" i="39" s="1"/>
  <c r="H7" i="39"/>
  <c r="I7" i="39" s="1"/>
  <c r="H42" i="39"/>
  <c r="I42" i="39" s="1"/>
  <c r="H14" i="39"/>
  <c r="I14" i="39" s="1"/>
  <c r="H10" i="39"/>
  <c r="I10" i="39" s="1"/>
  <c r="H16" i="39"/>
  <c r="I16" i="39" s="1"/>
  <c r="H23" i="39"/>
  <c r="I23" i="39" s="1"/>
  <c r="H30" i="39"/>
  <c r="I30" i="39" s="1"/>
  <c r="H12" i="39"/>
  <c r="I12" i="39" s="1"/>
  <c r="H29" i="39"/>
  <c r="I29" i="39" s="1"/>
  <c r="H28" i="39"/>
  <c r="I28" i="39" s="1"/>
  <c r="H39" i="39"/>
  <c r="I39" i="39" s="1"/>
  <c r="H19" i="39"/>
  <c r="I19" i="39" s="1"/>
  <c r="H13" i="39"/>
  <c r="I13" i="39" s="1"/>
  <c r="H41" i="39"/>
  <c r="I41" i="39" s="1"/>
  <c r="H8" i="39"/>
  <c r="I8" i="39" s="1"/>
  <c r="H24" i="39"/>
  <c r="I24" i="39" s="1"/>
  <c r="H21" i="39"/>
  <c r="I21" i="39" s="1"/>
  <c r="H18" i="39"/>
  <c r="I18" i="39" s="1"/>
  <c r="H11" i="39"/>
  <c r="I11" i="39" s="1"/>
  <c r="H25" i="39"/>
  <c r="I25" i="39" s="1"/>
  <c r="H35" i="39"/>
  <c r="I35" i="39" s="1"/>
  <c r="H27" i="39"/>
  <c r="I27" i="39" s="1"/>
  <c r="H5" i="39"/>
  <c r="H44" i="39"/>
  <c r="I44" i="39" s="1"/>
  <c r="H15" i="39"/>
  <c r="I15" i="39" s="1"/>
  <c r="H17" i="39"/>
  <c r="I17" i="39" s="1"/>
  <c r="H33" i="39"/>
  <c r="I33" i="39" s="1"/>
  <c r="H22" i="39"/>
  <c r="I22" i="39" s="1"/>
  <c r="H43" i="39"/>
  <c r="I43" i="39" s="1"/>
  <c r="H36" i="39"/>
  <c r="I36" i="39" s="1"/>
  <c r="H6" i="39"/>
  <c r="I6" i="39" s="1"/>
  <c r="H9" i="39"/>
  <c r="I9" i="39" s="1"/>
  <c r="H34" i="39"/>
  <c r="I34" i="39" s="1"/>
  <c r="K33" i="38"/>
  <c r="K32" i="38"/>
  <c r="K15" i="38"/>
  <c r="K12" i="38"/>
  <c r="K25" i="38"/>
  <c r="K29" i="38"/>
  <c r="K35" i="38"/>
  <c r="K31" i="38"/>
  <c r="K28" i="38"/>
  <c r="K9" i="38"/>
  <c r="K25" i="21"/>
  <c r="K23" i="21"/>
  <c r="K7" i="21"/>
  <c r="K21" i="21"/>
  <c r="K19" i="21"/>
  <c r="K26" i="21"/>
  <c r="K13" i="21"/>
  <c r="K18" i="21"/>
  <c r="K38" i="21"/>
  <c r="K6" i="21"/>
  <c r="K37" i="41"/>
  <c r="K8" i="41"/>
  <c r="K41" i="41"/>
  <c r="K29" i="41"/>
  <c r="K7" i="41"/>
  <c r="K32" i="41"/>
  <c r="K16" i="41"/>
  <c r="K19" i="41"/>
  <c r="K22" i="41"/>
  <c r="K12" i="41"/>
  <c r="K23" i="49"/>
  <c r="K22" i="49"/>
  <c r="K43" i="49"/>
  <c r="K13" i="49"/>
  <c r="K26" i="49"/>
  <c r="K37" i="49"/>
  <c r="K9" i="49"/>
  <c r="K31" i="49"/>
  <c r="K36" i="49"/>
  <c r="K38" i="49"/>
  <c r="K10" i="36"/>
  <c r="K17" i="36"/>
  <c r="K41" i="36"/>
  <c r="K16" i="36"/>
  <c r="K20" i="36"/>
  <c r="K27" i="36"/>
  <c r="K43" i="36"/>
  <c r="K13" i="36"/>
  <c r="K31" i="36"/>
  <c r="K19" i="36"/>
  <c r="H45" i="42"/>
  <c r="I5" i="42"/>
  <c r="K33" i="42"/>
  <c r="K12" i="42"/>
  <c r="K23" i="42"/>
  <c r="K16" i="42"/>
  <c r="K42" i="42"/>
  <c r="K10" i="42"/>
  <c r="K38" i="42"/>
  <c r="K7" i="42"/>
  <c r="K41" i="42"/>
  <c r="K15" i="12"/>
  <c r="K44" i="12"/>
  <c r="K16" i="12"/>
  <c r="H45" i="12"/>
  <c r="I5" i="12"/>
  <c r="K34" i="12"/>
  <c r="K30" i="12"/>
  <c r="K9" i="12"/>
  <c r="K33" i="12"/>
  <c r="K43" i="12"/>
  <c r="K14" i="12"/>
  <c r="K19" i="19"/>
  <c r="K39" i="19"/>
  <c r="K29" i="19"/>
  <c r="K17" i="19"/>
  <c r="K6" i="19"/>
  <c r="K34" i="19"/>
  <c r="K32" i="19"/>
  <c r="K12" i="19"/>
  <c r="K42" i="19"/>
  <c r="K7" i="19"/>
  <c r="K29" i="23"/>
  <c r="K9" i="23"/>
  <c r="K20" i="23"/>
  <c r="K8" i="23"/>
  <c r="K16" i="23"/>
  <c r="K43" i="23"/>
  <c r="K21" i="23"/>
  <c r="K7" i="23"/>
  <c r="K15" i="23"/>
  <c r="K19" i="23"/>
  <c r="K25" i="24"/>
  <c r="K19" i="24"/>
  <c r="K26" i="24"/>
  <c r="K44" i="24"/>
  <c r="K28" i="24"/>
  <c r="I5" i="24"/>
  <c r="H45" i="24"/>
  <c r="K14" i="24"/>
  <c r="K24" i="24"/>
  <c r="K35" i="24"/>
  <c r="K17" i="24"/>
  <c r="H27" i="27"/>
  <c r="I27" i="27" s="1"/>
  <c r="H17" i="27"/>
  <c r="I17" i="27" s="1"/>
  <c r="H19" i="27"/>
  <c r="I19" i="27" s="1"/>
  <c r="H43" i="27"/>
  <c r="I43" i="27" s="1"/>
  <c r="H36" i="27"/>
  <c r="I36" i="27" s="1"/>
  <c r="H12" i="27"/>
  <c r="I12" i="27" s="1"/>
  <c r="H32" i="27"/>
  <c r="I32" i="27" s="1"/>
  <c r="H11" i="27"/>
  <c r="I11" i="27" s="1"/>
  <c r="H26" i="27"/>
  <c r="I26" i="27" s="1"/>
  <c r="H33" i="27"/>
  <c r="I33" i="27" s="1"/>
  <c r="H37" i="27"/>
  <c r="I37" i="27" s="1"/>
  <c r="H22" i="27"/>
  <c r="I22" i="27" s="1"/>
  <c r="H41" i="27"/>
  <c r="I41" i="27" s="1"/>
  <c r="H42" i="27"/>
  <c r="I42" i="27" s="1"/>
  <c r="H23" i="27"/>
  <c r="I23" i="27" s="1"/>
  <c r="H30" i="27"/>
  <c r="I30" i="27" s="1"/>
  <c r="H40" i="27"/>
  <c r="I40" i="27" s="1"/>
  <c r="H35" i="27"/>
  <c r="I35" i="27" s="1"/>
  <c r="H10" i="27"/>
  <c r="I10" i="27" s="1"/>
  <c r="H14" i="27"/>
  <c r="I14" i="27" s="1"/>
  <c r="H9" i="27"/>
  <c r="I9" i="27" s="1"/>
  <c r="H15" i="27"/>
  <c r="I15" i="27" s="1"/>
  <c r="H20" i="27"/>
  <c r="I20" i="27" s="1"/>
  <c r="H29" i="27"/>
  <c r="I29" i="27" s="1"/>
  <c r="H21" i="27"/>
  <c r="I21" i="27" s="1"/>
  <c r="H7" i="27"/>
  <c r="I7" i="27" s="1"/>
  <c r="H44" i="27"/>
  <c r="I44" i="27" s="1"/>
  <c r="H38" i="27"/>
  <c r="I38" i="27" s="1"/>
  <c r="H39" i="27"/>
  <c r="I39" i="27" s="1"/>
  <c r="H8" i="27"/>
  <c r="I8" i="27" s="1"/>
  <c r="H25" i="27"/>
  <c r="I25" i="27" s="1"/>
  <c r="H6" i="27"/>
  <c r="I6" i="27" s="1"/>
  <c r="H18" i="27"/>
  <c r="I18" i="27" s="1"/>
  <c r="H13" i="27"/>
  <c r="I13" i="27" s="1"/>
  <c r="H24" i="27"/>
  <c r="I24" i="27" s="1"/>
  <c r="H34" i="27"/>
  <c r="I34" i="27" s="1"/>
  <c r="H31" i="27"/>
  <c r="I31" i="27" s="1"/>
  <c r="H28" i="27"/>
  <c r="I28" i="27" s="1"/>
  <c r="H16" i="27"/>
  <c r="I16" i="27" s="1"/>
  <c r="H5" i="27"/>
  <c r="K42" i="18"/>
  <c r="K29" i="18"/>
  <c r="K34" i="18"/>
  <c r="K23" i="18"/>
  <c r="I5" i="18"/>
  <c r="H45" i="18"/>
  <c r="K21" i="18"/>
  <c r="K36" i="18"/>
  <c r="K16" i="18"/>
  <c r="K10" i="18"/>
  <c r="K25" i="18"/>
  <c r="K23" i="22"/>
  <c r="K25" i="22"/>
  <c r="K39" i="22"/>
  <c r="K16" i="22"/>
  <c r="K17" i="22"/>
  <c r="K21" i="22"/>
  <c r="K28" i="22"/>
  <c r="K38" i="22"/>
  <c r="K29" i="22"/>
  <c r="K10" i="22"/>
  <c r="K41" i="31"/>
  <c r="K38" i="31"/>
  <c r="K42" i="31"/>
  <c r="K7" i="31"/>
  <c r="K6" i="31"/>
  <c r="K22" i="31"/>
  <c r="K15" i="31"/>
  <c r="K12" i="31"/>
  <c r="K26" i="31"/>
  <c r="K10" i="31"/>
  <c r="K17" i="40"/>
  <c r="K24" i="40"/>
  <c r="K41" i="40"/>
  <c r="K8" i="40"/>
  <c r="K12" i="40"/>
  <c r="K22" i="40"/>
  <c r="K26" i="40"/>
  <c r="K29" i="40"/>
  <c r="K32" i="40"/>
  <c r="K40" i="40"/>
  <c r="K24" i="17"/>
  <c r="K41" i="17"/>
  <c r="K43" i="17"/>
  <c r="K36" i="17"/>
  <c r="K23" i="17"/>
  <c r="H45" i="17"/>
  <c r="I5" i="17"/>
  <c r="K8" i="17"/>
  <c r="K42" i="17"/>
  <c r="K25" i="17"/>
  <c r="K17" i="17"/>
  <c r="K11" i="50"/>
  <c r="K16" i="50"/>
  <c r="K31" i="50"/>
  <c r="K33" i="50"/>
  <c r="K12" i="50"/>
  <c r="K13" i="50"/>
  <c r="K24" i="50"/>
  <c r="K29" i="50"/>
  <c r="K38" i="50"/>
  <c r="K18" i="50"/>
  <c r="K32" i="26"/>
  <c r="K27" i="26"/>
  <c r="K39" i="26"/>
  <c r="K12" i="26"/>
  <c r="K42" i="26"/>
  <c r="K33" i="26"/>
  <c r="I5" i="26"/>
  <c r="H45" i="26"/>
  <c r="K25" i="26"/>
  <c r="K28" i="26"/>
  <c r="K18" i="26"/>
  <c r="H27" i="52"/>
  <c r="I27" i="52" s="1"/>
  <c r="H42" i="52"/>
  <c r="I42" i="52" s="1"/>
  <c r="H35" i="52"/>
  <c r="I35" i="52" s="1"/>
  <c r="H11" i="52"/>
  <c r="I11" i="52" s="1"/>
  <c r="H31" i="52"/>
  <c r="I31" i="52" s="1"/>
  <c r="H37" i="52"/>
  <c r="I37" i="52" s="1"/>
  <c r="H30" i="52"/>
  <c r="I30" i="52" s="1"/>
  <c r="H22" i="52"/>
  <c r="I22" i="52" s="1"/>
  <c r="H14" i="52"/>
  <c r="I14" i="52" s="1"/>
  <c r="H20" i="52"/>
  <c r="I20" i="52" s="1"/>
  <c r="H8" i="52"/>
  <c r="I8" i="52" s="1"/>
  <c r="H34" i="52"/>
  <c r="I34" i="52" s="1"/>
  <c r="H26" i="52"/>
  <c r="I26" i="52" s="1"/>
  <c r="H23" i="52"/>
  <c r="I23" i="52" s="1"/>
  <c r="H9" i="52"/>
  <c r="I9" i="52" s="1"/>
  <c r="H16" i="52"/>
  <c r="I16" i="52" s="1"/>
  <c r="H38" i="52"/>
  <c r="I38" i="52" s="1"/>
  <c r="H7" i="52"/>
  <c r="I7" i="52" s="1"/>
  <c r="H19" i="52"/>
  <c r="I19" i="52" s="1"/>
  <c r="H13" i="52"/>
  <c r="I13" i="52" s="1"/>
  <c r="H25" i="52"/>
  <c r="I25" i="52" s="1"/>
  <c r="H40" i="52"/>
  <c r="I40" i="52" s="1"/>
  <c r="H17" i="52"/>
  <c r="I17" i="52" s="1"/>
  <c r="H33" i="52"/>
  <c r="I33" i="52" s="1"/>
  <c r="H32" i="52"/>
  <c r="I32" i="52" s="1"/>
  <c r="H24" i="52"/>
  <c r="I24" i="52" s="1"/>
  <c r="H36" i="52"/>
  <c r="I36" i="52" s="1"/>
  <c r="H10" i="52"/>
  <c r="I10" i="52" s="1"/>
  <c r="H5" i="52"/>
  <c r="H29" i="52"/>
  <c r="I29" i="52" s="1"/>
  <c r="H44" i="52"/>
  <c r="I44" i="52" s="1"/>
  <c r="H43" i="52"/>
  <c r="I43" i="52" s="1"/>
  <c r="H21" i="52"/>
  <c r="I21" i="52" s="1"/>
  <c r="H12" i="52"/>
  <c r="I12" i="52" s="1"/>
  <c r="H18" i="52"/>
  <c r="I18" i="52" s="1"/>
  <c r="H15" i="52"/>
  <c r="I15" i="52" s="1"/>
  <c r="H28" i="52"/>
  <c r="I28" i="52" s="1"/>
  <c r="H41" i="52"/>
  <c r="I41" i="52" s="1"/>
  <c r="H6" i="52"/>
  <c r="I6" i="52" s="1"/>
  <c r="H39" i="52"/>
  <c r="I39" i="52" s="1"/>
  <c r="K11" i="13"/>
  <c r="K30" i="13"/>
  <c r="K8" i="13"/>
  <c r="K18" i="13"/>
  <c r="K41" i="13"/>
  <c r="K20" i="13"/>
  <c r="K10" i="13"/>
  <c r="K34" i="13"/>
  <c r="K15" i="13"/>
  <c r="K12" i="13"/>
  <c r="K20" i="35"/>
  <c r="K26" i="35"/>
  <c r="K29" i="35"/>
  <c r="K8" i="35"/>
  <c r="K25" i="35"/>
  <c r="H45" i="35"/>
  <c r="I5" i="35"/>
  <c r="K32" i="35"/>
  <c r="K44" i="35"/>
  <c r="K31" i="35"/>
  <c r="K24" i="35"/>
  <c r="H45" i="8"/>
  <c r="I5" i="8"/>
  <c r="K33" i="8"/>
  <c r="K38" i="8"/>
  <c r="K30" i="8"/>
  <c r="K34" i="8"/>
  <c r="K44" i="8"/>
  <c r="K42" i="8"/>
  <c r="K7" i="8"/>
  <c r="K17" i="8"/>
  <c r="K29" i="8"/>
  <c r="K26" i="44"/>
  <c r="K6" i="44"/>
  <c r="K44" i="44"/>
  <c r="K25" i="44"/>
  <c r="K36" i="44"/>
  <c r="K9" i="44"/>
  <c r="K38" i="44"/>
  <c r="K8" i="44"/>
  <c r="K23" i="44"/>
  <c r="K15" i="44"/>
  <c r="K34" i="43"/>
  <c r="K22" i="43"/>
  <c r="K42" i="43"/>
  <c r="K11" i="43"/>
  <c r="K16" i="43"/>
  <c r="K25" i="43"/>
  <c r="K19" i="43"/>
  <c r="K15" i="43"/>
  <c r="K12" i="43"/>
  <c r="K6" i="43"/>
  <c r="K7" i="48"/>
  <c r="K32" i="48"/>
  <c r="K15" i="48"/>
  <c r="K22" i="48"/>
  <c r="K39" i="48"/>
  <c r="H45" i="48"/>
  <c r="I5" i="48"/>
  <c r="K30" i="48"/>
  <c r="K41" i="48"/>
  <c r="K21" i="48"/>
  <c r="K44" i="48"/>
  <c r="K39" i="14"/>
  <c r="K19" i="14"/>
  <c r="K37" i="14"/>
  <c r="K36" i="14"/>
  <c r="K17" i="14"/>
  <c r="I5" i="14"/>
  <c r="H45" i="14"/>
  <c r="K35" i="14"/>
  <c r="K43" i="14"/>
  <c r="K28" i="14"/>
  <c r="K34" i="14"/>
  <c r="H28" i="47"/>
  <c r="I28" i="47" s="1"/>
  <c r="H13" i="47"/>
  <c r="I13" i="47" s="1"/>
  <c r="H43" i="47"/>
  <c r="I43" i="47" s="1"/>
  <c r="H34" i="47"/>
  <c r="I34" i="47" s="1"/>
  <c r="H25" i="47"/>
  <c r="I25" i="47" s="1"/>
  <c r="H42" i="47"/>
  <c r="I42" i="47" s="1"/>
  <c r="H37" i="47"/>
  <c r="I37" i="47" s="1"/>
  <c r="H5" i="47"/>
  <c r="H9" i="47"/>
  <c r="I9" i="47" s="1"/>
  <c r="H39" i="47"/>
  <c r="I39" i="47" s="1"/>
  <c r="H36" i="47"/>
  <c r="I36" i="47" s="1"/>
  <c r="H35" i="47"/>
  <c r="I35" i="47" s="1"/>
  <c r="H32" i="47"/>
  <c r="I32" i="47" s="1"/>
  <c r="H10" i="47"/>
  <c r="I10" i="47" s="1"/>
  <c r="H30" i="47"/>
  <c r="I30" i="47" s="1"/>
  <c r="H19" i="47"/>
  <c r="I19" i="47" s="1"/>
  <c r="H16" i="47"/>
  <c r="I16" i="47" s="1"/>
  <c r="H27" i="47"/>
  <c r="I27" i="47" s="1"/>
  <c r="H11" i="47"/>
  <c r="I11" i="47" s="1"/>
  <c r="H20" i="47"/>
  <c r="I20" i="47" s="1"/>
  <c r="H40" i="47"/>
  <c r="I40" i="47" s="1"/>
  <c r="H23" i="47"/>
  <c r="I23" i="47" s="1"/>
  <c r="H18" i="47"/>
  <c r="I18" i="47" s="1"/>
  <c r="H31" i="47"/>
  <c r="I31" i="47" s="1"/>
  <c r="H15" i="47"/>
  <c r="I15" i="47" s="1"/>
  <c r="H21" i="47"/>
  <c r="I21" i="47" s="1"/>
  <c r="H22" i="47"/>
  <c r="I22" i="47" s="1"/>
  <c r="H17" i="47"/>
  <c r="I17" i="47" s="1"/>
  <c r="H41" i="47"/>
  <c r="I41" i="47" s="1"/>
  <c r="H26" i="47"/>
  <c r="I26" i="47" s="1"/>
  <c r="H8" i="47"/>
  <c r="I8" i="47" s="1"/>
  <c r="H14" i="47"/>
  <c r="I14" i="47" s="1"/>
  <c r="H29" i="47"/>
  <c r="I29" i="47" s="1"/>
  <c r="H33" i="47"/>
  <c r="I33" i="47" s="1"/>
  <c r="H12" i="47"/>
  <c r="I12" i="47" s="1"/>
  <c r="H6" i="47"/>
  <c r="I6" i="47" s="1"/>
  <c r="H44" i="47"/>
  <c r="I44" i="47" s="1"/>
  <c r="H38" i="47"/>
  <c r="I38" i="47" s="1"/>
  <c r="H24" i="47"/>
  <c r="I24" i="47" s="1"/>
  <c r="H7" i="47"/>
  <c r="I7" i="47" s="1"/>
  <c r="K27" i="38"/>
  <c r="K24" i="38"/>
  <c r="K23" i="38"/>
  <c r="K16" i="38"/>
  <c r="K7" i="38"/>
  <c r="K20" i="38"/>
  <c r="K19" i="38"/>
  <c r="K14" i="38"/>
  <c r="K11" i="38"/>
  <c r="K30" i="38"/>
  <c r="K12" i="21"/>
  <c r="K41" i="21"/>
  <c r="K29" i="21"/>
  <c r="K22" i="21"/>
  <c r="K34" i="21"/>
  <c r="K42" i="21"/>
  <c r="K27" i="21"/>
  <c r="K33" i="21"/>
  <c r="K20" i="21"/>
  <c r="K14" i="21"/>
  <c r="K31" i="41"/>
  <c r="K9" i="41"/>
  <c r="K40" i="41"/>
  <c r="K6" i="41"/>
  <c r="K36" i="41"/>
  <c r="K42" i="41"/>
  <c r="K25" i="41"/>
  <c r="K15" i="41"/>
  <c r="K44" i="41"/>
  <c r="K23" i="41"/>
  <c r="H28" i="29"/>
  <c r="I28" i="29" s="1"/>
  <c r="H37" i="29"/>
  <c r="I37" i="29" s="1"/>
  <c r="H39" i="29"/>
  <c r="I39" i="29" s="1"/>
  <c r="H29" i="29"/>
  <c r="I29" i="29" s="1"/>
  <c r="H5" i="29"/>
  <c r="H21" i="29"/>
  <c r="I21" i="29" s="1"/>
  <c r="H41" i="29"/>
  <c r="I41" i="29" s="1"/>
  <c r="H31" i="29"/>
  <c r="I31" i="29" s="1"/>
  <c r="H24" i="29"/>
  <c r="I24" i="29" s="1"/>
  <c r="H23" i="29"/>
  <c r="I23" i="29" s="1"/>
  <c r="H36" i="29"/>
  <c r="I36" i="29" s="1"/>
  <c r="H25" i="29"/>
  <c r="I25" i="29" s="1"/>
  <c r="H20" i="29"/>
  <c r="I20" i="29" s="1"/>
  <c r="H16" i="29"/>
  <c r="I16" i="29" s="1"/>
  <c r="H6" i="29"/>
  <c r="I6" i="29" s="1"/>
  <c r="H10" i="29"/>
  <c r="I10" i="29" s="1"/>
  <c r="H43" i="29"/>
  <c r="I43" i="29" s="1"/>
  <c r="H33" i="29"/>
  <c r="I33" i="29" s="1"/>
  <c r="H34" i="29"/>
  <c r="I34" i="29" s="1"/>
  <c r="H7" i="29"/>
  <c r="I7" i="29" s="1"/>
  <c r="H35" i="29"/>
  <c r="I35" i="29" s="1"/>
  <c r="H32" i="29"/>
  <c r="I32" i="29" s="1"/>
  <c r="H12" i="29"/>
  <c r="I12" i="29" s="1"/>
  <c r="H9" i="29"/>
  <c r="I9" i="29" s="1"/>
  <c r="H11" i="29"/>
  <c r="I11" i="29" s="1"/>
  <c r="H13" i="29"/>
  <c r="I13" i="29" s="1"/>
  <c r="H8" i="29"/>
  <c r="I8" i="29" s="1"/>
  <c r="H14" i="29"/>
  <c r="I14" i="29" s="1"/>
  <c r="H40" i="29"/>
  <c r="I40" i="29" s="1"/>
  <c r="H30" i="29"/>
  <c r="I30" i="29" s="1"/>
  <c r="H18" i="29"/>
  <c r="I18" i="29" s="1"/>
  <c r="H22" i="29"/>
  <c r="I22" i="29" s="1"/>
  <c r="H15" i="29"/>
  <c r="I15" i="29" s="1"/>
  <c r="H44" i="29"/>
  <c r="I44" i="29" s="1"/>
  <c r="H26" i="29"/>
  <c r="I26" i="29" s="1"/>
  <c r="H38" i="29"/>
  <c r="I38" i="29" s="1"/>
  <c r="H17" i="29"/>
  <c r="I17" i="29" s="1"/>
  <c r="H27" i="29"/>
  <c r="I27" i="29" s="1"/>
  <c r="H19" i="29"/>
  <c r="I19" i="29" s="1"/>
  <c r="H42" i="29"/>
  <c r="I42" i="29" s="1"/>
  <c r="K24" i="49"/>
  <c r="K34" i="49"/>
  <c r="K19" i="49"/>
  <c r="K33" i="49"/>
  <c r="K29" i="49"/>
  <c r="K35" i="49"/>
  <c r="K8" i="49"/>
  <c r="K44" i="49"/>
  <c r="K12" i="49"/>
  <c r="K20" i="49"/>
  <c r="H45" i="36"/>
  <c r="I5" i="36"/>
  <c r="K35" i="36"/>
  <c r="K40" i="36"/>
  <c r="K18" i="36"/>
  <c r="K30" i="36"/>
  <c r="K28" i="36"/>
  <c r="K34" i="36"/>
  <c r="K38" i="36"/>
  <c r="K32" i="36"/>
  <c r="K9" i="36"/>
  <c r="K11" i="42"/>
  <c r="K43" i="42"/>
  <c r="K21" i="42"/>
  <c r="K19" i="42"/>
  <c r="K6" i="42"/>
  <c r="K9" i="42"/>
  <c r="K18" i="42"/>
  <c r="K8" i="42"/>
  <c r="K31" i="42"/>
  <c r="K44" i="42"/>
  <c r="K10" i="12"/>
  <c r="K29" i="12"/>
  <c r="K21" i="12"/>
  <c r="K26" i="12"/>
  <c r="K31" i="12"/>
  <c r="K37" i="12"/>
  <c r="K17" i="12"/>
  <c r="K18" i="12"/>
  <c r="K22" i="12"/>
  <c r="K6" i="12"/>
  <c r="K9" i="19"/>
  <c r="K14" i="19"/>
  <c r="K15" i="19"/>
  <c r="K23" i="19"/>
  <c r="K27" i="19"/>
  <c r="K41" i="19"/>
  <c r="I5" i="19"/>
  <c r="H45" i="19"/>
  <c r="K33" i="19"/>
  <c r="K36" i="19"/>
  <c r="K13" i="19"/>
  <c r="K33" i="23"/>
  <c r="K22" i="23"/>
  <c r="K36" i="23"/>
  <c r="K13" i="23"/>
  <c r="K6" i="23"/>
  <c r="K32" i="23"/>
  <c r="K42" i="23"/>
  <c r="K30" i="23"/>
  <c r="K18" i="23"/>
  <c r="K11" i="23"/>
  <c r="K34" i="24"/>
  <c r="K10" i="24"/>
  <c r="K41" i="24"/>
  <c r="K37" i="24"/>
  <c r="K6" i="24"/>
  <c r="K8" i="24"/>
  <c r="K27" i="24"/>
  <c r="K13" i="24"/>
  <c r="K15" i="24"/>
  <c r="K11" i="24"/>
  <c r="H17" i="30"/>
  <c r="I17" i="30" s="1"/>
  <c r="H30" i="30"/>
  <c r="I30" i="30" s="1"/>
  <c r="H14" i="30"/>
  <c r="I14" i="30" s="1"/>
  <c r="H9" i="30"/>
  <c r="I9" i="30" s="1"/>
  <c r="H28" i="30"/>
  <c r="I28" i="30" s="1"/>
  <c r="H7" i="30"/>
  <c r="I7" i="30" s="1"/>
  <c r="H22" i="30"/>
  <c r="I22" i="30" s="1"/>
  <c r="H24" i="30"/>
  <c r="I24" i="30" s="1"/>
  <c r="H31" i="30"/>
  <c r="I31" i="30" s="1"/>
  <c r="H23" i="30"/>
  <c r="I23" i="30" s="1"/>
  <c r="H36" i="30"/>
  <c r="I36" i="30" s="1"/>
  <c r="H26" i="30"/>
  <c r="I26" i="30" s="1"/>
  <c r="H41" i="30"/>
  <c r="I41" i="30" s="1"/>
  <c r="H34" i="30"/>
  <c r="I34" i="30" s="1"/>
  <c r="H33" i="30"/>
  <c r="I33" i="30" s="1"/>
  <c r="H29" i="30"/>
  <c r="I29" i="30" s="1"/>
  <c r="H32" i="30"/>
  <c r="I32" i="30" s="1"/>
  <c r="H8" i="30"/>
  <c r="I8" i="30" s="1"/>
  <c r="H16" i="30"/>
  <c r="I16" i="30" s="1"/>
  <c r="H18" i="30"/>
  <c r="I18" i="30" s="1"/>
  <c r="H15" i="30"/>
  <c r="I15" i="30" s="1"/>
  <c r="H40" i="30"/>
  <c r="I40" i="30" s="1"/>
  <c r="H6" i="30"/>
  <c r="I6" i="30" s="1"/>
  <c r="H43" i="30"/>
  <c r="I43" i="30" s="1"/>
  <c r="H19" i="30"/>
  <c r="I19" i="30" s="1"/>
  <c r="H12" i="30"/>
  <c r="I12" i="30" s="1"/>
  <c r="H10" i="30"/>
  <c r="I10" i="30" s="1"/>
  <c r="H42" i="30"/>
  <c r="I42" i="30" s="1"/>
  <c r="H13" i="30"/>
  <c r="I13" i="30" s="1"/>
  <c r="H20" i="30"/>
  <c r="I20" i="30" s="1"/>
  <c r="H38" i="30"/>
  <c r="I38" i="30" s="1"/>
  <c r="H11" i="30"/>
  <c r="I11" i="30" s="1"/>
  <c r="H27" i="30"/>
  <c r="I27" i="30" s="1"/>
  <c r="H25" i="30"/>
  <c r="I25" i="30" s="1"/>
  <c r="H21" i="30"/>
  <c r="I21" i="30" s="1"/>
  <c r="H44" i="30"/>
  <c r="I44" i="30" s="1"/>
  <c r="H39" i="30"/>
  <c r="I39" i="30" s="1"/>
  <c r="H35" i="30"/>
  <c r="I35" i="30" s="1"/>
  <c r="H37" i="30"/>
  <c r="I37" i="30" s="1"/>
  <c r="H5" i="30"/>
  <c r="K22" i="18"/>
  <c r="K17" i="18"/>
  <c r="K39" i="18"/>
  <c r="K28" i="18"/>
  <c r="K41" i="18"/>
  <c r="K18" i="18"/>
  <c r="K14" i="18"/>
  <c r="K44" i="18"/>
  <c r="K27" i="18"/>
  <c r="K11" i="18"/>
  <c r="K9" i="22"/>
  <c r="K6" i="22"/>
  <c r="K14" i="22"/>
  <c r="K19" i="22"/>
  <c r="K41" i="22"/>
  <c r="K30" i="22"/>
  <c r="K44" i="22"/>
  <c r="K35" i="22"/>
  <c r="K18" i="22"/>
  <c r="K26" i="22"/>
  <c r="K25" i="31"/>
  <c r="K21" i="31"/>
  <c r="K23" i="31"/>
  <c r="K19" i="31"/>
  <c r="K17" i="31"/>
  <c r="K20" i="31"/>
  <c r="K39" i="31"/>
  <c r="K13" i="31"/>
  <c r="K43" i="31"/>
  <c r="K9" i="31"/>
  <c r="K37" i="40"/>
  <c r="K39" i="40"/>
  <c r="K42" i="40"/>
  <c r="K34" i="40"/>
  <c r="K38" i="40"/>
  <c r="K16" i="40"/>
  <c r="K23" i="40"/>
  <c r="K25" i="40"/>
  <c r="K11" i="40"/>
  <c r="K10" i="40"/>
  <c r="K18" i="17"/>
  <c r="K37" i="17"/>
  <c r="K15" i="17"/>
  <c r="K6" i="17"/>
  <c r="K38" i="17"/>
  <c r="K33" i="17"/>
  <c r="K35" i="17"/>
  <c r="K30" i="17"/>
  <c r="K29" i="17"/>
  <c r="K26" i="17"/>
  <c r="K44" i="50"/>
  <c r="K21" i="50"/>
  <c r="K8" i="50"/>
  <c r="K14" i="50"/>
  <c r="K10" i="50"/>
  <c r="K23" i="50"/>
  <c r="K30" i="50"/>
  <c r="K15" i="50"/>
  <c r="K25" i="50"/>
  <c r="K6" i="50"/>
  <c r="K11" i="26"/>
  <c r="K15" i="26"/>
  <c r="K23" i="26"/>
  <c r="K19" i="26"/>
  <c r="K35" i="26"/>
  <c r="K41" i="26"/>
  <c r="K10" i="26"/>
  <c r="K17" i="26"/>
  <c r="K24" i="26"/>
  <c r="K7" i="26"/>
  <c r="H14" i="16"/>
  <c r="I14" i="16" s="1"/>
  <c r="H31" i="16"/>
  <c r="I31" i="16" s="1"/>
  <c r="H20" i="16"/>
  <c r="I20" i="16" s="1"/>
  <c r="H27" i="16"/>
  <c r="I27" i="16" s="1"/>
  <c r="H26" i="16"/>
  <c r="I26" i="16" s="1"/>
  <c r="H19" i="16"/>
  <c r="I19" i="16" s="1"/>
  <c r="H28" i="16"/>
  <c r="I28" i="16" s="1"/>
  <c r="H15" i="16"/>
  <c r="I15" i="16" s="1"/>
  <c r="H9" i="16"/>
  <c r="I9" i="16" s="1"/>
  <c r="H7" i="16"/>
  <c r="I7" i="16" s="1"/>
  <c r="H10" i="16"/>
  <c r="I10" i="16" s="1"/>
  <c r="H22" i="16"/>
  <c r="I22" i="16" s="1"/>
  <c r="H18" i="16"/>
  <c r="I18" i="16" s="1"/>
  <c r="H21" i="16"/>
  <c r="I21" i="16" s="1"/>
  <c r="H44" i="16"/>
  <c r="I44" i="16" s="1"/>
  <c r="H13" i="16"/>
  <c r="I13" i="16" s="1"/>
  <c r="H35" i="16"/>
  <c r="I35" i="16" s="1"/>
  <c r="H11" i="16"/>
  <c r="I11" i="16" s="1"/>
  <c r="H30" i="16"/>
  <c r="I30" i="16" s="1"/>
  <c r="H5" i="16"/>
  <c r="H40" i="16"/>
  <c r="I40" i="16" s="1"/>
  <c r="H42" i="16"/>
  <c r="I42" i="16" s="1"/>
  <c r="H43" i="16"/>
  <c r="I43" i="16" s="1"/>
  <c r="H32" i="16"/>
  <c r="I32" i="16" s="1"/>
  <c r="H25" i="16"/>
  <c r="I25" i="16" s="1"/>
  <c r="H41" i="16"/>
  <c r="I41" i="16" s="1"/>
  <c r="H8" i="16"/>
  <c r="I8" i="16" s="1"/>
  <c r="H6" i="16"/>
  <c r="I6" i="16" s="1"/>
  <c r="H34" i="16"/>
  <c r="I34" i="16" s="1"/>
  <c r="H33" i="16"/>
  <c r="I33" i="16" s="1"/>
  <c r="H36" i="16"/>
  <c r="I36" i="16" s="1"/>
  <c r="H23" i="16"/>
  <c r="I23" i="16" s="1"/>
  <c r="H12" i="16"/>
  <c r="I12" i="16" s="1"/>
  <c r="H24" i="16"/>
  <c r="I24" i="16" s="1"/>
  <c r="H17" i="16"/>
  <c r="I17" i="16" s="1"/>
  <c r="H38" i="16"/>
  <c r="I38" i="16" s="1"/>
  <c r="H37" i="16"/>
  <c r="I37" i="16" s="1"/>
  <c r="H16" i="16"/>
  <c r="I16" i="16" s="1"/>
  <c r="H29" i="16"/>
  <c r="I29" i="16" s="1"/>
  <c r="H39" i="16"/>
  <c r="I39" i="16" s="1"/>
  <c r="K37" i="13"/>
  <c r="K36" i="13"/>
  <c r="K6" i="13"/>
  <c r="K40" i="13"/>
  <c r="K16" i="13"/>
  <c r="K28" i="13"/>
  <c r="K21" i="13"/>
  <c r="K26" i="13"/>
  <c r="K29" i="13"/>
  <c r="K14" i="13"/>
  <c r="K10" i="35"/>
  <c r="K37" i="35"/>
  <c r="K36" i="35"/>
  <c r="K12" i="35"/>
  <c r="K7" i="35"/>
  <c r="K13" i="35"/>
  <c r="K30" i="35"/>
  <c r="K23" i="35"/>
  <c r="K38" i="35"/>
  <c r="K17" i="35"/>
  <c r="K13" i="8"/>
  <c r="K32" i="8"/>
  <c r="K19" i="8"/>
  <c r="K26" i="8"/>
  <c r="K27" i="8"/>
  <c r="K21" i="8"/>
  <c r="K24" i="8"/>
  <c r="K12" i="8"/>
  <c r="K23" i="8"/>
  <c r="K20" i="8"/>
  <c r="K40" i="44"/>
  <c r="K34" i="44"/>
  <c r="K43" i="44"/>
  <c r="K13" i="44"/>
  <c r="K21" i="44"/>
  <c r="K28" i="44"/>
  <c r="K32" i="44"/>
  <c r="K42" i="44"/>
  <c r="K20" i="44"/>
  <c r="K31" i="44"/>
  <c r="K44" i="43"/>
  <c r="K24" i="43"/>
  <c r="K8" i="43"/>
  <c r="K17" i="43"/>
  <c r="K35" i="43"/>
  <c r="K21" i="43"/>
  <c r="K37" i="43"/>
  <c r="K41" i="43"/>
  <c r="K27" i="43"/>
  <c r="K13" i="43"/>
  <c r="K17" i="48"/>
  <c r="K20" i="48"/>
  <c r="K11" i="48"/>
  <c r="K10" i="48"/>
  <c r="K14" i="48"/>
  <c r="K13" i="48"/>
  <c r="K9" i="48"/>
  <c r="K28" i="48"/>
  <c r="K31" i="48"/>
  <c r="K29" i="48"/>
  <c r="K11" i="14"/>
  <c r="K7" i="14"/>
  <c r="K27" i="14"/>
  <c r="K16" i="14"/>
  <c r="K22" i="14"/>
  <c r="K26" i="14"/>
  <c r="K30" i="14"/>
  <c r="K10" i="14"/>
  <c r="K12" i="14"/>
  <c r="K25" i="14"/>
  <c r="H14" i="32"/>
  <c r="I14" i="32" s="1"/>
  <c r="H10" i="32"/>
  <c r="I10" i="32" s="1"/>
  <c r="H42" i="32"/>
  <c r="I42" i="32" s="1"/>
  <c r="H15" i="32"/>
  <c r="I15" i="32" s="1"/>
  <c r="H43" i="32"/>
  <c r="I43" i="32" s="1"/>
  <c r="H22" i="32"/>
  <c r="I22" i="32" s="1"/>
  <c r="H21" i="32"/>
  <c r="I21" i="32" s="1"/>
  <c r="H37" i="32"/>
  <c r="I37" i="32" s="1"/>
  <c r="H20" i="32"/>
  <c r="I20" i="32" s="1"/>
  <c r="H38" i="32"/>
  <c r="I38" i="32" s="1"/>
  <c r="H44" i="32"/>
  <c r="I44" i="32" s="1"/>
  <c r="H28" i="32"/>
  <c r="I28" i="32" s="1"/>
  <c r="H35" i="32"/>
  <c r="I35" i="32" s="1"/>
  <c r="H29" i="32"/>
  <c r="I29" i="32" s="1"/>
  <c r="H31" i="32"/>
  <c r="I31" i="32" s="1"/>
  <c r="H39" i="32"/>
  <c r="I39" i="32" s="1"/>
  <c r="H23" i="32"/>
  <c r="I23" i="32" s="1"/>
  <c r="H25" i="32"/>
  <c r="I25" i="32" s="1"/>
  <c r="H36" i="32"/>
  <c r="I36" i="32" s="1"/>
  <c r="H19" i="32"/>
  <c r="I19" i="32" s="1"/>
  <c r="H26" i="32"/>
  <c r="I26" i="32" s="1"/>
  <c r="H13" i="32"/>
  <c r="I13" i="32" s="1"/>
  <c r="H18" i="32"/>
  <c r="I18" i="32" s="1"/>
  <c r="H6" i="32"/>
  <c r="I6" i="32" s="1"/>
  <c r="H34" i="32"/>
  <c r="I34" i="32" s="1"/>
  <c r="H33" i="32"/>
  <c r="I33" i="32" s="1"/>
  <c r="H24" i="32"/>
  <c r="I24" i="32" s="1"/>
  <c r="H5" i="32"/>
  <c r="H17" i="32"/>
  <c r="I17" i="32" s="1"/>
  <c r="H11" i="32"/>
  <c r="I11" i="32" s="1"/>
  <c r="H9" i="32"/>
  <c r="I9" i="32" s="1"/>
  <c r="H7" i="32"/>
  <c r="I7" i="32" s="1"/>
  <c r="H12" i="32"/>
  <c r="I12" i="32" s="1"/>
  <c r="H30" i="32"/>
  <c r="I30" i="32" s="1"/>
  <c r="H16" i="32"/>
  <c r="I16" i="32" s="1"/>
  <c r="H40" i="32"/>
  <c r="I40" i="32" s="1"/>
  <c r="H27" i="32"/>
  <c r="I27" i="32" s="1"/>
  <c r="H8" i="32"/>
  <c r="I8" i="32" s="1"/>
  <c r="H41" i="32"/>
  <c r="I41" i="32" s="1"/>
  <c r="H32" i="32"/>
  <c r="I32" i="32" s="1"/>
  <c r="H27" i="34"/>
  <c r="I27" i="34" s="1"/>
  <c r="H12" i="34"/>
  <c r="I12" i="34" s="1"/>
  <c r="H26" i="34"/>
  <c r="I26" i="34" s="1"/>
  <c r="H35" i="34"/>
  <c r="I35" i="34" s="1"/>
  <c r="H37" i="34"/>
  <c r="I37" i="34" s="1"/>
  <c r="H41" i="34"/>
  <c r="I41" i="34" s="1"/>
  <c r="H9" i="34"/>
  <c r="I9" i="34" s="1"/>
  <c r="H11" i="34"/>
  <c r="I11" i="34" s="1"/>
  <c r="H44" i="34"/>
  <c r="I44" i="34" s="1"/>
  <c r="H32" i="34"/>
  <c r="I32" i="34" s="1"/>
  <c r="H34" i="34"/>
  <c r="I34" i="34" s="1"/>
  <c r="H20" i="34"/>
  <c r="I20" i="34" s="1"/>
  <c r="H28" i="34"/>
  <c r="I28" i="34" s="1"/>
  <c r="H21" i="34"/>
  <c r="I21" i="34" s="1"/>
  <c r="H8" i="34"/>
  <c r="I8" i="34" s="1"/>
  <c r="H7" i="34"/>
  <c r="I7" i="34" s="1"/>
  <c r="H22" i="34"/>
  <c r="I22" i="34" s="1"/>
  <c r="H18" i="34"/>
  <c r="I18" i="34" s="1"/>
  <c r="H30" i="34"/>
  <c r="I30" i="34" s="1"/>
  <c r="H42" i="34"/>
  <c r="I42" i="34" s="1"/>
  <c r="H23" i="34"/>
  <c r="I23" i="34" s="1"/>
  <c r="H25" i="34"/>
  <c r="I25" i="34" s="1"/>
  <c r="H13" i="34"/>
  <c r="I13" i="34" s="1"/>
  <c r="H43" i="34"/>
  <c r="I43" i="34" s="1"/>
  <c r="H19" i="34"/>
  <c r="I19" i="34" s="1"/>
  <c r="H36" i="34"/>
  <c r="I36" i="34" s="1"/>
  <c r="H15" i="34"/>
  <c r="I15" i="34" s="1"/>
  <c r="H24" i="34"/>
  <c r="I24" i="34" s="1"/>
  <c r="H10" i="34"/>
  <c r="I10" i="34" s="1"/>
  <c r="H40" i="34"/>
  <c r="I40" i="34" s="1"/>
  <c r="H14" i="34"/>
  <c r="I14" i="34" s="1"/>
  <c r="H31" i="34"/>
  <c r="I31" i="34" s="1"/>
  <c r="H17" i="34"/>
  <c r="I17" i="34" s="1"/>
  <c r="H16" i="34"/>
  <c r="I16" i="34" s="1"/>
  <c r="H29" i="34"/>
  <c r="I29" i="34" s="1"/>
  <c r="H38" i="34"/>
  <c r="I38" i="34" s="1"/>
  <c r="H6" i="34"/>
  <c r="I6" i="34" s="1"/>
  <c r="H39" i="34"/>
  <c r="I39" i="34" s="1"/>
  <c r="H5" i="34"/>
  <c r="H33" i="34"/>
  <c r="I33" i="34" s="1"/>
  <c r="K36" i="38"/>
  <c r="K34" i="38"/>
  <c r="H45" i="38"/>
  <c r="I5" i="38"/>
  <c r="K38" i="38"/>
  <c r="K37" i="38"/>
  <c r="K13" i="38"/>
  <c r="K17" i="38"/>
  <c r="K39" i="38"/>
  <c r="K10" i="38"/>
  <c r="K6" i="38"/>
  <c r="K36" i="21"/>
  <c r="K15" i="21"/>
  <c r="H45" i="21"/>
  <c r="I5" i="21"/>
  <c r="K40" i="21"/>
  <c r="K30" i="21"/>
  <c r="K44" i="21"/>
  <c r="K39" i="21"/>
  <c r="K28" i="21"/>
  <c r="K24" i="21"/>
  <c r="K17" i="21"/>
  <c r="K11" i="41"/>
  <c r="K10" i="41"/>
  <c r="K21" i="41"/>
  <c r="I5" i="41"/>
  <c r="H45" i="41"/>
  <c r="K38" i="41"/>
  <c r="K30" i="41"/>
  <c r="K33" i="41"/>
  <c r="K17" i="41"/>
  <c r="K28" i="41"/>
  <c r="K39" i="41"/>
  <c r="H30" i="33"/>
  <c r="I30" i="33" s="1"/>
  <c r="H6" i="33"/>
  <c r="I6" i="33" s="1"/>
  <c r="H19" i="33"/>
  <c r="I19" i="33" s="1"/>
  <c r="H9" i="33"/>
  <c r="I9" i="33" s="1"/>
  <c r="H34" i="33"/>
  <c r="I34" i="33" s="1"/>
  <c r="H41" i="33"/>
  <c r="I41" i="33" s="1"/>
  <c r="H8" i="33"/>
  <c r="I8" i="33" s="1"/>
  <c r="H18" i="33"/>
  <c r="I18" i="33" s="1"/>
  <c r="H11" i="33"/>
  <c r="I11" i="33" s="1"/>
  <c r="H35" i="33"/>
  <c r="I35" i="33" s="1"/>
  <c r="H12" i="33"/>
  <c r="I12" i="33" s="1"/>
  <c r="H36" i="33"/>
  <c r="I36" i="33" s="1"/>
  <c r="H39" i="33"/>
  <c r="I39" i="33" s="1"/>
  <c r="H44" i="33"/>
  <c r="I44" i="33" s="1"/>
  <c r="H33" i="33"/>
  <c r="I33" i="33" s="1"/>
  <c r="H38" i="33"/>
  <c r="I38" i="33" s="1"/>
  <c r="H26" i="33"/>
  <c r="I26" i="33" s="1"/>
  <c r="H32" i="33"/>
  <c r="I32" i="33" s="1"/>
  <c r="H13" i="33"/>
  <c r="I13" i="33" s="1"/>
  <c r="H16" i="33"/>
  <c r="I16" i="33" s="1"/>
  <c r="H40" i="33"/>
  <c r="I40" i="33" s="1"/>
  <c r="H28" i="33"/>
  <c r="I28" i="33" s="1"/>
  <c r="H37" i="33"/>
  <c r="I37" i="33" s="1"/>
  <c r="H31" i="33"/>
  <c r="I31" i="33" s="1"/>
  <c r="H42" i="33"/>
  <c r="I42" i="33" s="1"/>
  <c r="H10" i="33"/>
  <c r="I10" i="33" s="1"/>
  <c r="H27" i="33"/>
  <c r="I27" i="33" s="1"/>
  <c r="H23" i="33"/>
  <c r="I23" i="33" s="1"/>
  <c r="H17" i="33"/>
  <c r="I17" i="33" s="1"/>
  <c r="H21" i="33"/>
  <c r="I21" i="33" s="1"/>
  <c r="H25" i="33"/>
  <c r="I25" i="33" s="1"/>
  <c r="H29" i="33"/>
  <c r="I29" i="33" s="1"/>
  <c r="H15" i="33"/>
  <c r="I15" i="33" s="1"/>
  <c r="H7" i="33"/>
  <c r="I7" i="33" s="1"/>
  <c r="H24" i="33"/>
  <c r="I24" i="33" s="1"/>
  <c r="H14" i="33"/>
  <c r="I14" i="33" s="1"/>
  <c r="H5" i="33"/>
  <c r="H20" i="33"/>
  <c r="I20" i="33" s="1"/>
  <c r="H22" i="33"/>
  <c r="I22" i="33" s="1"/>
  <c r="H43" i="33"/>
  <c r="I43" i="33" s="1"/>
  <c r="K14" i="49"/>
  <c r="K16" i="49"/>
  <c r="K27" i="49"/>
  <c r="I5" i="49"/>
  <c r="H45" i="49"/>
  <c r="K7" i="49"/>
  <c r="K25" i="49"/>
  <c r="K21" i="49"/>
  <c r="K15" i="49"/>
  <c r="K6" i="49"/>
  <c r="K30" i="49"/>
  <c r="K25" i="36"/>
  <c r="K36" i="36"/>
  <c r="K7" i="36"/>
  <c r="K22" i="36"/>
  <c r="K14" i="36"/>
  <c r="K29" i="36"/>
  <c r="K39" i="36"/>
  <c r="K15" i="36"/>
  <c r="K44" i="36"/>
  <c r="K26" i="36"/>
  <c r="K15" i="42"/>
  <c r="K27" i="42"/>
  <c r="K36" i="42"/>
  <c r="K13" i="42"/>
  <c r="K35" i="42"/>
  <c r="K40" i="42"/>
  <c r="K28" i="42"/>
  <c r="K17" i="42"/>
  <c r="K32" i="42"/>
  <c r="K26" i="42"/>
  <c r="K7" i="12"/>
  <c r="K35" i="12"/>
  <c r="K13" i="12"/>
  <c r="K25" i="12"/>
  <c r="K27" i="12"/>
  <c r="K12" i="12"/>
  <c r="K8" i="12"/>
  <c r="K40" i="12"/>
  <c r="K28" i="12"/>
  <c r="K19" i="12"/>
  <c r="K40" i="19"/>
  <c r="K24" i="19"/>
  <c r="K31" i="19"/>
  <c r="K28" i="19"/>
  <c r="K25" i="19"/>
  <c r="K10" i="19"/>
  <c r="K26" i="19"/>
  <c r="K21" i="19"/>
  <c r="K43" i="19"/>
  <c r="K11" i="19"/>
  <c r="K14" i="23"/>
  <c r="K41" i="23"/>
  <c r="K26" i="23"/>
  <c r="K44" i="23"/>
  <c r="K31" i="23"/>
  <c r="K39" i="23"/>
  <c r="K17" i="23"/>
  <c r="K28" i="23"/>
  <c r="K40" i="23"/>
  <c r="K10" i="23"/>
  <c r="K20" i="24"/>
  <c r="K43" i="24"/>
  <c r="K23" i="24"/>
  <c r="K18" i="24"/>
  <c r="K9" i="24"/>
  <c r="K42" i="24"/>
  <c r="K16" i="24"/>
  <c r="K7" i="24"/>
  <c r="K33" i="24"/>
  <c r="K12" i="24"/>
  <c r="H21" i="20"/>
  <c r="I21" i="20" s="1"/>
  <c r="H25" i="20"/>
  <c r="I25" i="20" s="1"/>
  <c r="H32" i="20"/>
  <c r="I32" i="20" s="1"/>
  <c r="H29" i="20"/>
  <c r="I29" i="20" s="1"/>
  <c r="H27" i="20"/>
  <c r="I27" i="20" s="1"/>
  <c r="H13" i="20"/>
  <c r="I13" i="20" s="1"/>
  <c r="H44" i="20"/>
  <c r="I44" i="20" s="1"/>
  <c r="H11" i="20"/>
  <c r="I11" i="20" s="1"/>
  <c r="H16" i="20"/>
  <c r="I16" i="20" s="1"/>
  <c r="H33" i="20"/>
  <c r="I33" i="20" s="1"/>
  <c r="H30" i="20"/>
  <c r="I30" i="20" s="1"/>
  <c r="H18" i="20"/>
  <c r="I18" i="20" s="1"/>
  <c r="H36" i="20"/>
  <c r="I36" i="20" s="1"/>
  <c r="H12" i="20"/>
  <c r="I12" i="20" s="1"/>
  <c r="H9" i="20"/>
  <c r="I9" i="20" s="1"/>
  <c r="H19" i="20"/>
  <c r="I19" i="20" s="1"/>
  <c r="H35" i="20"/>
  <c r="I35" i="20" s="1"/>
  <c r="H7" i="20"/>
  <c r="I7" i="20" s="1"/>
  <c r="H26" i="20"/>
  <c r="I26" i="20" s="1"/>
  <c r="H14" i="20"/>
  <c r="I14" i="20" s="1"/>
  <c r="H41" i="20"/>
  <c r="I41" i="20" s="1"/>
  <c r="H6" i="20"/>
  <c r="I6" i="20" s="1"/>
  <c r="H39" i="20"/>
  <c r="I39" i="20" s="1"/>
  <c r="H20" i="20"/>
  <c r="I20" i="20" s="1"/>
  <c r="H24" i="20"/>
  <c r="I24" i="20" s="1"/>
  <c r="H10" i="20"/>
  <c r="I10" i="20" s="1"/>
  <c r="H34" i="20"/>
  <c r="I34" i="20" s="1"/>
  <c r="H38" i="20"/>
  <c r="I38" i="20" s="1"/>
  <c r="H23" i="20"/>
  <c r="I23" i="20" s="1"/>
  <c r="H5" i="20"/>
  <c r="H17" i="20"/>
  <c r="I17" i="20" s="1"/>
  <c r="H31" i="20"/>
  <c r="I31" i="20" s="1"/>
  <c r="H40" i="20"/>
  <c r="I40" i="20" s="1"/>
  <c r="H43" i="20"/>
  <c r="I43" i="20" s="1"/>
  <c r="H15" i="20"/>
  <c r="I15" i="20" s="1"/>
  <c r="H8" i="20"/>
  <c r="I8" i="20" s="1"/>
  <c r="H42" i="20"/>
  <c r="I42" i="20" s="1"/>
  <c r="H22" i="20"/>
  <c r="I22" i="20" s="1"/>
  <c r="H37" i="20"/>
  <c r="I37" i="20" s="1"/>
  <c r="H28" i="20"/>
  <c r="I28" i="20" s="1"/>
  <c r="K35" i="18"/>
  <c r="K31" i="18"/>
  <c r="K40" i="18"/>
  <c r="K12" i="18"/>
  <c r="K15" i="18"/>
  <c r="K19" i="18"/>
  <c r="K43" i="18"/>
  <c r="K33" i="18"/>
  <c r="K20" i="18"/>
  <c r="K9" i="18"/>
  <c r="K12" i="22"/>
  <c r="K37" i="22"/>
  <c r="K15" i="22"/>
  <c r="K36" i="22"/>
  <c r="K33" i="22"/>
  <c r="K7" i="22"/>
  <c r="K27" i="22"/>
  <c r="H45" i="22"/>
  <c r="I5" i="22"/>
  <c r="K43" i="22"/>
  <c r="K24" i="22"/>
  <c r="K27" i="31"/>
  <c r="K28" i="31"/>
  <c r="K24" i="31"/>
  <c r="K33" i="31"/>
  <c r="K8" i="31"/>
  <c r="K16" i="31"/>
  <c r="K44" i="31"/>
  <c r="K35" i="31"/>
  <c r="K14" i="31"/>
  <c r="K18" i="31"/>
  <c r="K30" i="40"/>
  <c r="K28" i="40"/>
  <c r="K9" i="40"/>
  <c r="K13" i="40"/>
  <c r="K44" i="40"/>
  <c r="K27" i="40"/>
  <c r="K7" i="40"/>
  <c r="K33" i="40"/>
  <c r="K19" i="40"/>
  <c r="K36" i="40"/>
  <c r="K20" i="17"/>
  <c r="K40" i="17"/>
  <c r="K7" i="17"/>
  <c r="K16" i="17"/>
  <c r="K22" i="17"/>
  <c r="K12" i="17"/>
  <c r="K31" i="17"/>
  <c r="K28" i="17"/>
  <c r="K32" i="17"/>
  <c r="K11" i="17"/>
  <c r="K20" i="50"/>
  <c r="K28" i="50"/>
  <c r="K17" i="50"/>
  <c r="K26" i="50"/>
  <c r="H45" i="50"/>
  <c r="I5" i="50"/>
  <c r="K39" i="50"/>
  <c r="K41" i="50"/>
  <c r="K36" i="50"/>
  <c r="K27" i="50"/>
  <c r="K9" i="50"/>
  <c r="K44" i="26"/>
  <c r="K6" i="26"/>
  <c r="I45" i="26"/>
  <c r="K40" i="26"/>
  <c r="K43" i="26"/>
  <c r="K34" i="26"/>
  <c r="K14" i="26"/>
  <c r="K30" i="26"/>
  <c r="K26" i="26"/>
  <c r="K29" i="26"/>
  <c r="K21" i="26"/>
  <c r="H18" i="25"/>
  <c r="I18" i="25" s="1"/>
  <c r="H39" i="25"/>
  <c r="I39" i="25" s="1"/>
  <c r="H23" i="25"/>
  <c r="I23" i="25" s="1"/>
  <c r="H27" i="25"/>
  <c r="I27" i="25" s="1"/>
  <c r="H11" i="25"/>
  <c r="I11" i="25" s="1"/>
  <c r="H32" i="25"/>
  <c r="I32" i="25" s="1"/>
  <c r="H26" i="25"/>
  <c r="I26" i="25" s="1"/>
  <c r="H30" i="25"/>
  <c r="I30" i="25" s="1"/>
  <c r="H41" i="25"/>
  <c r="I41" i="25" s="1"/>
  <c r="H15" i="25"/>
  <c r="I15" i="25" s="1"/>
  <c r="H6" i="25"/>
  <c r="I6" i="25" s="1"/>
  <c r="H34" i="25"/>
  <c r="I34" i="25" s="1"/>
  <c r="H22" i="25"/>
  <c r="I22" i="25" s="1"/>
  <c r="H43" i="25"/>
  <c r="I43" i="25" s="1"/>
  <c r="H13" i="25"/>
  <c r="I13" i="25" s="1"/>
  <c r="H29" i="25"/>
  <c r="I29" i="25" s="1"/>
  <c r="H31" i="25"/>
  <c r="I31" i="25" s="1"/>
  <c r="H9" i="25"/>
  <c r="I9" i="25" s="1"/>
  <c r="H38" i="25"/>
  <c r="I38" i="25" s="1"/>
  <c r="H25" i="25"/>
  <c r="I25" i="25" s="1"/>
  <c r="H17" i="25"/>
  <c r="I17" i="25" s="1"/>
  <c r="H28" i="25"/>
  <c r="I28" i="25" s="1"/>
  <c r="H16" i="25"/>
  <c r="I16" i="25" s="1"/>
  <c r="H14" i="25"/>
  <c r="I14" i="25" s="1"/>
  <c r="H21" i="25"/>
  <c r="I21" i="25" s="1"/>
  <c r="H24" i="25"/>
  <c r="I24" i="25" s="1"/>
  <c r="H20" i="25"/>
  <c r="I20" i="25" s="1"/>
  <c r="H7" i="25"/>
  <c r="I7" i="25" s="1"/>
  <c r="H40" i="25"/>
  <c r="I40" i="25" s="1"/>
  <c r="H36" i="25"/>
  <c r="I36" i="25" s="1"/>
  <c r="H33" i="25"/>
  <c r="I33" i="25" s="1"/>
  <c r="H10" i="25"/>
  <c r="I10" i="25" s="1"/>
  <c r="H12" i="25"/>
  <c r="I12" i="25" s="1"/>
  <c r="H35" i="25"/>
  <c r="I35" i="25" s="1"/>
  <c r="H42" i="25"/>
  <c r="I42" i="25" s="1"/>
  <c r="H37" i="25"/>
  <c r="I37" i="25" s="1"/>
  <c r="H5" i="25"/>
  <c r="H8" i="25"/>
  <c r="I8" i="25" s="1"/>
  <c r="H19" i="25"/>
  <c r="I19" i="25" s="1"/>
  <c r="H44" i="25"/>
  <c r="I44" i="25" s="1"/>
  <c r="H12" i="51"/>
  <c r="I12" i="51" s="1"/>
  <c r="H28" i="51"/>
  <c r="I28" i="51" s="1"/>
  <c r="H21" i="51"/>
  <c r="I21" i="51" s="1"/>
  <c r="H18" i="51"/>
  <c r="I18" i="51" s="1"/>
  <c r="H22" i="51"/>
  <c r="I22" i="51" s="1"/>
  <c r="H34" i="51"/>
  <c r="I34" i="51" s="1"/>
  <c r="H38" i="51"/>
  <c r="I38" i="51" s="1"/>
  <c r="H14" i="51"/>
  <c r="I14" i="51" s="1"/>
  <c r="H39" i="51"/>
  <c r="I39" i="51" s="1"/>
  <c r="H5" i="51"/>
  <c r="H15" i="51"/>
  <c r="I15" i="51" s="1"/>
  <c r="H10" i="51"/>
  <c r="I10" i="51" s="1"/>
  <c r="H24" i="51"/>
  <c r="I24" i="51" s="1"/>
  <c r="H6" i="51"/>
  <c r="I6" i="51" s="1"/>
  <c r="H13" i="51"/>
  <c r="I13" i="51" s="1"/>
  <c r="H27" i="51"/>
  <c r="I27" i="51" s="1"/>
  <c r="H16" i="51"/>
  <c r="I16" i="51" s="1"/>
  <c r="H25" i="51"/>
  <c r="I25" i="51" s="1"/>
  <c r="H23" i="51"/>
  <c r="I23" i="51" s="1"/>
  <c r="H29" i="51"/>
  <c r="I29" i="51" s="1"/>
  <c r="H42" i="51"/>
  <c r="I42" i="51" s="1"/>
  <c r="H11" i="51"/>
  <c r="I11" i="51" s="1"/>
  <c r="H20" i="51"/>
  <c r="I20" i="51" s="1"/>
  <c r="H33" i="51"/>
  <c r="I33" i="51" s="1"/>
  <c r="H43" i="51"/>
  <c r="I43" i="51" s="1"/>
  <c r="H41" i="51"/>
  <c r="I41" i="51" s="1"/>
  <c r="H17" i="51"/>
  <c r="I17" i="51" s="1"/>
  <c r="H31" i="51"/>
  <c r="I31" i="51" s="1"/>
  <c r="H37" i="51"/>
  <c r="I37" i="51" s="1"/>
  <c r="H35" i="51"/>
  <c r="I35" i="51" s="1"/>
  <c r="H26" i="51"/>
  <c r="I26" i="51" s="1"/>
  <c r="H40" i="51"/>
  <c r="I40" i="51" s="1"/>
  <c r="H32" i="51"/>
  <c r="I32" i="51" s="1"/>
  <c r="H44" i="51"/>
  <c r="I44" i="51" s="1"/>
  <c r="H9" i="51"/>
  <c r="I9" i="51" s="1"/>
  <c r="H30" i="51"/>
  <c r="I30" i="51" s="1"/>
  <c r="H19" i="51"/>
  <c r="I19" i="51" s="1"/>
  <c r="H8" i="51"/>
  <c r="I8" i="51" s="1"/>
  <c r="H7" i="51"/>
  <c r="I7" i="51" s="1"/>
  <c r="H36" i="51"/>
  <c r="I36" i="51" s="1"/>
  <c r="K9" i="13"/>
  <c r="K23" i="13"/>
  <c r="K24" i="13"/>
  <c r="K19" i="13"/>
  <c r="K35" i="13"/>
  <c r="K22" i="13"/>
  <c r="K7" i="13"/>
  <c r="K13" i="13"/>
  <c r="K25" i="13"/>
  <c r="K31" i="13"/>
  <c r="K35" i="35"/>
  <c r="K6" i="35"/>
  <c r="K18" i="35"/>
  <c r="K39" i="35"/>
  <c r="K9" i="35"/>
  <c r="K14" i="35"/>
  <c r="K43" i="35"/>
  <c r="K22" i="35"/>
  <c r="K34" i="35"/>
  <c r="K42" i="35"/>
  <c r="K11" i="8"/>
  <c r="K9" i="8"/>
  <c r="K41" i="8"/>
  <c r="K15" i="8"/>
  <c r="K35" i="8"/>
  <c r="K25" i="8"/>
  <c r="K16" i="8"/>
  <c r="K14" i="8"/>
  <c r="K40" i="8"/>
  <c r="K31" i="8"/>
  <c r="K11" i="44"/>
  <c r="K16" i="44"/>
  <c r="I5" i="44"/>
  <c r="H45" i="44"/>
  <c r="K37" i="44"/>
  <c r="K30" i="44"/>
  <c r="K10" i="44"/>
  <c r="K35" i="44"/>
  <c r="K14" i="44"/>
  <c r="K24" i="44"/>
  <c r="K19" i="44"/>
  <c r="K40" i="43"/>
  <c r="K31" i="43"/>
  <c r="K7" i="43"/>
  <c r="K10" i="43"/>
  <c r="K39" i="43"/>
  <c r="K33" i="43"/>
  <c r="K20" i="43"/>
  <c r="K36" i="43"/>
  <c r="K32" i="43"/>
  <c r="K26" i="43"/>
  <c r="K24" i="48"/>
  <c r="K16" i="48"/>
  <c r="K38" i="48"/>
  <c r="K37" i="48"/>
  <c r="K23" i="48"/>
  <c r="K19" i="48"/>
  <c r="K42" i="48"/>
  <c r="K26" i="48"/>
  <c r="K34" i="48"/>
  <c r="K36" i="48"/>
  <c r="K8" i="14"/>
  <c r="K13" i="14"/>
  <c r="K29" i="14"/>
  <c r="K32" i="14"/>
  <c r="K33" i="14"/>
  <c r="K40" i="14"/>
  <c r="K31" i="14"/>
  <c r="K6" i="14"/>
  <c r="K24" i="14"/>
  <c r="K38" i="14"/>
  <c r="K44" i="38"/>
  <c r="K8" i="38"/>
  <c r="K21" i="38"/>
  <c r="K22" i="38"/>
  <c r="K42" i="38"/>
  <c r="K41" i="38"/>
  <c r="K40" i="38"/>
  <c r="K18" i="38"/>
  <c r="K26" i="38"/>
  <c r="K43" i="38"/>
  <c r="K11" i="21"/>
  <c r="K43" i="21"/>
  <c r="K10" i="21"/>
  <c r="K37" i="21"/>
  <c r="K8" i="21"/>
  <c r="K9" i="21"/>
  <c r="K16" i="21"/>
  <c r="K35" i="21"/>
  <c r="K32" i="21"/>
  <c r="K31" i="21"/>
  <c r="K24" i="41"/>
  <c r="K20" i="41"/>
  <c r="K43" i="41"/>
  <c r="K26" i="41"/>
  <c r="K27" i="41"/>
  <c r="K14" i="41"/>
  <c r="K35" i="41"/>
  <c r="K34" i="41"/>
  <c r="K18" i="41"/>
  <c r="K13" i="41"/>
  <c r="K10" i="49"/>
  <c r="K39" i="49"/>
  <c r="K18" i="49"/>
  <c r="K40" i="49"/>
  <c r="K28" i="49"/>
  <c r="K11" i="49"/>
  <c r="K17" i="49"/>
  <c r="K42" i="49"/>
  <c r="K32" i="49"/>
  <c r="K41" i="49"/>
  <c r="K37" i="36"/>
  <c r="K11" i="36"/>
  <c r="K21" i="36"/>
  <c r="K23" i="36"/>
  <c r="K12" i="36"/>
  <c r="K6" i="36"/>
  <c r="K42" i="36"/>
  <c r="K33" i="36"/>
  <c r="K8" i="36"/>
  <c r="K24" i="36"/>
  <c r="K30" i="42"/>
  <c r="K25" i="42"/>
  <c r="K34" i="42"/>
  <c r="K39" i="42"/>
  <c r="K20" i="42"/>
  <c r="K29" i="42"/>
  <c r="K14" i="42"/>
  <c r="K24" i="42"/>
  <c r="K37" i="42"/>
  <c r="K22" i="42"/>
  <c r="K38" i="12"/>
  <c r="K20" i="12"/>
  <c r="K41" i="12"/>
  <c r="K32" i="12"/>
  <c r="K42" i="12"/>
  <c r="K39" i="12"/>
  <c r="K24" i="12"/>
  <c r="K36" i="12"/>
  <c r="K23" i="12"/>
  <c r="K11" i="12"/>
  <c r="K16" i="19"/>
  <c r="K22" i="19"/>
  <c r="K8" i="19"/>
  <c r="K18" i="19"/>
  <c r="K44" i="19"/>
  <c r="K20" i="19"/>
  <c r="K35" i="19"/>
  <c r="K37" i="19"/>
  <c r="K38" i="19"/>
  <c r="K30" i="19"/>
  <c r="I5" i="23"/>
  <c r="H45" i="23"/>
  <c r="K35" i="23"/>
  <c r="K38" i="23"/>
  <c r="K12" i="23"/>
  <c r="K37" i="23"/>
  <c r="K27" i="23"/>
  <c r="K23" i="23"/>
  <c r="K34" i="23"/>
  <c r="K25" i="23"/>
  <c r="K24" i="23"/>
  <c r="K32" i="24"/>
  <c r="K30" i="24"/>
  <c r="K39" i="24"/>
  <c r="K40" i="24"/>
  <c r="K38" i="24"/>
  <c r="K29" i="24"/>
  <c r="K22" i="24"/>
  <c r="K21" i="24"/>
  <c r="K31" i="24"/>
  <c r="K36" i="24"/>
  <c r="H43" i="37"/>
  <c r="I43" i="37" s="1"/>
  <c r="H23" i="37"/>
  <c r="I23" i="37" s="1"/>
  <c r="H15" i="37"/>
  <c r="I15" i="37" s="1"/>
  <c r="H10" i="37"/>
  <c r="I10" i="37" s="1"/>
  <c r="H11" i="37"/>
  <c r="I11" i="37" s="1"/>
  <c r="H42" i="37"/>
  <c r="I42" i="37" s="1"/>
  <c r="H32" i="37"/>
  <c r="I32" i="37" s="1"/>
  <c r="H19" i="37"/>
  <c r="I19" i="37" s="1"/>
  <c r="H37" i="37"/>
  <c r="I37" i="37" s="1"/>
  <c r="H24" i="37"/>
  <c r="I24" i="37" s="1"/>
  <c r="H39" i="37"/>
  <c r="I39" i="37" s="1"/>
  <c r="H27" i="37"/>
  <c r="I27" i="37" s="1"/>
  <c r="H12" i="37"/>
  <c r="I12" i="37" s="1"/>
  <c r="H36" i="37"/>
  <c r="I36" i="37" s="1"/>
  <c r="H5" i="37"/>
  <c r="H8" i="37"/>
  <c r="I8" i="37" s="1"/>
  <c r="H41" i="37"/>
  <c r="I41" i="37" s="1"/>
  <c r="H7" i="37"/>
  <c r="I7" i="37" s="1"/>
  <c r="H14" i="37"/>
  <c r="I14" i="37" s="1"/>
  <c r="H29" i="37"/>
  <c r="I29" i="37" s="1"/>
  <c r="H26" i="37"/>
  <c r="I26" i="37" s="1"/>
  <c r="H31" i="37"/>
  <c r="I31" i="37" s="1"/>
  <c r="H35" i="37"/>
  <c r="I35" i="37" s="1"/>
  <c r="H25" i="37"/>
  <c r="I25" i="37" s="1"/>
  <c r="H34" i="37"/>
  <c r="I34" i="37" s="1"/>
  <c r="H30" i="37"/>
  <c r="I30" i="37" s="1"/>
  <c r="H17" i="37"/>
  <c r="I17" i="37" s="1"/>
  <c r="H21" i="37"/>
  <c r="I21" i="37" s="1"/>
  <c r="H28" i="37"/>
  <c r="I28" i="37" s="1"/>
  <c r="H44" i="37"/>
  <c r="I44" i="37" s="1"/>
  <c r="H22" i="37"/>
  <c r="I22" i="37" s="1"/>
  <c r="H40" i="37"/>
  <c r="I40" i="37" s="1"/>
  <c r="H18" i="37"/>
  <c r="I18" i="37" s="1"/>
  <c r="H33" i="37"/>
  <c r="I33" i="37" s="1"/>
  <c r="H38" i="37"/>
  <c r="I38" i="37" s="1"/>
  <c r="H9" i="37"/>
  <c r="I9" i="37" s="1"/>
  <c r="H20" i="37"/>
  <c r="I20" i="37" s="1"/>
  <c r="H6" i="37"/>
  <c r="I6" i="37" s="1"/>
  <c r="H13" i="37"/>
  <c r="I13" i="37" s="1"/>
  <c r="H16" i="37"/>
  <c r="I16" i="37" s="1"/>
  <c r="H30" i="28"/>
  <c r="I30" i="28" s="1"/>
  <c r="H8" i="28"/>
  <c r="I8" i="28" s="1"/>
  <c r="H15" i="28"/>
  <c r="I15" i="28" s="1"/>
  <c r="H40" i="28"/>
  <c r="I40" i="28" s="1"/>
  <c r="H36" i="28"/>
  <c r="I36" i="28" s="1"/>
  <c r="H37" i="28"/>
  <c r="I37" i="28" s="1"/>
  <c r="H19" i="28"/>
  <c r="I19" i="28" s="1"/>
  <c r="H39" i="28"/>
  <c r="I39" i="28" s="1"/>
  <c r="H27" i="28"/>
  <c r="I27" i="28" s="1"/>
  <c r="H42" i="28"/>
  <c r="I42" i="28" s="1"/>
  <c r="H20" i="28"/>
  <c r="I20" i="28" s="1"/>
  <c r="H13" i="28"/>
  <c r="I13" i="28" s="1"/>
  <c r="H14" i="28"/>
  <c r="I14" i="28" s="1"/>
  <c r="H28" i="28"/>
  <c r="I28" i="28" s="1"/>
  <c r="H10" i="28"/>
  <c r="I10" i="28" s="1"/>
  <c r="H22" i="28"/>
  <c r="I22" i="28" s="1"/>
  <c r="H11" i="28"/>
  <c r="I11" i="28" s="1"/>
  <c r="H29" i="28"/>
  <c r="I29" i="28" s="1"/>
  <c r="H35" i="28"/>
  <c r="I35" i="28" s="1"/>
  <c r="H34" i="28"/>
  <c r="I34" i="28" s="1"/>
  <c r="H17" i="28"/>
  <c r="I17" i="28" s="1"/>
  <c r="H9" i="28"/>
  <c r="I9" i="28" s="1"/>
  <c r="H23" i="28"/>
  <c r="I23" i="28" s="1"/>
  <c r="H33" i="28"/>
  <c r="I33" i="28" s="1"/>
  <c r="H24" i="28"/>
  <c r="I24" i="28" s="1"/>
  <c r="H41" i="28"/>
  <c r="I41" i="28" s="1"/>
  <c r="H31" i="28"/>
  <c r="I31" i="28" s="1"/>
  <c r="H38" i="28"/>
  <c r="I38" i="28" s="1"/>
  <c r="H25" i="28"/>
  <c r="I25" i="28" s="1"/>
  <c r="H18" i="28"/>
  <c r="I18" i="28" s="1"/>
  <c r="H32" i="28"/>
  <c r="I32" i="28" s="1"/>
  <c r="H43" i="28"/>
  <c r="I43" i="28" s="1"/>
  <c r="H21" i="28"/>
  <c r="I21" i="28" s="1"/>
  <c r="H5" i="28"/>
  <c r="H16" i="28"/>
  <c r="I16" i="28" s="1"/>
  <c r="H12" i="28"/>
  <c r="I12" i="28" s="1"/>
  <c r="H6" i="28"/>
  <c r="I6" i="28" s="1"/>
  <c r="H44" i="28"/>
  <c r="I44" i="28" s="1"/>
  <c r="H7" i="28"/>
  <c r="I7" i="28" s="1"/>
  <c r="H26" i="28"/>
  <c r="I26" i="28" s="1"/>
  <c r="K24" i="18"/>
  <c r="K38" i="18"/>
  <c r="K32" i="18"/>
  <c r="K26" i="18"/>
  <c r="K13" i="18"/>
  <c r="K6" i="18"/>
  <c r="K7" i="18"/>
  <c r="K30" i="18"/>
  <c r="K37" i="18"/>
  <c r="K8" i="18"/>
  <c r="K31" i="22"/>
  <c r="K8" i="22"/>
  <c r="K11" i="22"/>
  <c r="K32" i="22"/>
  <c r="K22" i="22"/>
  <c r="K20" i="22"/>
  <c r="K13" i="22"/>
  <c r="K42" i="22"/>
  <c r="K34" i="22"/>
  <c r="K40" i="22"/>
  <c r="K30" i="31"/>
  <c r="K32" i="31"/>
  <c r="H45" i="31"/>
  <c r="I5" i="31"/>
  <c r="K31" i="31"/>
  <c r="K34" i="31"/>
  <c r="K37" i="31"/>
  <c r="K36" i="31"/>
  <c r="K40" i="31"/>
  <c r="K11" i="31"/>
  <c r="K29" i="31"/>
  <c r="K14" i="40"/>
  <c r="K18" i="40"/>
  <c r="K21" i="40"/>
  <c r="K31" i="40"/>
  <c r="K15" i="40"/>
  <c r="K6" i="40"/>
  <c r="K35" i="40"/>
  <c r="I5" i="40"/>
  <c r="H45" i="40"/>
  <c r="K20" i="40"/>
  <c r="K43" i="40"/>
  <c r="K19" i="17"/>
  <c r="K10" i="17"/>
  <c r="K21" i="17"/>
  <c r="K44" i="17"/>
  <c r="K39" i="17"/>
  <c r="K27" i="17"/>
  <c r="K14" i="17"/>
  <c r="K34" i="17"/>
  <c r="K13" i="17"/>
  <c r="K9" i="17"/>
  <c r="K7" i="50"/>
  <c r="K42" i="50"/>
  <c r="K34" i="50"/>
  <c r="K32" i="50"/>
  <c r="K35" i="50"/>
  <c r="K22" i="50"/>
  <c r="K40" i="50"/>
  <c r="K43" i="50"/>
  <c r="K19" i="50"/>
  <c r="K37" i="50"/>
  <c r="K38" i="26"/>
  <c r="K31" i="26"/>
  <c r="K9" i="26"/>
  <c r="K37" i="26"/>
  <c r="K36" i="26"/>
  <c r="K16" i="26"/>
  <c r="K20" i="26"/>
  <c r="K13" i="26"/>
  <c r="K8" i="26"/>
  <c r="K22" i="26"/>
  <c r="H45" i="13"/>
  <c r="I5" i="13"/>
  <c r="K32" i="13"/>
  <c r="K27" i="13"/>
  <c r="K39" i="13"/>
  <c r="K33" i="13"/>
  <c r="K38" i="13"/>
  <c r="K43" i="13"/>
  <c r="K44" i="13"/>
  <c r="K42" i="13"/>
  <c r="K17" i="13"/>
  <c r="K41" i="35"/>
  <c r="K21" i="35"/>
  <c r="K33" i="35"/>
  <c r="K11" i="35"/>
  <c r="K40" i="35"/>
  <c r="K15" i="35"/>
  <c r="K19" i="35"/>
  <c r="K16" i="35"/>
  <c r="K27" i="35"/>
  <c r="K28" i="35"/>
  <c r="K43" i="8"/>
  <c r="K8" i="8"/>
  <c r="K37" i="8"/>
  <c r="K36" i="8"/>
  <c r="K39" i="8"/>
  <c r="K28" i="8"/>
  <c r="K18" i="8"/>
  <c r="K10" i="8"/>
  <c r="K6" i="8"/>
  <c r="K22" i="8"/>
  <c r="K33" i="44"/>
  <c r="K29" i="44"/>
  <c r="K7" i="44"/>
  <c r="K39" i="44"/>
  <c r="K41" i="44"/>
  <c r="K27" i="44"/>
  <c r="K22" i="44"/>
  <c r="K17" i="44"/>
  <c r="K12" i="44"/>
  <c r="K18" i="44"/>
  <c r="K30" i="43"/>
  <c r="H45" i="43"/>
  <c r="I5" i="43"/>
  <c r="K9" i="43"/>
  <c r="K38" i="43"/>
  <c r="K23" i="43"/>
  <c r="K28" i="43"/>
  <c r="K43" i="43"/>
  <c r="K14" i="43"/>
  <c r="K18" i="43"/>
  <c r="K29" i="43"/>
  <c r="K12" i="48"/>
  <c r="K25" i="48"/>
  <c r="K6" i="48"/>
  <c r="K40" i="48"/>
  <c r="K35" i="48"/>
  <c r="K33" i="48"/>
  <c r="K43" i="48"/>
  <c r="K18" i="48"/>
  <c r="K27" i="48"/>
  <c r="K8" i="48"/>
  <c r="K41" i="14"/>
  <c r="K44" i="14"/>
  <c r="K15" i="14"/>
  <c r="K20" i="14"/>
  <c r="K21" i="14"/>
  <c r="K9" i="14"/>
  <c r="K23" i="14"/>
  <c r="K42" i="14"/>
  <c r="K14" i="14"/>
  <c r="K18" i="14"/>
  <c r="K5" i="40" l="1"/>
  <c r="K45" i="40" s="1"/>
  <c r="M45" i="40" s="1"/>
  <c r="I45" i="40"/>
  <c r="K7" i="28"/>
  <c r="K16" i="28"/>
  <c r="K32" i="28"/>
  <c r="K31" i="28"/>
  <c r="K23" i="28"/>
  <c r="K35" i="28"/>
  <c r="K10" i="28"/>
  <c r="K20" i="28"/>
  <c r="K19" i="28"/>
  <c r="K15" i="28"/>
  <c r="K13" i="37"/>
  <c r="K38" i="37"/>
  <c r="K22" i="37"/>
  <c r="K17" i="37"/>
  <c r="K35" i="37"/>
  <c r="K14" i="37"/>
  <c r="I5" i="37"/>
  <c r="H45" i="37"/>
  <c r="K39" i="37"/>
  <c r="K32" i="37"/>
  <c r="K15" i="37"/>
  <c r="K7" i="51"/>
  <c r="K9" i="51"/>
  <c r="K26" i="51"/>
  <c r="K17" i="51"/>
  <c r="K20" i="51"/>
  <c r="K23" i="51"/>
  <c r="K13" i="51"/>
  <c r="K15" i="51"/>
  <c r="K38" i="51"/>
  <c r="K21" i="51"/>
  <c r="K19" i="25"/>
  <c r="K42" i="25"/>
  <c r="K33" i="25"/>
  <c r="K20" i="25"/>
  <c r="K16" i="25"/>
  <c r="K38" i="25"/>
  <c r="K13" i="25"/>
  <c r="K6" i="25"/>
  <c r="K26" i="25"/>
  <c r="K23" i="25"/>
  <c r="I45" i="22"/>
  <c r="K5" i="22"/>
  <c r="K45" i="22" s="1"/>
  <c r="M45" i="22" s="1"/>
  <c r="K28" i="20"/>
  <c r="K8" i="20"/>
  <c r="K31" i="20"/>
  <c r="K38" i="20"/>
  <c r="K20" i="20"/>
  <c r="K14" i="20"/>
  <c r="K19" i="20"/>
  <c r="K18" i="20"/>
  <c r="K11" i="20"/>
  <c r="K29" i="20"/>
  <c r="K43" i="33"/>
  <c r="K14" i="33"/>
  <c r="K29" i="33"/>
  <c r="K23" i="33"/>
  <c r="K31" i="33"/>
  <c r="K16" i="33"/>
  <c r="K38" i="33"/>
  <c r="K36" i="33"/>
  <c r="K18" i="33"/>
  <c r="K9" i="33"/>
  <c r="K33" i="34"/>
  <c r="K38" i="34"/>
  <c r="K31" i="34"/>
  <c r="K24" i="34"/>
  <c r="K43" i="34"/>
  <c r="K42" i="34"/>
  <c r="K7" i="34"/>
  <c r="K20" i="34"/>
  <c r="K11" i="34"/>
  <c r="K35" i="34"/>
  <c r="K32" i="32"/>
  <c r="K40" i="32"/>
  <c r="K7" i="32"/>
  <c r="H45" i="32"/>
  <c r="I5" i="32"/>
  <c r="K6" i="32"/>
  <c r="K19" i="32"/>
  <c r="K39" i="32"/>
  <c r="K28" i="32"/>
  <c r="K37" i="32"/>
  <c r="K15" i="32"/>
  <c r="K39" i="16"/>
  <c r="K38" i="16"/>
  <c r="K23" i="16"/>
  <c r="K6" i="16"/>
  <c r="K32" i="16"/>
  <c r="H45" i="16"/>
  <c r="I5" i="16"/>
  <c r="K13" i="16"/>
  <c r="K22" i="16"/>
  <c r="K15" i="16"/>
  <c r="K27" i="16"/>
  <c r="H45" i="30"/>
  <c r="I5" i="30"/>
  <c r="K44" i="30"/>
  <c r="K11" i="30"/>
  <c r="K42" i="30"/>
  <c r="K43" i="30"/>
  <c r="K18" i="30"/>
  <c r="K29" i="30"/>
  <c r="K26" i="30"/>
  <c r="K24" i="30"/>
  <c r="K9" i="30"/>
  <c r="K42" i="29"/>
  <c r="K38" i="29"/>
  <c r="K22" i="29"/>
  <c r="K14" i="29"/>
  <c r="K9" i="29"/>
  <c r="K7" i="29"/>
  <c r="K10" i="29"/>
  <c r="K25" i="29"/>
  <c r="K31" i="29"/>
  <c r="K29" i="29"/>
  <c r="K7" i="47"/>
  <c r="K6" i="47"/>
  <c r="K14" i="47"/>
  <c r="K17" i="47"/>
  <c r="K31" i="47"/>
  <c r="K20" i="47"/>
  <c r="K19" i="47"/>
  <c r="K35" i="47"/>
  <c r="I5" i="47"/>
  <c r="H45" i="47"/>
  <c r="K34" i="47"/>
  <c r="K5" i="48"/>
  <c r="K45" i="48" s="1"/>
  <c r="M45" i="48" s="1"/>
  <c r="I45" i="48"/>
  <c r="I45" i="35"/>
  <c r="K5" i="35"/>
  <c r="K45" i="35" s="1"/>
  <c r="M45" i="35" s="1"/>
  <c r="K39" i="52"/>
  <c r="K15" i="52"/>
  <c r="K43" i="52"/>
  <c r="K10" i="52"/>
  <c r="K33" i="52"/>
  <c r="K13" i="52"/>
  <c r="K16" i="52"/>
  <c r="K34" i="52"/>
  <c r="K22" i="52"/>
  <c r="K11" i="52"/>
  <c r="I45" i="17"/>
  <c r="K5" i="17"/>
  <c r="K45" i="17" s="1"/>
  <c r="M45" i="17" s="1"/>
  <c r="I5" i="27"/>
  <c r="H45" i="27"/>
  <c r="K34" i="27"/>
  <c r="K6" i="27"/>
  <c r="K38" i="27"/>
  <c r="K29" i="27"/>
  <c r="K14" i="27"/>
  <c r="K30" i="27"/>
  <c r="K22" i="27"/>
  <c r="K11" i="27"/>
  <c r="K43" i="27"/>
  <c r="I45" i="12"/>
  <c r="K5" i="12"/>
  <c r="K45" i="12" s="1"/>
  <c r="M45" i="12" s="1"/>
  <c r="K34" i="39"/>
  <c r="K43" i="39"/>
  <c r="K15" i="39"/>
  <c r="K35" i="39"/>
  <c r="K21" i="39"/>
  <c r="K13" i="39"/>
  <c r="K29" i="39"/>
  <c r="K16" i="39"/>
  <c r="K7" i="39"/>
  <c r="K26" i="39"/>
  <c r="K19" i="15"/>
  <c r="K12" i="15"/>
  <c r="K18" i="15"/>
  <c r="K22" i="15"/>
  <c r="K14" i="15"/>
  <c r="K6" i="15"/>
  <c r="K37" i="15"/>
  <c r="K10" i="15"/>
  <c r="K24" i="15"/>
  <c r="K20" i="15"/>
  <c r="I45" i="13"/>
  <c r="K5" i="13"/>
  <c r="K45" i="13" s="1"/>
  <c r="M45" i="13" s="1"/>
  <c r="I45" i="31"/>
  <c r="K5" i="31"/>
  <c r="K45" i="31" s="1"/>
  <c r="M45" i="31" s="1"/>
  <c r="K44" i="28"/>
  <c r="H45" i="28"/>
  <c r="I5" i="28"/>
  <c r="K18" i="28"/>
  <c r="K41" i="28"/>
  <c r="K9" i="28"/>
  <c r="K29" i="28"/>
  <c r="K28" i="28"/>
  <c r="K42" i="28"/>
  <c r="K37" i="28"/>
  <c r="K8" i="28"/>
  <c r="K6" i="37"/>
  <c r="K33" i="37"/>
  <c r="K44" i="37"/>
  <c r="K30" i="37"/>
  <c r="K31" i="37"/>
  <c r="K7" i="37"/>
  <c r="K36" i="37"/>
  <c r="K24" i="37"/>
  <c r="K42" i="37"/>
  <c r="K23" i="37"/>
  <c r="K8" i="51"/>
  <c r="K44" i="51"/>
  <c r="K35" i="51"/>
  <c r="K41" i="51"/>
  <c r="K11" i="51"/>
  <c r="K25" i="51"/>
  <c r="K6" i="51"/>
  <c r="I5" i="51"/>
  <c r="H45" i="51"/>
  <c r="K34" i="51"/>
  <c r="K28" i="51"/>
  <c r="K8" i="25"/>
  <c r="K35" i="25"/>
  <c r="K36" i="25"/>
  <c r="K24" i="25"/>
  <c r="K28" i="25"/>
  <c r="K9" i="25"/>
  <c r="K43" i="25"/>
  <c r="K15" i="25"/>
  <c r="K32" i="25"/>
  <c r="K39" i="25"/>
  <c r="K37" i="20"/>
  <c r="K15" i="20"/>
  <c r="K17" i="20"/>
  <c r="K34" i="20"/>
  <c r="K39" i="20"/>
  <c r="K26" i="20"/>
  <c r="K9" i="20"/>
  <c r="K30" i="20"/>
  <c r="K44" i="20"/>
  <c r="K32" i="20"/>
  <c r="K5" i="49"/>
  <c r="K45" i="49" s="1"/>
  <c r="M45" i="49" s="1"/>
  <c r="I45" i="49"/>
  <c r="K22" i="33"/>
  <c r="K24" i="33"/>
  <c r="K25" i="33"/>
  <c r="K27" i="33"/>
  <c r="K37" i="33"/>
  <c r="K13" i="33"/>
  <c r="K33" i="33"/>
  <c r="K12" i="33"/>
  <c r="K8" i="33"/>
  <c r="K19" i="33"/>
  <c r="K5" i="41"/>
  <c r="K45" i="41" s="1"/>
  <c r="M45" i="41" s="1"/>
  <c r="I45" i="41"/>
  <c r="H45" i="34"/>
  <c r="I5" i="34"/>
  <c r="K29" i="34"/>
  <c r="K14" i="34"/>
  <c r="K15" i="34"/>
  <c r="K13" i="34"/>
  <c r="K30" i="34"/>
  <c r="K8" i="34"/>
  <c r="K34" i="34"/>
  <c r="K9" i="34"/>
  <c r="K26" i="34"/>
  <c r="K41" i="32"/>
  <c r="K16" i="32"/>
  <c r="K9" i="32"/>
  <c r="K24" i="32"/>
  <c r="K18" i="32"/>
  <c r="K36" i="32"/>
  <c r="K31" i="32"/>
  <c r="K44" i="32"/>
  <c r="K21" i="32"/>
  <c r="K42" i="32"/>
  <c r="K29" i="16"/>
  <c r="K17" i="16"/>
  <c r="K36" i="16"/>
  <c r="K8" i="16"/>
  <c r="K43" i="16"/>
  <c r="K30" i="16"/>
  <c r="K44" i="16"/>
  <c r="K10" i="16"/>
  <c r="K28" i="16"/>
  <c r="K20" i="16"/>
  <c r="K37" i="30"/>
  <c r="K21" i="30"/>
  <c r="K38" i="30"/>
  <c r="K10" i="30"/>
  <c r="K6" i="30"/>
  <c r="K16" i="30"/>
  <c r="K33" i="30"/>
  <c r="K36" i="30"/>
  <c r="K22" i="30"/>
  <c r="K14" i="30"/>
  <c r="K19" i="29"/>
  <c r="K26" i="29"/>
  <c r="K18" i="29"/>
  <c r="K8" i="29"/>
  <c r="K12" i="29"/>
  <c r="K34" i="29"/>
  <c r="K6" i="29"/>
  <c r="K36" i="29"/>
  <c r="K41" i="29"/>
  <c r="K39" i="29"/>
  <c r="K24" i="47"/>
  <c r="K12" i="47"/>
  <c r="K8" i="47"/>
  <c r="K22" i="47"/>
  <c r="K18" i="47"/>
  <c r="K11" i="47"/>
  <c r="K30" i="47"/>
  <c r="K36" i="47"/>
  <c r="K37" i="47"/>
  <c r="K43" i="47"/>
  <c r="I45" i="14"/>
  <c r="K5" i="14"/>
  <c r="K45" i="14" s="1"/>
  <c r="M45" i="14" s="1"/>
  <c r="K6" i="52"/>
  <c r="K18" i="52"/>
  <c r="K44" i="52"/>
  <c r="K36" i="52"/>
  <c r="K17" i="52"/>
  <c r="K19" i="52"/>
  <c r="K9" i="52"/>
  <c r="K8" i="52"/>
  <c r="K30" i="52"/>
  <c r="K35" i="52"/>
  <c r="K16" i="27"/>
  <c r="K24" i="27"/>
  <c r="K25" i="27"/>
  <c r="K44" i="27"/>
  <c r="K20" i="27"/>
  <c r="K10" i="27"/>
  <c r="K23" i="27"/>
  <c r="K37" i="27"/>
  <c r="K32" i="27"/>
  <c r="K19" i="27"/>
  <c r="I45" i="24"/>
  <c r="K5" i="24"/>
  <c r="K45" i="24" s="1"/>
  <c r="M45" i="24" s="1"/>
  <c r="K9" i="39"/>
  <c r="K22" i="39"/>
  <c r="K44" i="39"/>
  <c r="K25" i="39"/>
  <c r="K24" i="39"/>
  <c r="K19" i="39"/>
  <c r="K12" i="39"/>
  <c r="K10" i="39"/>
  <c r="K31" i="39"/>
  <c r="K32" i="39"/>
  <c r="K34" i="15"/>
  <c r="K27" i="15"/>
  <c r="K33" i="15"/>
  <c r="K39" i="15"/>
  <c r="K23" i="15"/>
  <c r="K15" i="15"/>
  <c r="K16" i="15"/>
  <c r="K8" i="15"/>
  <c r="K31" i="15"/>
  <c r="K28" i="15"/>
  <c r="K6" i="28"/>
  <c r="K21" i="28"/>
  <c r="K25" i="28"/>
  <c r="K24" i="28"/>
  <c r="K17" i="28"/>
  <c r="K11" i="28"/>
  <c r="K14" i="28"/>
  <c r="K27" i="28"/>
  <c r="K36" i="28"/>
  <c r="K30" i="28"/>
  <c r="K20" i="37"/>
  <c r="K18" i="37"/>
  <c r="K28" i="37"/>
  <c r="K34" i="37"/>
  <c r="K26" i="37"/>
  <c r="K41" i="37"/>
  <c r="K12" i="37"/>
  <c r="K37" i="37"/>
  <c r="K11" i="37"/>
  <c r="K43" i="37"/>
  <c r="K5" i="23"/>
  <c r="K45" i="23" s="1"/>
  <c r="M45" i="23" s="1"/>
  <c r="I45" i="23"/>
  <c r="I45" i="44"/>
  <c r="K5" i="44"/>
  <c r="K45" i="44" s="1"/>
  <c r="M45" i="44" s="1"/>
  <c r="K19" i="51"/>
  <c r="K32" i="51"/>
  <c r="K37" i="51"/>
  <c r="K43" i="51"/>
  <c r="K42" i="51"/>
  <c r="K16" i="51"/>
  <c r="K24" i="51"/>
  <c r="K39" i="51"/>
  <c r="K22" i="51"/>
  <c r="K12" i="51"/>
  <c r="I5" i="25"/>
  <c r="H45" i="25"/>
  <c r="K12" i="25"/>
  <c r="K40" i="25"/>
  <c r="K21" i="25"/>
  <c r="K17" i="25"/>
  <c r="K31" i="25"/>
  <c r="K22" i="25"/>
  <c r="K41" i="25"/>
  <c r="K11" i="25"/>
  <c r="K18" i="25"/>
  <c r="K5" i="50"/>
  <c r="K45" i="50" s="1"/>
  <c r="M45" i="50" s="1"/>
  <c r="I45" i="50"/>
  <c r="K22" i="20"/>
  <c r="K43" i="20"/>
  <c r="H45" i="20"/>
  <c r="I5" i="20"/>
  <c r="K10" i="20"/>
  <c r="K6" i="20"/>
  <c r="K7" i="20"/>
  <c r="K12" i="20"/>
  <c r="K33" i="20"/>
  <c r="K13" i="20"/>
  <c r="K25" i="20"/>
  <c r="K20" i="33"/>
  <c r="K7" i="33"/>
  <c r="K21" i="33"/>
  <c r="K10" i="33"/>
  <c r="K28" i="33"/>
  <c r="K32" i="33"/>
  <c r="K44" i="33"/>
  <c r="K35" i="33"/>
  <c r="K41" i="33"/>
  <c r="K6" i="33"/>
  <c r="I45" i="21"/>
  <c r="K5" i="21"/>
  <c r="K45" i="21" s="1"/>
  <c r="M45" i="21" s="1"/>
  <c r="K5" i="38"/>
  <c r="K45" i="38" s="1"/>
  <c r="M45" i="38" s="1"/>
  <c r="I45" i="38"/>
  <c r="K39" i="34"/>
  <c r="K16" i="34"/>
  <c r="K40" i="34"/>
  <c r="K36" i="34"/>
  <c r="K25" i="34"/>
  <c r="K18" i="34"/>
  <c r="K21" i="34"/>
  <c r="K32" i="34"/>
  <c r="K41" i="34"/>
  <c r="K12" i="34"/>
  <c r="K8" i="32"/>
  <c r="K30" i="32"/>
  <c r="K11" i="32"/>
  <c r="K33" i="32"/>
  <c r="K13" i="32"/>
  <c r="K25" i="32"/>
  <c r="K29" i="32"/>
  <c r="K38" i="32"/>
  <c r="K22" i="32"/>
  <c r="K10" i="32"/>
  <c r="K16" i="16"/>
  <c r="K24" i="16"/>
  <c r="K33" i="16"/>
  <c r="K41" i="16"/>
  <c r="K42" i="16"/>
  <c r="K11" i="16"/>
  <c r="K21" i="16"/>
  <c r="K7" i="16"/>
  <c r="K19" i="16"/>
  <c r="K31" i="16"/>
  <c r="K35" i="30"/>
  <c r="K25" i="30"/>
  <c r="K20" i="30"/>
  <c r="K12" i="30"/>
  <c r="K40" i="30"/>
  <c r="K8" i="30"/>
  <c r="K34" i="30"/>
  <c r="K23" i="30"/>
  <c r="K7" i="30"/>
  <c r="K30" i="30"/>
  <c r="I45" i="36"/>
  <c r="K5" i="36"/>
  <c r="K45" i="36" s="1"/>
  <c r="M45" i="36" s="1"/>
  <c r="K27" i="29"/>
  <c r="K44" i="29"/>
  <c r="K30" i="29"/>
  <c r="K13" i="29"/>
  <c r="K32" i="29"/>
  <c r="K33" i="29"/>
  <c r="K16" i="29"/>
  <c r="K23" i="29"/>
  <c r="K21" i="29"/>
  <c r="K37" i="29"/>
  <c r="K38" i="47"/>
  <c r="K33" i="47"/>
  <c r="K26" i="47"/>
  <c r="K21" i="47"/>
  <c r="K23" i="47"/>
  <c r="K27" i="47"/>
  <c r="K10" i="47"/>
  <c r="K39" i="47"/>
  <c r="K42" i="47"/>
  <c r="K13" i="47"/>
  <c r="K5" i="8"/>
  <c r="K45" i="8" s="1"/>
  <c r="M45" i="8" s="1"/>
  <c r="I45" i="8"/>
  <c r="K41" i="52"/>
  <c r="K12" i="52"/>
  <c r="K29" i="52"/>
  <c r="K24" i="52"/>
  <c r="K40" i="52"/>
  <c r="K7" i="52"/>
  <c r="K23" i="52"/>
  <c r="K20" i="52"/>
  <c r="K37" i="52"/>
  <c r="K42" i="52"/>
  <c r="K28" i="27"/>
  <c r="K13" i="27"/>
  <c r="K8" i="27"/>
  <c r="K7" i="27"/>
  <c r="K15" i="27"/>
  <c r="K35" i="27"/>
  <c r="K42" i="27"/>
  <c r="K33" i="27"/>
  <c r="K12" i="27"/>
  <c r="K17" i="27"/>
  <c r="I45" i="42"/>
  <c r="K5" i="42"/>
  <c r="K45" i="42" s="1"/>
  <c r="M45" i="42" s="1"/>
  <c r="K6" i="39"/>
  <c r="K33" i="39"/>
  <c r="I5" i="39"/>
  <c r="H45" i="39"/>
  <c r="K11" i="39"/>
  <c r="K8" i="39"/>
  <c r="K39" i="39"/>
  <c r="K30" i="39"/>
  <c r="K14" i="39"/>
  <c r="K20" i="39"/>
  <c r="K37" i="39"/>
  <c r="K17" i="15"/>
  <c r="K30" i="15"/>
  <c r="K32" i="15"/>
  <c r="K21" i="15"/>
  <c r="K25" i="15"/>
  <c r="K43" i="15"/>
  <c r="K36" i="15"/>
  <c r="K9" i="15"/>
  <c r="K42" i="15"/>
  <c r="K44" i="15"/>
  <c r="I45" i="43"/>
  <c r="K5" i="43"/>
  <c r="K45" i="43" s="1"/>
  <c r="M45" i="43" s="1"/>
  <c r="K26" i="28"/>
  <c r="K12" i="28"/>
  <c r="K43" i="28"/>
  <c r="K38" i="28"/>
  <c r="K33" i="28"/>
  <c r="K34" i="28"/>
  <c r="K22" i="28"/>
  <c r="K13" i="28"/>
  <c r="K39" i="28"/>
  <c r="K40" i="28"/>
  <c r="K16" i="37"/>
  <c r="K9" i="37"/>
  <c r="K40" i="37"/>
  <c r="K21" i="37"/>
  <c r="K25" i="37"/>
  <c r="K29" i="37"/>
  <c r="K8" i="37"/>
  <c r="K27" i="37"/>
  <c r="K19" i="37"/>
  <c r="K10" i="37"/>
  <c r="K36" i="51"/>
  <c r="K30" i="51"/>
  <c r="K40" i="51"/>
  <c r="K31" i="51"/>
  <c r="K33" i="51"/>
  <c r="K29" i="51"/>
  <c r="K27" i="51"/>
  <c r="K10" i="51"/>
  <c r="K14" i="51"/>
  <c r="K18" i="51"/>
  <c r="K44" i="25"/>
  <c r="K37" i="25"/>
  <c r="K10" i="25"/>
  <c r="K7" i="25"/>
  <c r="K14" i="25"/>
  <c r="K25" i="25"/>
  <c r="K29" i="25"/>
  <c r="K34" i="25"/>
  <c r="K30" i="25"/>
  <c r="K27" i="25"/>
  <c r="K42" i="20"/>
  <c r="K40" i="20"/>
  <c r="K23" i="20"/>
  <c r="K24" i="20"/>
  <c r="K41" i="20"/>
  <c r="K35" i="20"/>
  <c r="K36" i="20"/>
  <c r="K16" i="20"/>
  <c r="K27" i="20"/>
  <c r="K21" i="20"/>
  <c r="H45" i="33"/>
  <c r="I5" i="33"/>
  <c r="K15" i="33"/>
  <c r="K17" i="33"/>
  <c r="K42" i="33"/>
  <c r="K40" i="33"/>
  <c r="K26" i="33"/>
  <c r="K39" i="33"/>
  <c r="K11" i="33"/>
  <c r="K34" i="33"/>
  <c r="K30" i="33"/>
  <c r="K6" i="34"/>
  <c r="K17" i="34"/>
  <c r="K10" i="34"/>
  <c r="K19" i="34"/>
  <c r="K23" i="34"/>
  <c r="K22" i="34"/>
  <c r="K28" i="34"/>
  <c r="K44" i="34"/>
  <c r="K37" i="34"/>
  <c r="K27" i="34"/>
  <c r="K27" i="32"/>
  <c r="K12" i="32"/>
  <c r="K17" i="32"/>
  <c r="K34" i="32"/>
  <c r="K26" i="32"/>
  <c r="K23" i="32"/>
  <c r="K35" i="32"/>
  <c r="K20" i="32"/>
  <c r="K43" i="32"/>
  <c r="K14" i="32"/>
  <c r="K37" i="16"/>
  <c r="K12" i="16"/>
  <c r="K34" i="16"/>
  <c r="K25" i="16"/>
  <c r="K40" i="16"/>
  <c r="K35" i="16"/>
  <c r="K18" i="16"/>
  <c r="K9" i="16"/>
  <c r="K26" i="16"/>
  <c r="K14" i="16"/>
  <c r="K39" i="30"/>
  <c r="K27" i="30"/>
  <c r="K13" i="30"/>
  <c r="K19" i="30"/>
  <c r="K15" i="30"/>
  <c r="K32" i="30"/>
  <c r="K41" i="30"/>
  <c r="K31" i="30"/>
  <c r="K28" i="30"/>
  <c r="K17" i="30"/>
  <c r="I45" i="19"/>
  <c r="K5" i="19"/>
  <c r="K45" i="19" s="1"/>
  <c r="M45" i="19" s="1"/>
  <c r="K17" i="29"/>
  <c r="K15" i="29"/>
  <c r="K40" i="29"/>
  <c r="K11" i="29"/>
  <c r="K35" i="29"/>
  <c r="K43" i="29"/>
  <c r="K20" i="29"/>
  <c r="K24" i="29"/>
  <c r="I5" i="29"/>
  <c r="H45" i="29"/>
  <c r="K28" i="29"/>
  <c r="K44" i="47"/>
  <c r="K29" i="47"/>
  <c r="K41" i="47"/>
  <c r="K15" i="47"/>
  <c r="K40" i="47"/>
  <c r="K16" i="47"/>
  <c r="K32" i="47"/>
  <c r="K9" i="47"/>
  <c r="K25" i="47"/>
  <c r="K28" i="47"/>
  <c r="K28" i="52"/>
  <c r="K21" i="52"/>
  <c r="I5" i="52"/>
  <c r="H45" i="52"/>
  <c r="K32" i="52"/>
  <c r="K25" i="52"/>
  <c r="K38" i="52"/>
  <c r="K26" i="52"/>
  <c r="K14" i="52"/>
  <c r="K31" i="52"/>
  <c r="K27" i="52"/>
  <c r="K5" i="26"/>
  <c r="K45" i="26" s="1"/>
  <c r="M45" i="26" s="1"/>
  <c r="K5" i="18"/>
  <c r="K45" i="18" s="1"/>
  <c r="M45" i="18" s="1"/>
  <c r="I45" i="18"/>
  <c r="K31" i="27"/>
  <c r="K18" i="27"/>
  <c r="K39" i="27"/>
  <c r="K21" i="27"/>
  <c r="K9" i="27"/>
  <c r="K40" i="27"/>
  <c r="K41" i="27"/>
  <c r="K26" i="27"/>
  <c r="K36" i="27"/>
  <c r="K27" i="27"/>
  <c r="K36" i="39"/>
  <c r="K17" i="39"/>
  <c r="K27" i="39"/>
  <c r="K18" i="39"/>
  <c r="K41" i="39"/>
  <c r="K28" i="39"/>
  <c r="K23" i="39"/>
  <c r="K42" i="39"/>
  <c r="K40" i="39"/>
  <c r="K38" i="39"/>
  <c r="K11" i="15"/>
  <c r="H45" i="15"/>
  <c r="I5" i="15"/>
  <c r="K26" i="15"/>
  <c r="K41" i="15"/>
  <c r="K38" i="15"/>
  <c r="K40" i="15"/>
  <c r="K13" i="15"/>
  <c r="K29" i="15"/>
  <c r="K7" i="15"/>
  <c r="K35" i="15"/>
  <c r="J13" i="46" l="1"/>
  <c r="I45" i="15"/>
  <c r="K5" i="15"/>
  <c r="K45" i="15" s="1"/>
  <c r="M45" i="15" s="1"/>
  <c r="O10" i="26"/>
  <c r="Q10" i="26" s="1"/>
  <c r="O21" i="26"/>
  <c r="Q21" i="26" s="1"/>
  <c r="O31" i="26"/>
  <c r="Q31" i="26" s="1"/>
  <c r="O40" i="26"/>
  <c r="Q40" i="26" s="1"/>
  <c r="O7" i="26"/>
  <c r="Q7" i="26" s="1"/>
  <c r="O6" i="26"/>
  <c r="Q6" i="26" s="1"/>
  <c r="O11" i="26"/>
  <c r="Q11" i="26" s="1"/>
  <c r="O18" i="26"/>
  <c r="Q18" i="26" s="1"/>
  <c r="O36" i="26"/>
  <c r="Q36" i="26" s="1"/>
  <c r="O39" i="26"/>
  <c r="Q39" i="26" s="1"/>
  <c r="O23" i="26"/>
  <c r="Q23" i="26" s="1"/>
  <c r="O43" i="26"/>
  <c r="Q43" i="26" s="1"/>
  <c r="O44" i="26"/>
  <c r="Q44" i="26" s="1"/>
  <c r="O17" i="26"/>
  <c r="Q17" i="26" s="1"/>
  <c r="O29" i="26"/>
  <c r="Q29" i="26" s="1"/>
  <c r="O41" i="26"/>
  <c r="Q41" i="26" s="1"/>
  <c r="O24" i="26"/>
  <c r="Q24" i="26" s="1"/>
  <c r="O38" i="26"/>
  <c r="Q38" i="26" s="1"/>
  <c r="O28" i="26"/>
  <c r="Q28" i="26" s="1"/>
  <c r="O35" i="26"/>
  <c r="Q35" i="26" s="1"/>
  <c r="O27" i="26"/>
  <c r="Q27" i="26" s="1"/>
  <c r="O9" i="26"/>
  <c r="Q9" i="26" s="1"/>
  <c r="O13" i="26"/>
  <c r="Q13" i="26" s="1"/>
  <c r="O20" i="26"/>
  <c r="Q20" i="26" s="1"/>
  <c r="O33" i="26"/>
  <c r="Q33" i="26" s="1"/>
  <c r="O26" i="26"/>
  <c r="Q26" i="26" s="1"/>
  <c r="O42" i="26"/>
  <c r="Q42" i="26" s="1"/>
  <c r="O25" i="26"/>
  <c r="Q25" i="26" s="1"/>
  <c r="O34" i="26"/>
  <c r="Q34" i="26" s="1"/>
  <c r="O32" i="26"/>
  <c r="Q32" i="26" s="1"/>
  <c r="O14" i="26"/>
  <c r="Q14" i="26" s="1"/>
  <c r="O30" i="26"/>
  <c r="Q30" i="26" s="1"/>
  <c r="O16" i="26"/>
  <c r="Q16" i="26" s="1"/>
  <c r="O15" i="26"/>
  <c r="Q15" i="26" s="1"/>
  <c r="O12" i="26"/>
  <c r="Q12" i="26" s="1"/>
  <c r="O8" i="26"/>
  <c r="Q8" i="26" s="1"/>
  <c r="O22" i="26"/>
  <c r="Q22" i="26" s="1"/>
  <c r="O5" i="26"/>
  <c r="O37" i="26"/>
  <c r="Q37" i="26" s="1"/>
  <c r="O19" i="26"/>
  <c r="Q19" i="26" s="1"/>
  <c r="K5" i="52"/>
  <c r="K45" i="52" s="1"/>
  <c r="M45" i="52" s="1"/>
  <c r="I45" i="52"/>
  <c r="O22" i="14"/>
  <c r="Q22" i="14" s="1"/>
  <c r="O28" i="14"/>
  <c r="Q28" i="14" s="1"/>
  <c r="O43" i="14"/>
  <c r="Q43" i="14" s="1"/>
  <c r="O30" i="14"/>
  <c r="Q30" i="14" s="1"/>
  <c r="O40" i="14"/>
  <c r="Q40" i="14" s="1"/>
  <c r="O27" i="14"/>
  <c r="Q27" i="14" s="1"/>
  <c r="O16" i="14"/>
  <c r="Q16" i="14" s="1"/>
  <c r="O18" i="14"/>
  <c r="Q18" i="14" s="1"/>
  <c r="O11" i="14"/>
  <c r="Q11" i="14" s="1"/>
  <c r="O6" i="14"/>
  <c r="Q6" i="14" s="1"/>
  <c r="O26" i="14"/>
  <c r="Q26" i="14" s="1"/>
  <c r="O7" i="14"/>
  <c r="Q7" i="14" s="1"/>
  <c r="O38" i="14"/>
  <c r="Q38" i="14" s="1"/>
  <c r="O19" i="14"/>
  <c r="Q19" i="14" s="1"/>
  <c r="O10" i="14"/>
  <c r="Q10" i="14" s="1"/>
  <c r="O33" i="14"/>
  <c r="Q33" i="14" s="1"/>
  <c r="O32" i="14"/>
  <c r="Q32" i="14" s="1"/>
  <c r="O23" i="14"/>
  <c r="Q23" i="14" s="1"/>
  <c r="O44" i="14"/>
  <c r="Q44" i="14" s="1"/>
  <c r="O15" i="14"/>
  <c r="Q15" i="14" s="1"/>
  <c r="O42" i="14"/>
  <c r="Q42" i="14" s="1"/>
  <c r="O39" i="14"/>
  <c r="Q39" i="14" s="1"/>
  <c r="O12" i="14"/>
  <c r="Q12" i="14" s="1"/>
  <c r="O17" i="14"/>
  <c r="Q17" i="14" s="1"/>
  <c r="O25" i="14"/>
  <c r="Q25" i="14" s="1"/>
  <c r="O24" i="14"/>
  <c r="Q24" i="14" s="1"/>
  <c r="O36" i="14"/>
  <c r="Q36" i="14" s="1"/>
  <c r="O21" i="14"/>
  <c r="Q21" i="14" s="1"/>
  <c r="O31" i="14"/>
  <c r="Q31" i="14" s="1"/>
  <c r="O37" i="14"/>
  <c r="Q37" i="14" s="1"/>
  <c r="O9" i="14"/>
  <c r="Q9" i="14" s="1"/>
  <c r="O8" i="14"/>
  <c r="Q8" i="14" s="1"/>
  <c r="O35" i="14"/>
  <c r="Q35" i="14" s="1"/>
  <c r="O20" i="14"/>
  <c r="Q20" i="14" s="1"/>
  <c r="O5" i="14"/>
  <c r="O13" i="14"/>
  <c r="Q13" i="14" s="1"/>
  <c r="O29" i="14"/>
  <c r="Q29" i="14" s="1"/>
  <c r="O14" i="14"/>
  <c r="Q14" i="14" s="1"/>
  <c r="O41" i="14"/>
  <c r="Q41" i="14" s="1"/>
  <c r="O34" i="14"/>
  <c r="Q34" i="14" s="1"/>
  <c r="I45" i="34"/>
  <c r="K5" i="34"/>
  <c r="K45" i="34" s="1"/>
  <c r="M45" i="34" s="1"/>
  <c r="O30" i="41"/>
  <c r="Q30" i="41" s="1"/>
  <c r="O40" i="41"/>
  <c r="Q40" i="41" s="1"/>
  <c r="O13" i="41"/>
  <c r="Q13" i="41" s="1"/>
  <c r="O33" i="41"/>
  <c r="Q33" i="41" s="1"/>
  <c r="O44" i="41"/>
  <c r="Q44" i="41" s="1"/>
  <c r="O25" i="41"/>
  <c r="Q25" i="41" s="1"/>
  <c r="O41" i="41"/>
  <c r="Q41" i="41" s="1"/>
  <c r="O27" i="41"/>
  <c r="Q27" i="41" s="1"/>
  <c r="O32" i="41"/>
  <c r="Q32" i="41" s="1"/>
  <c r="O22" i="41"/>
  <c r="Q22" i="41" s="1"/>
  <c r="O12" i="41"/>
  <c r="Q12" i="41" s="1"/>
  <c r="O19" i="41"/>
  <c r="Q19" i="41" s="1"/>
  <c r="O23" i="41"/>
  <c r="Q23" i="41" s="1"/>
  <c r="O5" i="41"/>
  <c r="O17" i="41"/>
  <c r="Q17" i="41" s="1"/>
  <c r="O37" i="41"/>
  <c r="Q37" i="41" s="1"/>
  <c r="O18" i="41"/>
  <c r="Q18" i="41" s="1"/>
  <c r="O7" i="41"/>
  <c r="Q7" i="41" s="1"/>
  <c r="O9" i="41"/>
  <c r="Q9" i="41" s="1"/>
  <c r="O8" i="41"/>
  <c r="Q8" i="41" s="1"/>
  <c r="O16" i="41"/>
  <c r="Q16" i="41" s="1"/>
  <c r="O21" i="41"/>
  <c r="Q21" i="41" s="1"/>
  <c r="O39" i="41"/>
  <c r="Q39" i="41" s="1"/>
  <c r="O29" i="41"/>
  <c r="Q29" i="41" s="1"/>
  <c r="O10" i="41"/>
  <c r="Q10" i="41" s="1"/>
  <c r="O11" i="41"/>
  <c r="Q11" i="41" s="1"/>
  <c r="O43" i="41"/>
  <c r="Q43" i="41" s="1"/>
  <c r="O14" i="41"/>
  <c r="Q14" i="41" s="1"/>
  <c r="O26" i="41"/>
  <c r="Q26" i="41" s="1"/>
  <c r="O31" i="41"/>
  <c r="Q31" i="41" s="1"/>
  <c r="O42" i="41"/>
  <c r="Q42" i="41" s="1"/>
  <c r="O36" i="41"/>
  <c r="Q36" i="41" s="1"/>
  <c r="O28" i="41"/>
  <c r="Q28" i="41" s="1"/>
  <c r="O6" i="41"/>
  <c r="Q6" i="41" s="1"/>
  <c r="O24" i="41"/>
  <c r="Q24" i="41" s="1"/>
  <c r="O34" i="41"/>
  <c r="Q34" i="41" s="1"/>
  <c r="O38" i="41"/>
  <c r="Q38" i="41" s="1"/>
  <c r="O15" i="41"/>
  <c r="Q15" i="41" s="1"/>
  <c r="O20" i="41"/>
  <c r="Q20" i="41" s="1"/>
  <c r="O35" i="41"/>
  <c r="Q35" i="41" s="1"/>
  <c r="K5" i="28"/>
  <c r="K45" i="28" s="1"/>
  <c r="M45" i="28" s="1"/>
  <c r="I45" i="28"/>
  <c r="O42" i="13"/>
  <c r="Q42" i="13" s="1"/>
  <c r="O9" i="13"/>
  <c r="Q9" i="13" s="1"/>
  <c r="O19" i="13"/>
  <c r="Q19" i="13" s="1"/>
  <c r="O33" i="13"/>
  <c r="Q33" i="13" s="1"/>
  <c r="O26" i="13"/>
  <c r="Q26" i="13" s="1"/>
  <c r="O35" i="13"/>
  <c r="Q35" i="13" s="1"/>
  <c r="O24" i="13"/>
  <c r="Q24" i="13" s="1"/>
  <c r="O31" i="13"/>
  <c r="Q31" i="13" s="1"/>
  <c r="O14" i="13"/>
  <c r="Q14" i="13" s="1"/>
  <c r="O43" i="13"/>
  <c r="Q43" i="13" s="1"/>
  <c r="O27" i="13"/>
  <c r="Q27" i="13" s="1"/>
  <c r="O17" i="13"/>
  <c r="Q17" i="13" s="1"/>
  <c r="O10" i="13"/>
  <c r="Q10" i="13" s="1"/>
  <c r="O18" i="13"/>
  <c r="Q18" i="13" s="1"/>
  <c r="O41" i="13"/>
  <c r="Q41" i="13" s="1"/>
  <c r="O8" i="13"/>
  <c r="Q8" i="13" s="1"/>
  <c r="O6" i="13"/>
  <c r="Q6" i="13" s="1"/>
  <c r="O29" i="13"/>
  <c r="Q29" i="13" s="1"/>
  <c r="O23" i="13"/>
  <c r="Q23" i="13" s="1"/>
  <c r="O12" i="13"/>
  <c r="Q12" i="13" s="1"/>
  <c r="O16" i="13"/>
  <c r="Q16" i="13" s="1"/>
  <c r="O25" i="13"/>
  <c r="Q25" i="13" s="1"/>
  <c r="O40" i="13"/>
  <c r="Q40" i="13" s="1"/>
  <c r="O22" i="13"/>
  <c r="Q22" i="13" s="1"/>
  <c r="O13" i="13"/>
  <c r="Q13" i="13" s="1"/>
  <c r="O38" i="13"/>
  <c r="Q38" i="13" s="1"/>
  <c r="O15" i="13"/>
  <c r="Q15" i="13" s="1"/>
  <c r="O36" i="13"/>
  <c r="Q36" i="13" s="1"/>
  <c r="O34" i="13"/>
  <c r="Q34" i="13" s="1"/>
  <c r="O20" i="13"/>
  <c r="Q20" i="13" s="1"/>
  <c r="O39" i="13"/>
  <c r="Q39" i="13" s="1"/>
  <c r="O44" i="13"/>
  <c r="Q44" i="13" s="1"/>
  <c r="O32" i="13"/>
  <c r="Q32" i="13" s="1"/>
  <c r="O28" i="13"/>
  <c r="Q28" i="13" s="1"/>
  <c r="O7" i="13"/>
  <c r="Q7" i="13" s="1"/>
  <c r="O30" i="13"/>
  <c r="Q30" i="13" s="1"/>
  <c r="O11" i="13"/>
  <c r="Q11" i="13" s="1"/>
  <c r="O37" i="13"/>
  <c r="Q37" i="13" s="1"/>
  <c r="O21" i="13"/>
  <c r="Q21" i="13" s="1"/>
  <c r="O5" i="13"/>
  <c r="K5" i="27"/>
  <c r="K45" i="27" s="1"/>
  <c r="M45" i="27" s="1"/>
  <c r="I45" i="27"/>
  <c r="I45" i="30"/>
  <c r="K5" i="30"/>
  <c r="K45" i="30" s="1"/>
  <c r="M45" i="30" s="1"/>
  <c r="K5" i="37"/>
  <c r="K45" i="37" s="1"/>
  <c r="M45" i="37" s="1"/>
  <c r="I45" i="37"/>
  <c r="I45" i="29"/>
  <c r="K5" i="29"/>
  <c r="K45" i="29" s="1"/>
  <c r="M45" i="29" s="1"/>
  <c r="O35" i="42"/>
  <c r="Q35" i="42" s="1"/>
  <c r="O22" i="42"/>
  <c r="Q22" i="42" s="1"/>
  <c r="O12" i="42"/>
  <c r="Q12" i="42" s="1"/>
  <c r="O7" i="42"/>
  <c r="Q7" i="42" s="1"/>
  <c r="O19" i="42"/>
  <c r="Q19" i="42" s="1"/>
  <c r="O9" i="42"/>
  <c r="Q9" i="42" s="1"/>
  <c r="O34" i="42"/>
  <c r="Q34" i="42" s="1"/>
  <c r="O21" i="42"/>
  <c r="Q21" i="42" s="1"/>
  <c r="O37" i="42"/>
  <c r="Q37" i="42" s="1"/>
  <c r="O38" i="42"/>
  <c r="Q38" i="42" s="1"/>
  <c r="O43" i="42"/>
  <c r="Q43" i="42" s="1"/>
  <c r="O20" i="42"/>
  <c r="Q20" i="42" s="1"/>
  <c r="O16" i="42"/>
  <c r="Q16" i="42" s="1"/>
  <c r="O28" i="42"/>
  <c r="Q28" i="42" s="1"/>
  <c r="O31" i="42"/>
  <c r="Q31" i="42" s="1"/>
  <c r="O10" i="42"/>
  <c r="Q10" i="42" s="1"/>
  <c r="O14" i="42"/>
  <c r="Q14" i="42" s="1"/>
  <c r="O44" i="42"/>
  <c r="Q44" i="42" s="1"/>
  <c r="O41" i="42"/>
  <c r="Q41" i="42" s="1"/>
  <c r="O39" i="42"/>
  <c r="Q39" i="42" s="1"/>
  <c r="O8" i="42"/>
  <c r="Q8" i="42" s="1"/>
  <c r="O17" i="42"/>
  <c r="Q17" i="42" s="1"/>
  <c r="O40" i="42"/>
  <c r="Q40" i="42" s="1"/>
  <c r="O18" i="42"/>
  <c r="Q18" i="42" s="1"/>
  <c r="O13" i="42"/>
  <c r="Q13" i="42" s="1"/>
  <c r="O30" i="42"/>
  <c r="Q30" i="42" s="1"/>
  <c r="O33" i="42"/>
  <c r="Q33" i="42" s="1"/>
  <c r="O15" i="42"/>
  <c r="Q15" i="42" s="1"/>
  <c r="O23" i="42"/>
  <c r="Q23" i="42" s="1"/>
  <c r="O27" i="42"/>
  <c r="Q27" i="42" s="1"/>
  <c r="O25" i="42"/>
  <c r="Q25" i="42" s="1"/>
  <c r="O26" i="42"/>
  <c r="Q26" i="42" s="1"/>
  <c r="O36" i="42"/>
  <c r="Q36" i="42" s="1"/>
  <c r="O24" i="42"/>
  <c r="Q24" i="42" s="1"/>
  <c r="O11" i="42"/>
  <c r="Q11" i="42" s="1"/>
  <c r="O29" i="42"/>
  <c r="Q29" i="42" s="1"/>
  <c r="O42" i="42"/>
  <c r="Q42" i="42" s="1"/>
  <c r="O32" i="42"/>
  <c r="Q32" i="42" s="1"/>
  <c r="O6" i="42"/>
  <c r="Q6" i="42" s="1"/>
  <c r="O5" i="42"/>
  <c r="O44" i="8"/>
  <c r="Q44" i="8" s="1"/>
  <c r="O29" i="8"/>
  <c r="Q29" i="8" s="1"/>
  <c r="O43" i="8"/>
  <c r="Q43" i="8" s="1"/>
  <c r="O20" i="8"/>
  <c r="Q20" i="8" s="1"/>
  <c r="O32" i="8"/>
  <c r="Q32" i="8" s="1"/>
  <c r="O24" i="8"/>
  <c r="Q24" i="8" s="1"/>
  <c r="O28" i="8"/>
  <c r="Q28" i="8" s="1"/>
  <c r="O17" i="8"/>
  <c r="Q17" i="8" s="1"/>
  <c r="O25" i="8"/>
  <c r="Q25" i="8" s="1"/>
  <c r="O5" i="8"/>
  <c r="O13" i="8"/>
  <c r="Q13" i="8" s="1"/>
  <c r="O34" i="8"/>
  <c r="Q34" i="8" s="1"/>
  <c r="O22" i="8"/>
  <c r="Q22" i="8" s="1"/>
  <c r="O10" i="8"/>
  <c r="Q10" i="8" s="1"/>
  <c r="O42" i="8"/>
  <c r="Q42" i="8" s="1"/>
  <c r="O39" i="8"/>
  <c r="Q39" i="8" s="1"/>
  <c r="O27" i="8"/>
  <c r="Q27" i="8" s="1"/>
  <c r="O15" i="8"/>
  <c r="Q15" i="8" s="1"/>
  <c r="O36" i="8"/>
  <c r="Q36" i="8" s="1"/>
  <c r="O8" i="8"/>
  <c r="Q8" i="8" s="1"/>
  <c r="O12" i="8"/>
  <c r="Q12" i="8" s="1"/>
  <c r="O11" i="8"/>
  <c r="Q11" i="8" s="1"/>
  <c r="O41" i="8"/>
  <c r="Q41" i="8" s="1"/>
  <c r="O40" i="8"/>
  <c r="Q40" i="8" s="1"/>
  <c r="O31" i="8"/>
  <c r="Q31" i="8" s="1"/>
  <c r="O30" i="8"/>
  <c r="Q30" i="8" s="1"/>
  <c r="O19" i="8"/>
  <c r="Q19" i="8" s="1"/>
  <c r="O21" i="8"/>
  <c r="Q21" i="8" s="1"/>
  <c r="O16" i="8"/>
  <c r="Q16" i="8" s="1"/>
  <c r="O18" i="8"/>
  <c r="Q18" i="8" s="1"/>
  <c r="O7" i="8"/>
  <c r="Q7" i="8" s="1"/>
  <c r="O23" i="8"/>
  <c r="Q23" i="8" s="1"/>
  <c r="O37" i="8"/>
  <c r="Q37" i="8" s="1"/>
  <c r="O14" i="8"/>
  <c r="Q14" i="8" s="1"/>
  <c r="O9" i="8"/>
  <c r="Q9" i="8" s="1"/>
  <c r="O6" i="8"/>
  <c r="Q6" i="8" s="1"/>
  <c r="O33" i="8"/>
  <c r="Q33" i="8" s="1"/>
  <c r="O26" i="8"/>
  <c r="Q26" i="8" s="1"/>
  <c r="O35" i="8"/>
  <c r="Q35" i="8" s="1"/>
  <c r="O38" i="8"/>
  <c r="Q38" i="8" s="1"/>
  <c r="O12" i="21"/>
  <c r="Q12" i="21" s="1"/>
  <c r="O27" i="21"/>
  <c r="Q27" i="21" s="1"/>
  <c r="O13" i="21"/>
  <c r="Q13" i="21" s="1"/>
  <c r="O6" i="21"/>
  <c r="Q6" i="21" s="1"/>
  <c r="O35" i="21"/>
  <c r="Q35" i="21" s="1"/>
  <c r="O24" i="21"/>
  <c r="Q24" i="21" s="1"/>
  <c r="O31" i="21"/>
  <c r="Q31" i="21" s="1"/>
  <c r="O16" i="21"/>
  <c r="Q16" i="21" s="1"/>
  <c r="O36" i="21"/>
  <c r="Q36" i="21" s="1"/>
  <c r="O39" i="21"/>
  <c r="Q39" i="21" s="1"/>
  <c r="O26" i="21"/>
  <c r="Q26" i="21" s="1"/>
  <c r="O19" i="21"/>
  <c r="Q19" i="21" s="1"/>
  <c r="O37" i="21"/>
  <c r="Q37" i="21" s="1"/>
  <c r="O15" i="21"/>
  <c r="Q15" i="21" s="1"/>
  <c r="O34" i="21"/>
  <c r="Q34" i="21" s="1"/>
  <c r="O7" i="21"/>
  <c r="Q7" i="21" s="1"/>
  <c r="O18" i="21"/>
  <c r="Q18" i="21" s="1"/>
  <c r="O25" i="21"/>
  <c r="Q25" i="21" s="1"/>
  <c r="O42" i="21"/>
  <c r="Q42" i="21" s="1"/>
  <c r="O5" i="21"/>
  <c r="O23" i="21"/>
  <c r="Q23" i="21" s="1"/>
  <c r="O43" i="21"/>
  <c r="Q43" i="21" s="1"/>
  <c r="O32" i="21"/>
  <c r="Q32" i="21" s="1"/>
  <c r="O11" i="21"/>
  <c r="Q11" i="21" s="1"/>
  <c r="O33" i="21"/>
  <c r="Q33" i="21" s="1"/>
  <c r="O44" i="21"/>
  <c r="Q44" i="21" s="1"/>
  <c r="O41" i="21"/>
  <c r="Q41" i="21" s="1"/>
  <c r="O8" i="21"/>
  <c r="Q8" i="21" s="1"/>
  <c r="O14" i="21"/>
  <c r="Q14" i="21" s="1"/>
  <c r="O30" i="21"/>
  <c r="Q30" i="21" s="1"/>
  <c r="O21" i="21"/>
  <c r="Q21" i="21" s="1"/>
  <c r="O40" i="21"/>
  <c r="Q40" i="21" s="1"/>
  <c r="O28" i="21"/>
  <c r="Q28" i="21" s="1"/>
  <c r="O22" i="21"/>
  <c r="Q22" i="21" s="1"/>
  <c r="O9" i="21"/>
  <c r="Q9" i="21" s="1"/>
  <c r="O38" i="21"/>
  <c r="Q38" i="21" s="1"/>
  <c r="O10" i="21"/>
  <c r="Q10" i="21" s="1"/>
  <c r="O29" i="21"/>
  <c r="Q29" i="21" s="1"/>
  <c r="O20" i="21"/>
  <c r="Q20" i="21" s="1"/>
  <c r="O17" i="21"/>
  <c r="Q17" i="21" s="1"/>
  <c r="K5" i="20"/>
  <c r="K45" i="20" s="1"/>
  <c r="M45" i="20" s="1"/>
  <c r="I45" i="20"/>
  <c r="O5" i="50"/>
  <c r="O42" i="50"/>
  <c r="Q42" i="50" s="1"/>
  <c r="O20" i="50"/>
  <c r="Q20" i="50" s="1"/>
  <c r="O39" i="50"/>
  <c r="Q39" i="50" s="1"/>
  <c r="O23" i="50"/>
  <c r="Q23" i="50" s="1"/>
  <c r="O31" i="50"/>
  <c r="Q31" i="50" s="1"/>
  <c r="O24" i="50"/>
  <c r="Q24" i="50" s="1"/>
  <c r="O40" i="50"/>
  <c r="Q40" i="50" s="1"/>
  <c r="O14" i="50"/>
  <c r="Q14" i="50" s="1"/>
  <c r="O11" i="50"/>
  <c r="Q11" i="50" s="1"/>
  <c r="O18" i="50"/>
  <c r="Q18" i="50" s="1"/>
  <c r="O15" i="50"/>
  <c r="Q15" i="50" s="1"/>
  <c r="O13" i="50"/>
  <c r="Q13" i="50" s="1"/>
  <c r="O19" i="50"/>
  <c r="Q19" i="50" s="1"/>
  <c r="O37" i="50"/>
  <c r="Q37" i="50" s="1"/>
  <c r="O7" i="50"/>
  <c r="Q7" i="50" s="1"/>
  <c r="O34" i="50"/>
  <c r="Q34" i="50" s="1"/>
  <c r="O12" i="50"/>
  <c r="Q12" i="50" s="1"/>
  <c r="O41" i="50"/>
  <c r="Q41" i="50" s="1"/>
  <c r="O26" i="50"/>
  <c r="Q26" i="50" s="1"/>
  <c r="O43" i="50"/>
  <c r="Q43" i="50" s="1"/>
  <c r="O8" i="50"/>
  <c r="Q8" i="50" s="1"/>
  <c r="O44" i="50"/>
  <c r="Q44" i="50" s="1"/>
  <c r="O29" i="50"/>
  <c r="Q29" i="50" s="1"/>
  <c r="O25" i="50"/>
  <c r="Q25" i="50" s="1"/>
  <c r="O30" i="50"/>
  <c r="Q30" i="50" s="1"/>
  <c r="O22" i="50"/>
  <c r="Q22" i="50" s="1"/>
  <c r="O28" i="50"/>
  <c r="Q28" i="50" s="1"/>
  <c r="O9" i="50"/>
  <c r="Q9" i="50" s="1"/>
  <c r="O17" i="50"/>
  <c r="Q17" i="50" s="1"/>
  <c r="O27" i="50"/>
  <c r="Q27" i="50" s="1"/>
  <c r="O36" i="50"/>
  <c r="Q36" i="50" s="1"/>
  <c r="O10" i="50"/>
  <c r="Q10" i="50" s="1"/>
  <c r="O32" i="50"/>
  <c r="Q32" i="50" s="1"/>
  <c r="O33" i="50"/>
  <c r="Q33" i="50" s="1"/>
  <c r="O38" i="50"/>
  <c r="Q38" i="50" s="1"/>
  <c r="O35" i="50"/>
  <c r="Q35" i="50" s="1"/>
  <c r="O16" i="50"/>
  <c r="Q16" i="50" s="1"/>
  <c r="O21" i="50"/>
  <c r="Q21" i="50" s="1"/>
  <c r="O6" i="50"/>
  <c r="Q6" i="50" s="1"/>
  <c r="K5" i="25"/>
  <c r="K45" i="25" s="1"/>
  <c r="M45" i="25" s="1"/>
  <c r="I45" i="25"/>
  <c r="O25" i="24"/>
  <c r="Q25" i="24" s="1"/>
  <c r="O32" i="24"/>
  <c r="Q32" i="24" s="1"/>
  <c r="O20" i="24"/>
  <c r="Q20" i="24" s="1"/>
  <c r="O33" i="24"/>
  <c r="Q33" i="24" s="1"/>
  <c r="O5" i="24"/>
  <c r="O35" i="24"/>
  <c r="Q35" i="24" s="1"/>
  <c r="O14" i="24"/>
  <c r="Q14" i="24" s="1"/>
  <c r="O38" i="24"/>
  <c r="Q38" i="24" s="1"/>
  <c r="O21" i="24"/>
  <c r="Q21" i="24" s="1"/>
  <c r="O34" i="24"/>
  <c r="Q34" i="24" s="1"/>
  <c r="O8" i="24"/>
  <c r="Q8" i="24" s="1"/>
  <c r="O43" i="24"/>
  <c r="Q43" i="24" s="1"/>
  <c r="O18" i="24"/>
  <c r="Q18" i="24" s="1"/>
  <c r="O9" i="24"/>
  <c r="Q9" i="24" s="1"/>
  <c r="O13" i="24"/>
  <c r="Q13" i="24" s="1"/>
  <c r="O39" i="24"/>
  <c r="Q39" i="24" s="1"/>
  <c r="O6" i="24"/>
  <c r="Q6" i="24" s="1"/>
  <c r="O12" i="24"/>
  <c r="Q12" i="24" s="1"/>
  <c r="O27" i="24"/>
  <c r="Q27" i="24" s="1"/>
  <c r="O10" i="24"/>
  <c r="Q10" i="24" s="1"/>
  <c r="O31" i="24"/>
  <c r="Q31" i="24" s="1"/>
  <c r="O28" i="24"/>
  <c r="Q28" i="24" s="1"/>
  <c r="O11" i="24"/>
  <c r="Q11" i="24" s="1"/>
  <c r="O40" i="24"/>
  <c r="Q40" i="24" s="1"/>
  <c r="O7" i="24"/>
  <c r="Q7" i="24" s="1"/>
  <c r="O22" i="24"/>
  <c r="Q22" i="24" s="1"/>
  <c r="O37" i="24"/>
  <c r="Q37" i="24" s="1"/>
  <c r="O19" i="24"/>
  <c r="Q19" i="24" s="1"/>
  <c r="O16" i="24"/>
  <c r="Q16" i="24" s="1"/>
  <c r="O41" i="24"/>
  <c r="Q41" i="24" s="1"/>
  <c r="O26" i="24"/>
  <c r="Q26" i="24" s="1"/>
  <c r="O29" i="24"/>
  <c r="Q29" i="24" s="1"/>
  <c r="O15" i="24"/>
  <c r="Q15" i="24" s="1"/>
  <c r="O23" i="24"/>
  <c r="Q23" i="24" s="1"/>
  <c r="O36" i="24"/>
  <c r="Q36" i="24" s="1"/>
  <c r="O44" i="24"/>
  <c r="Q44" i="24" s="1"/>
  <c r="O17" i="24"/>
  <c r="Q17" i="24" s="1"/>
  <c r="O42" i="24"/>
  <c r="Q42" i="24" s="1"/>
  <c r="O24" i="24"/>
  <c r="Q24" i="24" s="1"/>
  <c r="O30" i="24"/>
  <c r="Q30" i="24" s="1"/>
  <c r="I45" i="51"/>
  <c r="K5" i="51"/>
  <c r="K45" i="51" s="1"/>
  <c r="M45" i="51" s="1"/>
  <c r="O37" i="31"/>
  <c r="Q37" i="31" s="1"/>
  <c r="O32" i="31"/>
  <c r="Q32" i="31" s="1"/>
  <c r="O35" i="31"/>
  <c r="Q35" i="31" s="1"/>
  <c r="O24" i="31"/>
  <c r="Q24" i="31" s="1"/>
  <c r="O10" i="31"/>
  <c r="Q10" i="31" s="1"/>
  <c r="O11" i="31"/>
  <c r="Q11" i="31" s="1"/>
  <c r="O7" i="31"/>
  <c r="Q7" i="31" s="1"/>
  <c r="O19" i="31"/>
  <c r="Q19" i="31" s="1"/>
  <c r="O44" i="31"/>
  <c r="Q44" i="31" s="1"/>
  <c r="O25" i="31"/>
  <c r="Q25" i="31" s="1"/>
  <c r="O23" i="31"/>
  <c r="Q23" i="31" s="1"/>
  <c r="O39" i="31"/>
  <c r="Q39" i="31" s="1"/>
  <c r="O43" i="31"/>
  <c r="Q43" i="31" s="1"/>
  <c r="O9" i="31"/>
  <c r="Q9" i="31" s="1"/>
  <c r="O27" i="31"/>
  <c r="Q27" i="31" s="1"/>
  <c r="O26" i="31"/>
  <c r="Q26" i="31" s="1"/>
  <c r="O42" i="31"/>
  <c r="Q42" i="31" s="1"/>
  <c r="O29" i="31"/>
  <c r="Q29" i="31" s="1"/>
  <c r="O16" i="31"/>
  <c r="Q16" i="31" s="1"/>
  <c r="O5" i="31"/>
  <c r="O6" i="31"/>
  <c r="Q6" i="31" s="1"/>
  <c r="O38" i="31"/>
  <c r="Q38" i="31" s="1"/>
  <c r="O12" i="31"/>
  <c r="Q12" i="31" s="1"/>
  <c r="O33" i="31"/>
  <c r="Q33" i="31" s="1"/>
  <c r="O22" i="31"/>
  <c r="Q22" i="31" s="1"/>
  <c r="O15" i="31"/>
  <c r="Q15" i="31" s="1"/>
  <c r="O14" i="31"/>
  <c r="Q14" i="31" s="1"/>
  <c r="O13" i="31"/>
  <c r="Q13" i="31" s="1"/>
  <c r="O8" i="31"/>
  <c r="Q8" i="31" s="1"/>
  <c r="O31" i="31"/>
  <c r="Q31" i="31" s="1"/>
  <c r="O36" i="31"/>
  <c r="Q36" i="31" s="1"/>
  <c r="O18" i="31"/>
  <c r="Q18" i="31" s="1"/>
  <c r="O20" i="31"/>
  <c r="Q20" i="31" s="1"/>
  <c r="O40" i="31"/>
  <c r="Q40" i="31" s="1"/>
  <c r="O21" i="31"/>
  <c r="Q21" i="31" s="1"/>
  <c r="O17" i="31"/>
  <c r="Q17" i="31" s="1"/>
  <c r="O28" i="31"/>
  <c r="Q28" i="31" s="1"/>
  <c r="O30" i="31"/>
  <c r="Q30" i="31" s="1"/>
  <c r="O41" i="31"/>
  <c r="Q41" i="31" s="1"/>
  <c r="O34" i="31"/>
  <c r="Q34" i="31" s="1"/>
  <c r="O40" i="35"/>
  <c r="Q40" i="35" s="1"/>
  <c r="O41" i="35"/>
  <c r="Q41" i="35" s="1"/>
  <c r="O22" i="35"/>
  <c r="Q22" i="35" s="1"/>
  <c r="O19" i="35"/>
  <c r="Q19" i="35" s="1"/>
  <c r="O8" i="35"/>
  <c r="Q8" i="35" s="1"/>
  <c r="O35" i="35"/>
  <c r="Q35" i="35" s="1"/>
  <c r="O5" i="35"/>
  <c r="O28" i="35"/>
  <c r="Q28" i="35" s="1"/>
  <c r="O33" i="35"/>
  <c r="Q33" i="35" s="1"/>
  <c r="O44" i="35"/>
  <c r="Q44" i="35" s="1"/>
  <c r="O43" i="35"/>
  <c r="Q43" i="35" s="1"/>
  <c r="O27" i="35"/>
  <c r="Q27" i="35" s="1"/>
  <c r="O6" i="35"/>
  <c r="Q6" i="35" s="1"/>
  <c r="O13" i="35"/>
  <c r="Q13" i="35" s="1"/>
  <c r="O23" i="35"/>
  <c r="Q23" i="35" s="1"/>
  <c r="O36" i="35"/>
  <c r="Q36" i="35" s="1"/>
  <c r="O7" i="35"/>
  <c r="Q7" i="35" s="1"/>
  <c r="O34" i="35"/>
  <c r="Q34" i="35" s="1"/>
  <c r="O24" i="35"/>
  <c r="Q24" i="35" s="1"/>
  <c r="O38" i="35"/>
  <c r="Q38" i="35" s="1"/>
  <c r="O11" i="35"/>
  <c r="Q11" i="35" s="1"/>
  <c r="O31" i="35"/>
  <c r="Q31" i="35" s="1"/>
  <c r="O37" i="35"/>
  <c r="Q37" i="35" s="1"/>
  <c r="O20" i="35"/>
  <c r="Q20" i="35" s="1"/>
  <c r="O18" i="35"/>
  <c r="Q18" i="35" s="1"/>
  <c r="O21" i="35"/>
  <c r="Q21" i="35" s="1"/>
  <c r="O39" i="35"/>
  <c r="Q39" i="35" s="1"/>
  <c r="O29" i="35"/>
  <c r="Q29" i="35" s="1"/>
  <c r="O10" i="35"/>
  <c r="Q10" i="35" s="1"/>
  <c r="O32" i="35"/>
  <c r="Q32" i="35" s="1"/>
  <c r="O25" i="35"/>
  <c r="Q25" i="35" s="1"/>
  <c r="O42" i="35"/>
  <c r="Q42" i="35" s="1"/>
  <c r="O15" i="35"/>
  <c r="Q15" i="35" s="1"/>
  <c r="O14" i="35"/>
  <c r="Q14" i="35" s="1"/>
  <c r="O30" i="35"/>
  <c r="Q30" i="35" s="1"/>
  <c r="O12" i="35"/>
  <c r="Q12" i="35" s="1"/>
  <c r="O17" i="35"/>
  <c r="Q17" i="35" s="1"/>
  <c r="O26" i="35"/>
  <c r="Q26" i="35" s="1"/>
  <c r="O16" i="35"/>
  <c r="Q16" i="35" s="1"/>
  <c r="O9" i="35"/>
  <c r="Q9" i="35" s="1"/>
  <c r="O18" i="48"/>
  <c r="Q18" i="48" s="1"/>
  <c r="O11" i="48"/>
  <c r="Q11" i="48" s="1"/>
  <c r="O20" i="48"/>
  <c r="Q20" i="48" s="1"/>
  <c r="O17" i="48"/>
  <c r="Q17" i="48" s="1"/>
  <c r="O24" i="48"/>
  <c r="Q24" i="48" s="1"/>
  <c r="O38" i="48"/>
  <c r="Q38" i="48" s="1"/>
  <c r="O13" i="48"/>
  <c r="Q13" i="48" s="1"/>
  <c r="O10" i="48"/>
  <c r="Q10" i="48" s="1"/>
  <c r="O41" i="48"/>
  <c r="Q41" i="48" s="1"/>
  <c r="O6" i="48"/>
  <c r="Q6" i="48" s="1"/>
  <c r="O39" i="48"/>
  <c r="Q39" i="48" s="1"/>
  <c r="O12" i="48"/>
  <c r="Q12" i="48" s="1"/>
  <c r="O29" i="48"/>
  <c r="Q29" i="48" s="1"/>
  <c r="O23" i="48"/>
  <c r="Q23" i="48" s="1"/>
  <c r="O31" i="48"/>
  <c r="Q31" i="48" s="1"/>
  <c r="O22" i="48"/>
  <c r="Q22" i="48" s="1"/>
  <c r="O16" i="48"/>
  <c r="Q16" i="48" s="1"/>
  <c r="O30" i="48"/>
  <c r="Q30" i="48" s="1"/>
  <c r="O8" i="48"/>
  <c r="Q8" i="48" s="1"/>
  <c r="O5" i="48"/>
  <c r="O40" i="48"/>
  <c r="Q40" i="48" s="1"/>
  <c r="O35" i="48"/>
  <c r="Q35" i="48" s="1"/>
  <c r="O19" i="48"/>
  <c r="Q19" i="48" s="1"/>
  <c r="O14" i="48"/>
  <c r="Q14" i="48" s="1"/>
  <c r="O7" i="48"/>
  <c r="Q7" i="48" s="1"/>
  <c r="O28" i="48"/>
  <c r="Q28" i="48" s="1"/>
  <c r="O32" i="48"/>
  <c r="Q32" i="48" s="1"/>
  <c r="O37" i="48"/>
  <c r="Q37" i="48" s="1"/>
  <c r="O43" i="48"/>
  <c r="Q43" i="48" s="1"/>
  <c r="O25" i="48"/>
  <c r="Q25" i="48" s="1"/>
  <c r="O15" i="48"/>
  <c r="Q15" i="48" s="1"/>
  <c r="O27" i="48"/>
  <c r="Q27" i="48" s="1"/>
  <c r="O33" i="48"/>
  <c r="Q33" i="48" s="1"/>
  <c r="O26" i="48"/>
  <c r="Q26" i="48" s="1"/>
  <c r="O9" i="48"/>
  <c r="Q9" i="48" s="1"/>
  <c r="O44" i="48"/>
  <c r="Q44" i="48" s="1"/>
  <c r="O21" i="48"/>
  <c r="Q21" i="48" s="1"/>
  <c r="O42" i="48"/>
  <c r="Q42" i="48" s="1"/>
  <c r="O34" i="48"/>
  <c r="Q34" i="48" s="1"/>
  <c r="O36" i="48"/>
  <c r="Q36" i="48" s="1"/>
  <c r="I45" i="47"/>
  <c r="K5" i="47"/>
  <c r="K45" i="47" s="1"/>
  <c r="M45" i="47" s="1"/>
  <c r="O27" i="18"/>
  <c r="Q27" i="18" s="1"/>
  <c r="O11" i="18"/>
  <c r="Q11" i="18" s="1"/>
  <c r="O10" i="18"/>
  <c r="Q10" i="18" s="1"/>
  <c r="O35" i="18"/>
  <c r="Q35" i="18" s="1"/>
  <c r="O26" i="18"/>
  <c r="Q26" i="18" s="1"/>
  <c r="O29" i="18"/>
  <c r="Q29" i="18" s="1"/>
  <c r="O24" i="18"/>
  <c r="Q24" i="18" s="1"/>
  <c r="O9" i="18"/>
  <c r="Q9" i="18" s="1"/>
  <c r="O17" i="18"/>
  <c r="Q17" i="18" s="1"/>
  <c r="O12" i="18"/>
  <c r="Q12" i="18" s="1"/>
  <c r="O31" i="18"/>
  <c r="Q31" i="18" s="1"/>
  <c r="O14" i="18"/>
  <c r="Q14" i="18" s="1"/>
  <c r="O36" i="18"/>
  <c r="Q36" i="18" s="1"/>
  <c r="O8" i="18"/>
  <c r="Q8" i="18" s="1"/>
  <c r="O30" i="18"/>
  <c r="Q30" i="18" s="1"/>
  <c r="O43" i="18"/>
  <c r="Q43" i="18" s="1"/>
  <c r="O44" i="18"/>
  <c r="Q44" i="18" s="1"/>
  <c r="O15" i="18"/>
  <c r="Q15" i="18" s="1"/>
  <c r="O6" i="18"/>
  <c r="Q6" i="18" s="1"/>
  <c r="O38" i="18"/>
  <c r="Q38" i="18" s="1"/>
  <c r="O20" i="18"/>
  <c r="Q20" i="18" s="1"/>
  <c r="O25" i="18"/>
  <c r="Q25" i="18" s="1"/>
  <c r="O28" i="18"/>
  <c r="Q28" i="18" s="1"/>
  <c r="O21" i="18"/>
  <c r="Q21" i="18" s="1"/>
  <c r="O19" i="18"/>
  <c r="Q19" i="18" s="1"/>
  <c r="O41" i="18"/>
  <c r="Q41" i="18" s="1"/>
  <c r="O39" i="18"/>
  <c r="Q39" i="18" s="1"/>
  <c r="O37" i="18"/>
  <c r="Q37" i="18" s="1"/>
  <c r="O7" i="18"/>
  <c r="Q7" i="18" s="1"/>
  <c r="O33" i="18"/>
  <c r="Q33" i="18" s="1"/>
  <c r="O40" i="18"/>
  <c r="Q40" i="18" s="1"/>
  <c r="O23" i="18"/>
  <c r="Q23" i="18" s="1"/>
  <c r="O42" i="18"/>
  <c r="Q42" i="18" s="1"/>
  <c r="O34" i="18"/>
  <c r="Q34" i="18" s="1"/>
  <c r="O18" i="18"/>
  <c r="Q18" i="18" s="1"/>
  <c r="O22" i="18"/>
  <c r="Q22" i="18" s="1"/>
  <c r="O16" i="18"/>
  <c r="Q16" i="18" s="1"/>
  <c r="O32" i="18"/>
  <c r="Q32" i="18" s="1"/>
  <c r="O13" i="18"/>
  <c r="Q13" i="18" s="1"/>
  <c r="O5" i="18"/>
  <c r="O20" i="43"/>
  <c r="Q20" i="43" s="1"/>
  <c r="O37" i="43"/>
  <c r="Q37" i="43" s="1"/>
  <c r="O16" i="43"/>
  <c r="Q16" i="43" s="1"/>
  <c r="O26" i="43"/>
  <c r="Q26" i="43" s="1"/>
  <c r="O22" i="43"/>
  <c r="Q22" i="43" s="1"/>
  <c r="O30" i="43"/>
  <c r="Q30" i="43" s="1"/>
  <c r="O41" i="43"/>
  <c r="Q41" i="43" s="1"/>
  <c r="O36" i="43"/>
  <c r="Q36" i="43" s="1"/>
  <c r="O38" i="43"/>
  <c r="Q38" i="43" s="1"/>
  <c r="O43" i="43"/>
  <c r="Q43" i="43" s="1"/>
  <c r="O31" i="43"/>
  <c r="Q31" i="43" s="1"/>
  <c r="O35" i="43"/>
  <c r="Q35" i="43" s="1"/>
  <c r="O17" i="43"/>
  <c r="Q17" i="43" s="1"/>
  <c r="O24" i="43"/>
  <c r="Q24" i="43" s="1"/>
  <c r="O12" i="43"/>
  <c r="Q12" i="43" s="1"/>
  <c r="O19" i="43"/>
  <c r="Q19" i="43" s="1"/>
  <c r="O11" i="43"/>
  <c r="Q11" i="43" s="1"/>
  <c r="O7" i="43"/>
  <c r="Q7" i="43" s="1"/>
  <c r="O28" i="43"/>
  <c r="Q28" i="43" s="1"/>
  <c r="O5" i="43"/>
  <c r="O18" i="43"/>
  <c r="Q18" i="43" s="1"/>
  <c r="O40" i="43"/>
  <c r="Q40" i="43" s="1"/>
  <c r="O13" i="43"/>
  <c r="Q13" i="43" s="1"/>
  <c r="O6" i="43"/>
  <c r="Q6" i="43" s="1"/>
  <c r="O25" i="43"/>
  <c r="Q25" i="43" s="1"/>
  <c r="O27" i="43"/>
  <c r="Q27" i="43" s="1"/>
  <c r="O14" i="43"/>
  <c r="Q14" i="43" s="1"/>
  <c r="O42" i="43"/>
  <c r="Q42" i="43" s="1"/>
  <c r="O39" i="43"/>
  <c r="Q39" i="43" s="1"/>
  <c r="O33" i="43"/>
  <c r="Q33" i="43" s="1"/>
  <c r="O10" i="43"/>
  <c r="Q10" i="43" s="1"/>
  <c r="O23" i="43"/>
  <c r="Q23" i="43" s="1"/>
  <c r="O21" i="43"/>
  <c r="Q21" i="43" s="1"/>
  <c r="O9" i="43"/>
  <c r="Q9" i="43" s="1"/>
  <c r="O15" i="43"/>
  <c r="Q15" i="43" s="1"/>
  <c r="O34" i="43"/>
  <c r="Q34" i="43" s="1"/>
  <c r="O44" i="43"/>
  <c r="Q44" i="43" s="1"/>
  <c r="O32" i="43"/>
  <c r="Q32" i="43" s="1"/>
  <c r="O8" i="43"/>
  <c r="Q8" i="43" s="1"/>
  <c r="O29" i="43"/>
  <c r="Q29" i="43" s="1"/>
  <c r="O19" i="12"/>
  <c r="Q19" i="12" s="1"/>
  <c r="O35" i="12"/>
  <c r="Q35" i="12" s="1"/>
  <c r="O11" i="12"/>
  <c r="Q11" i="12" s="1"/>
  <c r="O39" i="12"/>
  <c r="Q39" i="12" s="1"/>
  <c r="O21" i="12"/>
  <c r="Q21" i="12" s="1"/>
  <c r="O34" i="12"/>
  <c r="Q34" i="12" s="1"/>
  <c r="O25" i="12"/>
  <c r="Q25" i="12" s="1"/>
  <c r="O14" i="12"/>
  <c r="Q14" i="12" s="1"/>
  <c r="O10" i="12"/>
  <c r="Q10" i="12" s="1"/>
  <c r="O28" i="12"/>
  <c r="Q28" i="12" s="1"/>
  <c r="O24" i="12"/>
  <c r="Q24" i="12" s="1"/>
  <c r="O32" i="12"/>
  <c r="Q32" i="12" s="1"/>
  <c r="O15" i="12"/>
  <c r="Q15" i="12" s="1"/>
  <c r="O30" i="12"/>
  <c r="Q30" i="12" s="1"/>
  <c r="O38" i="12"/>
  <c r="Q38" i="12" s="1"/>
  <c r="O6" i="12"/>
  <c r="Q6" i="12" s="1"/>
  <c r="O18" i="12"/>
  <c r="Q18" i="12" s="1"/>
  <c r="O31" i="12"/>
  <c r="Q31" i="12" s="1"/>
  <c r="O16" i="12"/>
  <c r="Q16" i="12" s="1"/>
  <c r="O42" i="12"/>
  <c r="Q42" i="12" s="1"/>
  <c r="O5" i="12"/>
  <c r="Q5" i="12" s="1"/>
  <c r="O9" i="12"/>
  <c r="Q9" i="12" s="1"/>
  <c r="O23" i="12"/>
  <c r="Q23" i="12" s="1"/>
  <c r="O13" i="12"/>
  <c r="Q13" i="12" s="1"/>
  <c r="O29" i="12"/>
  <c r="Q29" i="12" s="1"/>
  <c r="O45" i="12"/>
  <c r="O8" i="12"/>
  <c r="Q8" i="12" s="1"/>
  <c r="O7" i="12"/>
  <c r="Q7" i="12" s="1"/>
  <c r="O37" i="12"/>
  <c r="Q37" i="12" s="1"/>
  <c r="O43" i="12"/>
  <c r="Q43" i="12" s="1"/>
  <c r="O17" i="12"/>
  <c r="Q17" i="12" s="1"/>
  <c r="O27" i="12"/>
  <c r="Q27" i="12" s="1"/>
  <c r="O20" i="12"/>
  <c r="Q20" i="12" s="1"/>
  <c r="O41" i="12"/>
  <c r="Q41" i="12" s="1"/>
  <c r="O26" i="12"/>
  <c r="Q26" i="12" s="1"/>
  <c r="O40" i="12"/>
  <c r="Q40" i="12" s="1"/>
  <c r="O36" i="12"/>
  <c r="Q36" i="12" s="1"/>
  <c r="O22" i="12"/>
  <c r="Q22" i="12" s="1"/>
  <c r="O44" i="12"/>
  <c r="Q44" i="12" s="1"/>
  <c r="O12" i="12"/>
  <c r="Q12" i="12" s="1"/>
  <c r="O33" i="12"/>
  <c r="Q33" i="12" s="1"/>
  <c r="O19" i="17"/>
  <c r="Q19" i="17" s="1"/>
  <c r="O7" i="17"/>
  <c r="Q7" i="17" s="1"/>
  <c r="O17" i="17"/>
  <c r="Q17" i="17" s="1"/>
  <c r="O31" i="17"/>
  <c r="Q31" i="17" s="1"/>
  <c r="O15" i="17"/>
  <c r="Q15" i="17" s="1"/>
  <c r="O23" i="17"/>
  <c r="Q23" i="17" s="1"/>
  <c r="O21" i="17"/>
  <c r="Q21" i="17" s="1"/>
  <c r="O13" i="17"/>
  <c r="Q13" i="17" s="1"/>
  <c r="O37" i="17"/>
  <c r="Q37" i="17" s="1"/>
  <c r="O6" i="17"/>
  <c r="Q6" i="17" s="1"/>
  <c r="O32" i="17"/>
  <c r="Q32" i="17" s="1"/>
  <c r="O27" i="17"/>
  <c r="Q27" i="17" s="1"/>
  <c r="O39" i="17"/>
  <c r="Q39" i="17" s="1"/>
  <c r="O9" i="17"/>
  <c r="Q9" i="17" s="1"/>
  <c r="O12" i="17"/>
  <c r="Q12" i="17" s="1"/>
  <c r="O18" i="17"/>
  <c r="Q18" i="17" s="1"/>
  <c r="O20" i="17"/>
  <c r="Q20" i="17" s="1"/>
  <c r="O42" i="17"/>
  <c r="Q42" i="17" s="1"/>
  <c r="O41" i="17"/>
  <c r="Q41" i="17" s="1"/>
  <c r="O16" i="17"/>
  <c r="Q16" i="17" s="1"/>
  <c r="O29" i="17"/>
  <c r="Q29" i="17" s="1"/>
  <c r="O11" i="17"/>
  <c r="Q11" i="17" s="1"/>
  <c r="O43" i="17"/>
  <c r="Q43" i="17" s="1"/>
  <c r="O40" i="17"/>
  <c r="Q40" i="17" s="1"/>
  <c r="O8" i="17"/>
  <c r="Q8" i="17" s="1"/>
  <c r="O38" i="17"/>
  <c r="Q38" i="17" s="1"/>
  <c r="O24" i="17"/>
  <c r="Q24" i="17" s="1"/>
  <c r="O35" i="17"/>
  <c r="Q35" i="17" s="1"/>
  <c r="O28" i="17"/>
  <c r="Q28" i="17" s="1"/>
  <c r="O22" i="17"/>
  <c r="Q22" i="17" s="1"/>
  <c r="O10" i="17"/>
  <c r="Q10" i="17" s="1"/>
  <c r="O14" i="17"/>
  <c r="Q14" i="17" s="1"/>
  <c r="O33" i="17"/>
  <c r="Q33" i="17" s="1"/>
  <c r="O30" i="17"/>
  <c r="Q30" i="17" s="1"/>
  <c r="O34" i="17"/>
  <c r="Q34" i="17" s="1"/>
  <c r="O26" i="17"/>
  <c r="Q26" i="17" s="1"/>
  <c r="O44" i="17"/>
  <c r="Q44" i="17" s="1"/>
  <c r="O5" i="17"/>
  <c r="O25" i="17"/>
  <c r="Q25" i="17" s="1"/>
  <c r="O36" i="17"/>
  <c r="Q36" i="17" s="1"/>
  <c r="I45" i="16"/>
  <c r="K5" i="16"/>
  <c r="K45" i="16" s="1"/>
  <c r="M45" i="16" s="1"/>
  <c r="K5" i="32"/>
  <c r="K45" i="32" s="1"/>
  <c r="M45" i="32" s="1"/>
  <c r="I45" i="32"/>
  <c r="O42" i="22"/>
  <c r="Q42" i="22" s="1"/>
  <c r="O38" i="22"/>
  <c r="Q38" i="22" s="1"/>
  <c r="O6" i="22"/>
  <c r="Q6" i="22" s="1"/>
  <c r="O35" i="22"/>
  <c r="Q35" i="22" s="1"/>
  <c r="O15" i="22"/>
  <c r="Q15" i="22" s="1"/>
  <c r="O21" i="22"/>
  <c r="Q21" i="22" s="1"/>
  <c r="O8" i="22"/>
  <c r="Q8" i="22" s="1"/>
  <c r="O33" i="22"/>
  <c r="Q33" i="22" s="1"/>
  <c r="O10" i="22"/>
  <c r="Q10" i="22" s="1"/>
  <c r="O26" i="22"/>
  <c r="Q26" i="22" s="1"/>
  <c r="O11" i="22"/>
  <c r="Q11" i="22" s="1"/>
  <c r="O9" i="22"/>
  <c r="Q9" i="22" s="1"/>
  <c r="O18" i="22"/>
  <c r="Q18" i="22" s="1"/>
  <c r="O19" i="22"/>
  <c r="Q19" i="22" s="1"/>
  <c r="O29" i="22"/>
  <c r="Q29" i="22" s="1"/>
  <c r="O37" i="22"/>
  <c r="Q37" i="22" s="1"/>
  <c r="O36" i="22"/>
  <c r="Q36" i="22" s="1"/>
  <c r="O44" i="22"/>
  <c r="Q44" i="22" s="1"/>
  <c r="O39" i="22"/>
  <c r="Q39" i="22" s="1"/>
  <c r="O28" i="22"/>
  <c r="Q28" i="22" s="1"/>
  <c r="O23" i="22"/>
  <c r="Q23" i="22" s="1"/>
  <c r="O30" i="22"/>
  <c r="Q30" i="22" s="1"/>
  <c r="O7" i="22"/>
  <c r="Q7" i="22" s="1"/>
  <c r="O34" i="22"/>
  <c r="Q34" i="22" s="1"/>
  <c r="O17" i="22"/>
  <c r="Q17" i="22" s="1"/>
  <c r="O16" i="22"/>
  <c r="Q16" i="22" s="1"/>
  <c r="O14" i="22"/>
  <c r="Q14" i="22" s="1"/>
  <c r="O41" i="22"/>
  <c r="Q41" i="22" s="1"/>
  <c r="O43" i="22"/>
  <c r="Q43" i="22" s="1"/>
  <c r="O20" i="22"/>
  <c r="Q20" i="22" s="1"/>
  <c r="O27" i="22"/>
  <c r="Q27" i="22" s="1"/>
  <c r="O31" i="22"/>
  <c r="Q31" i="22" s="1"/>
  <c r="O24" i="22"/>
  <c r="Q24" i="22" s="1"/>
  <c r="O5" i="22"/>
  <c r="O13" i="22"/>
  <c r="Q13" i="22" s="1"/>
  <c r="O22" i="22"/>
  <c r="Q22" i="22" s="1"/>
  <c r="O25" i="22"/>
  <c r="Q25" i="22" s="1"/>
  <c r="O32" i="22"/>
  <c r="Q32" i="22" s="1"/>
  <c r="O12" i="22"/>
  <c r="Q12" i="22" s="1"/>
  <c r="O40" i="22"/>
  <c r="Q40" i="22" s="1"/>
  <c r="O42" i="19"/>
  <c r="Q42" i="19" s="1"/>
  <c r="O16" i="19"/>
  <c r="Q16" i="19" s="1"/>
  <c r="O25" i="19"/>
  <c r="Q25" i="19" s="1"/>
  <c r="O44" i="19"/>
  <c r="Q44" i="19" s="1"/>
  <c r="O13" i="19"/>
  <c r="Q13" i="19" s="1"/>
  <c r="O7" i="19"/>
  <c r="Q7" i="19" s="1"/>
  <c r="O37" i="19"/>
  <c r="Q37" i="19" s="1"/>
  <c r="O5" i="19"/>
  <c r="O14" i="19"/>
  <c r="Q14" i="19" s="1"/>
  <c r="O17" i="19"/>
  <c r="Q17" i="19" s="1"/>
  <c r="O28" i="19"/>
  <c r="Q28" i="19" s="1"/>
  <c r="O36" i="19"/>
  <c r="Q36" i="19" s="1"/>
  <c r="O10" i="19"/>
  <c r="Q10" i="19" s="1"/>
  <c r="O29" i="19"/>
  <c r="Q29" i="19" s="1"/>
  <c r="O21" i="19"/>
  <c r="Q21" i="19" s="1"/>
  <c r="O33" i="19"/>
  <c r="Q33" i="19" s="1"/>
  <c r="O23" i="19"/>
  <c r="Q23" i="19" s="1"/>
  <c r="O27" i="19"/>
  <c r="Q27" i="19" s="1"/>
  <c r="O31" i="19"/>
  <c r="Q31" i="19" s="1"/>
  <c r="O43" i="19"/>
  <c r="Q43" i="19" s="1"/>
  <c r="O9" i="19"/>
  <c r="Q9" i="19" s="1"/>
  <c r="O8" i="19"/>
  <c r="Q8" i="19" s="1"/>
  <c r="O30" i="19"/>
  <c r="Q30" i="19" s="1"/>
  <c r="O38" i="19"/>
  <c r="Q38" i="19" s="1"/>
  <c r="O34" i="19"/>
  <c r="Q34" i="19" s="1"/>
  <c r="O12" i="19"/>
  <c r="Q12" i="19" s="1"/>
  <c r="O18" i="19"/>
  <c r="Q18" i="19" s="1"/>
  <c r="O26" i="19"/>
  <c r="Q26" i="19" s="1"/>
  <c r="O6" i="19"/>
  <c r="Q6" i="19" s="1"/>
  <c r="O32" i="19"/>
  <c r="Q32" i="19" s="1"/>
  <c r="O22" i="19"/>
  <c r="Q22" i="19" s="1"/>
  <c r="O39" i="19"/>
  <c r="Q39" i="19" s="1"/>
  <c r="O19" i="19"/>
  <c r="Q19" i="19" s="1"/>
  <c r="O40" i="19"/>
  <c r="Q40" i="19" s="1"/>
  <c r="O24" i="19"/>
  <c r="Q24" i="19" s="1"/>
  <c r="O15" i="19"/>
  <c r="Q15" i="19" s="1"/>
  <c r="O35" i="19"/>
  <c r="Q35" i="19" s="1"/>
  <c r="O11" i="19"/>
  <c r="Q11" i="19" s="1"/>
  <c r="O41" i="19"/>
  <c r="Q41" i="19" s="1"/>
  <c r="O20" i="19"/>
  <c r="Q20" i="19" s="1"/>
  <c r="K5" i="33"/>
  <c r="K45" i="33" s="1"/>
  <c r="M45" i="33" s="1"/>
  <c r="I45" i="33"/>
  <c r="I45" i="39"/>
  <c r="K5" i="39"/>
  <c r="K45" i="39" s="1"/>
  <c r="M45" i="39" s="1"/>
  <c r="O28" i="36"/>
  <c r="Q28" i="36" s="1"/>
  <c r="O36" i="36"/>
  <c r="Q36" i="36" s="1"/>
  <c r="O32" i="36"/>
  <c r="Q32" i="36" s="1"/>
  <c r="O25" i="36"/>
  <c r="Q25" i="36" s="1"/>
  <c r="O6" i="36"/>
  <c r="Q6" i="36" s="1"/>
  <c r="O20" i="36"/>
  <c r="Q20" i="36" s="1"/>
  <c r="O15" i="36"/>
  <c r="Q15" i="36" s="1"/>
  <c r="O40" i="36"/>
  <c r="Q40" i="36" s="1"/>
  <c r="O39" i="36"/>
  <c r="Q39" i="36" s="1"/>
  <c r="O12" i="36"/>
  <c r="Q12" i="36" s="1"/>
  <c r="O14" i="36"/>
  <c r="Q14" i="36" s="1"/>
  <c r="O8" i="36"/>
  <c r="Q8" i="36" s="1"/>
  <c r="O10" i="36"/>
  <c r="Q10" i="36" s="1"/>
  <c r="O38" i="36"/>
  <c r="Q38" i="36" s="1"/>
  <c r="O44" i="36"/>
  <c r="Q44" i="36" s="1"/>
  <c r="O29" i="36"/>
  <c r="Q29" i="36" s="1"/>
  <c r="O7" i="36"/>
  <c r="Q7" i="36" s="1"/>
  <c r="O16" i="36"/>
  <c r="Q16" i="36" s="1"/>
  <c r="O13" i="36"/>
  <c r="Q13" i="36" s="1"/>
  <c r="O18" i="36"/>
  <c r="Q18" i="36" s="1"/>
  <c r="O26" i="36"/>
  <c r="Q26" i="36" s="1"/>
  <c r="O43" i="36"/>
  <c r="Q43" i="36" s="1"/>
  <c r="O37" i="36"/>
  <c r="Q37" i="36" s="1"/>
  <c r="O35" i="36"/>
  <c r="Q35" i="36" s="1"/>
  <c r="O33" i="36"/>
  <c r="Q33" i="36" s="1"/>
  <c r="O9" i="36"/>
  <c r="Q9" i="36" s="1"/>
  <c r="O31" i="36"/>
  <c r="Q31" i="36" s="1"/>
  <c r="O34" i="36"/>
  <c r="Q34" i="36" s="1"/>
  <c r="O42" i="36"/>
  <c r="Q42" i="36" s="1"/>
  <c r="O5" i="36"/>
  <c r="O30" i="36"/>
  <c r="Q30" i="36" s="1"/>
  <c r="O41" i="36"/>
  <c r="Q41" i="36" s="1"/>
  <c r="O24" i="36"/>
  <c r="Q24" i="36" s="1"/>
  <c r="O11" i="36"/>
  <c r="Q11" i="36" s="1"/>
  <c r="O22" i="36"/>
  <c r="Q22" i="36" s="1"/>
  <c r="O27" i="36"/>
  <c r="Q27" i="36" s="1"/>
  <c r="O21" i="36"/>
  <c r="Q21" i="36" s="1"/>
  <c r="O23" i="36"/>
  <c r="Q23" i="36" s="1"/>
  <c r="O17" i="36"/>
  <c r="Q17" i="36" s="1"/>
  <c r="O19" i="36"/>
  <c r="Q19" i="36" s="1"/>
  <c r="O16" i="38"/>
  <c r="Q16" i="38" s="1"/>
  <c r="O24" i="38"/>
  <c r="Q24" i="38" s="1"/>
  <c r="O27" i="38"/>
  <c r="Q27" i="38" s="1"/>
  <c r="O43" i="38"/>
  <c r="Q43" i="38" s="1"/>
  <c r="O32" i="38"/>
  <c r="Q32" i="38" s="1"/>
  <c r="O36" i="38"/>
  <c r="Q36" i="38" s="1"/>
  <c r="O19" i="38"/>
  <c r="Q19" i="38" s="1"/>
  <c r="O14" i="38"/>
  <c r="Q14" i="38" s="1"/>
  <c r="O17" i="38"/>
  <c r="Q17" i="38" s="1"/>
  <c r="O6" i="38"/>
  <c r="Q6" i="38" s="1"/>
  <c r="O33" i="38"/>
  <c r="Q33" i="38" s="1"/>
  <c r="O5" i="38"/>
  <c r="O9" i="38"/>
  <c r="Q9" i="38" s="1"/>
  <c r="O34" i="38"/>
  <c r="Q34" i="38" s="1"/>
  <c r="O15" i="38"/>
  <c r="Q15" i="38" s="1"/>
  <c r="O8" i="38"/>
  <c r="Q8" i="38" s="1"/>
  <c r="O20" i="38"/>
  <c r="Q20" i="38" s="1"/>
  <c r="O38" i="38"/>
  <c r="Q38" i="38" s="1"/>
  <c r="O12" i="38"/>
  <c r="Q12" i="38" s="1"/>
  <c r="O18" i="38"/>
  <c r="Q18" i="38" s="1"/>
  <c r="O30" i="38"/>
  <c r="Q30" i="38" s="1"/>
  <c r="O44" i="38"/>
  <c r="Q44" i="38" s="1"/>
  <c r="O10" i="38"/>
  <c r="Q10" i="38" s="1"/>
  <c r="O13" i="38"/>
  <c r="Q13" i="38" s="1"/>
  <c r="O22" i="38"/>
  <c r="Q22" i="38" s="1"/>
  <c r="O31" i="38"/>
  <c r="Q31" i="38" s="1"/>
  <c r="O37" i="38"/>
  <c r="Q37" i="38" s="1"/>
  <c r="O29" i="38"/>
  <c r="Q29" i="38" s="1"/>
  <c r="O42" i="38"/>
  <c r="Q42" i="38" s="1"/>
  <c r="O11" i="38"/>
  <c r="Q11" i="38" s="1"/>
  <c r="O39" i="38"/>
  <c r="Q39" i="38" s="1"/>
  <c r="O40" i="38"/>
  <c r="Q40" i="38" s="1"/>
  <c r="O21" i="38"/>
  <c r="Q21" i="38" s="1"/>
  <c r="O23" i="38"/>
  <c r="Q23" i="38" s="1"/>
  <c r="O35" i="38"/>
  <c r="Q35" i="38" s="1"/>
  <c r="O25" i="38"/>
  <c r="Q25" i="38" s="1"/>
  <c r="O41" i="38"/>
  <c r="Q41" i="38" s="1"/>
  <c r="O7" i="38"/>
  <c r="Q7" i="38" s="1"/>
  <c r="O26" i="38"/>
  <c r="Q26" i="38" s="1"/>
  <c r="O28" i="38"/>
  <c r="Q28" i="38" s="1"/>
  <c r="O16" i="44"/>
  <c r="Q16" i="44" s="1"/>
  <c r="O17" i="44"/>
  <c r="Q17" i="44" s="1"/>
  <c r="O27" i="44"/>
  <c r="Q27" i="44" s="1"/>
  <c r="O35" i="44"/>
  <c r="Q35" i="44" s="1"/>
  <c r="O43" i="44"/>
  <c r="Q43" i="44" s="1"/>
  <c r="O34" i="44"/>
  <c r="Q34" i="44" s="1"/>
  <c r="O39" i="44"/>
  <c r="Q39" i="44" s="1"/>
  <c r="O22" i="44"/>
  <c r="Q22" i="44" s="1"/>
  <c r="O28" i="44"/>
  <c r="Q28" i="44" s="1"/>
  <c r="O26" i="44"/>
  <c r="Q26" i="44" s="1"/>
  <c r="O33" i="44"/>
  <c r="Q33" i="44" s="1"/>
  <c r="O10" i="44"/>
  <c r="Q10" i="44" s="1"/>
  <c r="O24" i="44"/>
  <c r="Q24" i="44" s="1"/>
  <c r="O5" i="44"/>
  <c r="O37" i="44"/>
  <c r="Q37" i="44" s="1"/>
  <c r="O31" i="44"/>
  <c r="Q31" i="44" s="1"/>
  <c r="O21" i="44"/>
  <c r="Q21" i="44" s="1"/>
  <c r="O42" i="44"/>
  <c r="Q42" i="44" s="1"/>
  <c r="O20" i="44"/>
  <c r="Q20" i="44" s="1"/>
  <c r="O11" i="44"/>
  <c r="Q11" i="44" s="1"/>
  <c r="O13" i="44"/>
  <c r="Q13" i="44" s="1"/>
  <c r="O30" i="44"/>
  <c r="Q30" i="44" s="1"/>
  <c r="O7" i="44"/>
  <c r="Q7" i="44" s="1"/>
  <c r="O32" i="44"/>
  <c r="Q32" i="44" s="1"/>
  <c r="O18" i="44"/>
  <c r="Q18" i="44" s="1"/>
  <c r="O44" i="44"/>
  <c r="Q44" i="44" s="1"/>
  <c r="O12" i="44"/>
  <c r="Q12" i="44" s="1"/>
  <c r="O25" i="44"/>
  <c r="Q25" i="44" s="1"/>
  <c r="O8" i="44"/>
  <c r="Q8" i="44" s="1"/>
  <c r="O19" i="44"/>
  <c r="Q19" i="44" s="1"/>
  <c r="O23" i="44"/>
  <c r="Q23" i="44" s="1"/>
  <c r="O15" i="44"/>
  <c r="Q15" i="44" s="1"/>
  <c r="O41" i="44"/>
  <c r="Q41" i="44" s="1"/>
  <c r="O36" i="44"/>
  <c r="Q36" i="44" s="1"/>
  <c r="O40" i="44"/>
  <c r="Q40" i="44" s="1"/>
  <c r="O14" i="44"/>
  <c r="Q14" i="44" s="1"/>
  <c r="O38" i="44"/>
  <c r="Q38" i="44" s="1"/>
  <c r="O6" i="44"/>
  <c r="Q6" i="44" s="1"/>
  <c r="O29" i="44"/>
  <c r="Q29" i="44" s="1"/>
  <c r="O9" i="44"/>
  <c r="Q9" i="44" s="1"/>
  <c r="O40" i="23"/>
  <c r="Q40" i="23" s="1"/>
  <c r="O16" i="23"/>
  <c r="Q16" i="23" s="1"/>
  <c r="O42" i="23"/>
  <c r="Q42" i="23" s="1"/>
  <c r="O6" i="23"/>
  <c r="Q6" i="23" s="1"/>
  <c r="O5" i="23"/>
  <c r="O13" i="23"/>
  <c r="Q13" i="23" s="1"/>
  <c r="O24" i="23"/>
  <c r="Q24" i="23" s="1"/>
  <c r="O37" i="23"/>
  <c r="Q37" i="23" s="1"/>
  <c r="O36" i="23"/>
  <c r="Q36" i="23" s="1"/>
  <c r="O43" i="23"/>
  <c r="Q43" i="23" s="1"/>
  <c r="O26" i="23"/>
  <c r="Q26" i="23" s="1"/>
  <c r="O22" i="23"/>
  <c r="Q22" i="23" s="1"/>
  <c r="O7" i="23"/>
  <c r="Q7" i="23" s="1"/>
  <c r="O28" i="23"/>
  <c r="Q28" i="23" s="1"/>
  <c r="O17" i="23"/>
  <c r="Q17" i="23" s="1"/>
  <c r="O19" i="23"/>
  <c r="Q19" i="23" s="1"/>
  <c r="O21" i="23"/>
  <c r="Q21" i="23" s="1"/>
  <c r="O27" i="23"/>
  <c r="Q27" i="23" s="1"/>
  <c r="O35" i="23"/>
  <c r="Q35" i="23" s="1"/>
  <c r="O39" i="23"/>
  <c r="Q39" i="23" s="1"/>
  <c r="O23" i="23"/>
  <c r="Q23" i="23" s="1"/>
  <c r="O15" i="23"/>
  <c r="Q15" i="23" s="1"/>
  <c r="O18" i="23"/>
  <c r="Q18" i="23" s="1"/>
  <c r="O11" i="23"/>
  <c r="Q11" i="23" s="1"/>
  <c r="O31" i="23"/>
  <c r="Q31" i="23" s="1"/>
  <c r="O12" i="23"/>
  <c r="Q12" i="23" s="1"/>
  <c r="O32" i="23"/>
  <c r="Q32" i="23" s="1"/>
  <c r="O33" i="23"/>
  <c r="Q33" i="23" s="1"/>
  <c r="O41" i="23"/>
  <c r="Q41" i="23" s="1"/>
  <c r="O25" i="23"/>
  <c r="Q25" i="23" s="1"/>
  <c r="O10" i="23"/>
  <c r="Q10" i="23" s="1"/>
  <c r="O20" i="23"/>
  <c r="Q20" i="23" s="1"/>
  <c r="O34" i="23"/>
  <c r="Q34" i="23" s="1"/>
  <c r="O8" i="23"/>
  <c r="Q8" i="23" s="1"/>
  <c r="O30" i="23"/>
  <c r="Q30" i="23" s="1"/>
  <c r="O29" i="23"/>
  <c r="Q29" i="23" s="1"/>
  <c r="O44" i="23"/>
  <c r="Q44" i="23" s="1"/>
  <c r="O14" i="23"/>
  <c r="Q14" i="23" s="1"/>
  <c r="O9" i="23"/>
  <c r="Q9" i="23" s="1"/>
  <c r="O38" i="23"/>
  <c r="Q38" i="23" s="1"/>
  <c r="O36" i="49"/>
  <c r="Q36" i="49" s="1"/>
  <c r="O43" i="49"/>
  <c r="Q43" i="49" s="1"/>
  <c r="O7" i="49"/>
  <c r="Q7" i="49" s="1"/>
  <c r="O32" i="49"/>
  <c r="Q32" i="49" s="1"/>
  <c r="O9" i="49"/>
  <c r="Q9" i="49" s="1"/>
  <c r="O6" i="49"/>
  <c r="Q6" i="49" s="1"/>
  <c r="O21" i="49"/>
  <c r="Q21" i="49" s="1"/>
  <c r="O41" i="49"/>
  <c r="Q41" i="49" s="1"/>
  <c r="O38" i="49"/>
  <c r="Q38" i="49" s="1"/>
  <c r="O10" i="49"/>
  <c r="Q10" i="49" s="1"/>
  <c r="O17" i="49"/>
  <c r="Q17" i="49" s="1"/>
  <c r="O22" i="49"/>
  <c r="Q22" i="49" s="1"/>
  <c r="O26" i="49"/>
  <c r="Q26" i="49" s="1"/>
  <c r="O37" i="49"/>
  <c r="Q37" i="49" s="1"/>
  <c r="O29" i="49"/>
  <c r="Q29" i="49" s="1"/>
  <c r="O18" i="49"/>
  <c r="Q18" i="49" s="1"/>
  <c r="O30" i="49"/>
  <c r="Q30" i="49" s="1"/>
  <c r="O11" i="49"/>
  <c r="Q11" i="49" s="1"/>
  <c r="O39" i="49"/>
  <c r="Q39" i="49" s="1"/>
  <c r="O25" i="49"/>
  <c r="Q25" i="49" s="1"/>
  <c r="O16" i="49"/>
  <c r="Q16" i="49" s="1"/>
  <c r="O19" i="49"/>
  <c r="Q19" i="49" s="1"/>
  <c r="O40" i="49"/>
  <c r="Q40" i="49" s="1"/>
  <c r="O28" i="49"/>
  <c r="Q28" i="49" s="1"/>
  <c r="O42" i="49"/>
  <c r="Q42" i="49" s="1"/>
  <c r="O20" i="49"/>
  <c r="Q20" i="49" s="1"/>
  <c r="O8" i="49"/>
  <c r="Q8" i="49" s="1"/>
  <c r="O33" i="49"/>
  <c r="Q33" i="49" s="1"/>
  <c r="O34" i="49"/>
  <c r="Q34" i="49" s="1"/>
  <c r="O24" i="49"/>
  <c r="Q24" i="49" s="1"/>
  <c r="O44" i="49"/>
  <c r="Q44" i="49" s="1"/>
  <c r="O12" i="49"/>
  <c r="Q12" i="49" s="1"/>
  <c r="O35" i="49"/>
  <c r="Q35" i="49" s="1"/>
  <c r="O23" i="49"/>
  <c r="Q23" i="49" s="1"/>
  <c r="O13" i="49"/>
  <c r="Q13" i="49" s="1"/>
  <c r="O15" i="49"/>
  <c r="Q15" i="49" s="1"/>
  <c r="O27" i="49"/>
  <c r="Q27" i="49" s="1"/>
  <c r="O14" i="49"/>
  <c r="Q14" i="49" s="1"/>
  <c r="O31" i="49"/>
  <c r="Q31" i="49" s="1"/>
  <c r="O5" i="49"/>
  <c r="O37" i="40"/>
  <c r="Q37" i="40" s="1"/>
  <c r="O41" i="40"/>
  <c r="Q41" i="40" s="1"/>
  <c r="O13" i="40"/>
  <c r="Q13" i="40" s="1"/>
  <c r="O31" i="40"/>
  <c r="Q31" i="40" s="1"/>
  <c r="O27" i="40"/>
  <c r="Q27" i="40" s="1"/>
  <c r="O14" i="40"/>
  <c r="Q14" i="40" s="1"/>
  <c r="O32" i="40"/>
  <c r="Q32" i="40" s="1"/>
  <c r="O10" i="40"/>
  <c r="Q10" i="40" s="1"/>
  <c r="O36" i="40"/>
  <c r="Q36" i="40" s="1"/>
  <c r="O30" i="40"/>
  <c r="Q30" i="40" s="1"/>
  <c r="O22" i="40"/>
  <c r="Q22" i="40" s="1"/>
  <c r="O17" i="40"/>
  <c r="Q17" i="40" s="1"/>
  <c r="O34" i="40"/>
  <c r="Q34" i="40" s="1"/>
  <c r="O33" i="40"/>
  <c r="Q33" i="40" s="1"/>
  <c r="O8" i="40"/>
  <c r="Q8" i="40" s="1"/>
  <c r="O21" i="40"/>
  <c r="Q21" i="40" s="1"/>
  <c r="O19" i="40"/>
  <c r="Q19" i="40" s="1"/>
  <c r="O20" i="40"/>
  <c r="Q20" i="40" s="1"/>
  <c r="O25" i="40"/>
  <c r="Q25" i="40" s="1"/>
  <c r="O26" i="40"/>
  <c r="Q26" i="40" s="1"/>
  <c r="O39" i="40"/>
  <c r="Q39" i="40" s="1"/>
  <c r="O35" i="40"/>
  <c r="Q35" i="40" s="1"/>
  <c r="O28" i="40"/>
  <c r="Q28" i="40" s="1"/>
  <c r="O16" i="40"/>
  <c r="Q16" i="40" s="1"/>
  <c r="O23" i="40"/>
  <c r="Q23" i="40" s="1"/>
  <c r="O12" i="40"/>
  <c r="Q12" i="40" s="1"/>
  <c r="O6" i="40"/>
  <c r="Q6" i="40" s="1"/>
  <c r="O43" i="40"/>
  <c r="Q43" i="40" s="1"/>
  <c r="O44" i="40"/>
  <c r="Q44" i="40" s="1"/>
  <c r="O42" i="40"/>
  <c r="Q42" i="40" s="1"/>
  <c r="O11" i="40"/>
  <c r="Q11" i="40" s="1"/>
  <c r="O7" i="40"/>
  <c r="Q7" i="40" s="1"/>
  <c r="O38" i="40"/>
  <c r="Q38" i="40" s="1"/>
  <c r="O24" i="40"/>
  <c r="Q24" i="40" s="1"/>
  <c r="O5" i="40"/>
  <c r="O15" i="40"/>
  <c r="Q15" i="40" s="1"/>
  <c r="O9" i="40"/>
  <c r="Q9" i="40" s="1"/>
  <c r="O40" i="40"/>
  <c r="Q40" i="40" s="1"/>
  <c r="O18" i="40"/>
  <c r="Q18" i="40" s="1"/>
  <c r="O29" i="40"/>
  <c r="Q29" i="40" s="1"/>
  <c r="Q5" i="44" l="1"/>
  <c r="O45" i="44"/>
  <c r="O45" i="36"/>
  <c r="Q5" i="36"/>
  <c r="Q5" i="19"/>
  <c r="O45" i="19"/>
  <c r="O14" i="16"/>
  <c r="Q14" i="16" s="1"/>
  <c r="O15" i="16"/>
  <c r="Q15" i="16" s="1"/>
  <c r="O31" i="16"/>
  <c r="Q31" i="16" s="1"/>
  <c r="O21" i="16"/>
  <c r="Q21" i="16" s="1"/>
  <c r="O43" i="16"/>
  <c r="Q43" i="16" s="1"/>
  <c r="O13" i="16"/>
  <c r="Q13" i="16" s="1"/>
  <c r="O24" i="16"/>
  <c r="Q24" i="16" s="1"/>
  <c r="O16" i="16"/>
  <c r="Q16" i="16" s="1"/>
  <c r="O34" i="16"/>
  <c r="Q34" i="16" s="1"/>
  <c r="O33" i="16"/>
  <c r="Q33" i="16" s="1"/>
  <c r="O9" i="16"/>
  <c r="Q9" i="16" s="1"/>
  <c r="O11" i="16"/>
  <c r="Q11" i="16" s="1"/>
  <c r="O26" i="16"/>
  <c r="Q26" i="16" s="1"/>
  <c r="O30" i="16"/>
  <c r="Q30" i="16" s="1"/>
  <c r="O42" i="16"/>
  <c r="Q42" i="16" s="1"/>
  <c r="O29" i="16"/>
  <c r="Q29" i="16" s="1"/>
  <c r="O17" i="16"/>
  <c r="Q17" i="16" s="1"/>
  <c r="O32" i="16"/>
  <c r="Q32" i="16" s="1"/>
  <c r="O28" i="16"/>
  <c r="Q28" i="16" s="1"/>
  <c r="O5" i="16"/>
  <c r="O12" i="16"/>
  <c r="Q12" i="16" s="1"/>
  <c r="O19" i="16"/>
  <c r="Q19" i="16" s="1"/>
  <c r="O20" i="16"/>
  <c r="Q20" i="16" s="1"/>
  <c r="O7" i="16"/>
  <c r="Q7" i="16" s="1"/>
  <c r="O8" i="16"/>
  <c r="Q8" i="16" s="1"/>
  <c r="O40" i="16"/>
  <c r="Q40" i="16" s="1"/>
  <c r="O25" i="16"/>
  <c r="Q25" i="16" s="1"/>
  <c r="O35" i="16"/>
  <c r="Q35" i="16" s="1"/>
  <c r="O10" i="16"/>
  <c r="Q10" i="16" s="1"/>
  <c r="O6" i="16"/>
  <c r="Q6" i="16" s="1"/>
  <c r="O36" i="16"/>
  <c r="Q36" i="16" s="1"/>
  <c r="O23" i="16"/>
  <c r="Q23" i="16" s="1"/>
  <c r="O38" i="16"/>
  <c r="Q38" i="16" s="1"/>
  <c r="O18" i="16"/>
  <c r="Q18" i="16" s="1"/>
  <c r="O27" i="16"/>
  <c r="Q27" i="16" s="1"/>
  <c r="O22" i="16"/>
  <c r="Q22" i="16" s="1"/>
  <c r="O39" i="16"/>
  <c r="Q39" i="16" s="1"/>
  <c r="O44" i="16"/>
  <c r="Q44" i="16" s="1"/>
  <c r="O41" i="16"/>
  <c r="Q41" i="16" s="1"/>
  <c r="O37" i="16"/>
  <c r="Q37" i="16" s="1"/>
  <c r="O45" i="17"/>
  <c r="Q5" i="17"/>
  <c r="O38" i="47"/>
  <c r="Q38" i="47" s="1"/>
  <c r="O14" i="47"/>
  <c r="Q14" i="47" s="1"/>
  <c r="O24" i="47"/>
  <c r="Q24" i="47" s="1"/>
  <c r="O30" i="47"/>
  <c r="Q30" i="47" s="1"/>
  <c r="O22" i="47"/>
  <c r="Q22" i="47" s="1"/>
  <c r="O35" i="47"/>
  <c r="Q35" i="47" s="1"/>
  <c r="O37" i="47"/>
  <c r="Q37" i="47" s="1"/>
  <c r="O42" i="47"/>
  <c r="Q42" i="47" s="1"/>
  <c r="O18" i="47"/>
  <c r="Q18" i="47" s="1"/>
  <c r="O29" i="47"/>
  <c r="Q29" i="47" s="1"/>
  <c r="O6" i="47"/>
  <c r="Q6" i="47" s="1"/>
  <c r="O31" i="47"/>
  <c r="Q31" i="47" s="1"/>
  <c r="O25" i="47"/>
  <c r="Q25" i="47" s="1"/>
  <c r="O39" i="47"/>
  <c r="Q39" i="47" s="1"/>
  <c r="O17" i="47"/>
  <c r="Q17" i="47" s="1"/>
  <c r="O27" i="47"/>
  <c r="Q27" i="47" s="1"/>
  <c r="O40" i="47"/>
  <c r="Q40" i="47" s="1"/>
  <c r="O32" i="47"/>
  <c r="Q32" i="47" s="1"/>
  <c r="O36" i="47"/>
  <c r="Q36" i="47" s="1"/>
  <c r="O7" i="47"/>
  <c r="Q7" i="47" s="1"/>
  <c r="O15" i="47"/>
  <c r="Q15" i="47" s="1"/>
  <c r="O23" i="47"/>
  <c r="Q23" i="47" s="1"/>
  <c r="O26" i="47"/>
  <c r="Q26" i="47" s="1"/>
  <c r="O43" i="47"/>
  <c r="Q43" i="47" s="1"/>
  <c r="O19" i="47"/>
  <c r="Q19" i="47" s="1"/>
  <c r="O16" i="47"/>
  <c r="Q16" i="47" s="1"/>
  <c r="O28" i="47"/>
  <c r="Q28" i="47" s="1"/>
  <c r="O21" i="47"/>
  <c r="Q21" i="47" s="1"/>
  <c r="O11" i="47"/>
  <c r="Q11" i="47" s="1"/>
  <c r="O10" i="47"/>
  <c r="Q10" i="47" s="1"/>
  <c r="O8" i="47"/>
  <c r="Q8" i="47" s="1"/>
  <c r="O5" i="47"/>
  <c r="O13" i="47"/>
  <c r="Q13" i="47" s="1"/>
  <c r="O33" i="47"/>
  <c r="Q33" i="47" s="1"/>
  <c r="O12" i="47"/>
  <c r="Q12" i="47" s="1"/>
  <c r="O34" i="47"/>
  <c r="Q34" i="47" s="1"/>
  <c r="O41" i="47"/>
  <c r="Q41" i="47" s="1"/>
  <c r="O20" i="47"/>
  <c r="Q20" i="47" s="1"/>
  <c r="O44" i="47"/>
  <c r="Q44" i="47" s="1"/>
  <c r="O9" i="47"/>
  <c r="Q9" i="47" s="1"/>
  <c r="O45" i="24"/>
  <c r="Q5" i="24"/>
  <c r="O38" i="29"/>
  <c r="Q38" i="29" s="1"/>
  <c r="O16" i="29"/>
  <c r="Q16" i="29" s="1"/>
  <c r="O11" i="29"/>
  <c r="Q11" i="29" s="1"/>
  <c r="O9" i="29"/>
  <c r="Q9" i="29" s="1"/>
  <c r="O34" i="29"/>
  <c r="Q34" i="29" s="1"/>
  <c r="O20" i="29"/>
  <c r="Q20" i="29" s="1"/>
  <c r="O29" i="29"/>
  <c r="Q29" i="29" s="1"/>
  <c r="O23" i="29"/>
  <c r="Q23" i="29" s="1"/>
  <c r="O44" i="29"/>
  <c r="Q44" i="29" s="1"/>
  <c r="O25" i="29"/>
  <c r="Q25" i="29" s="1"/>
  <c r="O24" i="29"/>
  <c r="Q24" i="29" s="1"/>
  <c r="O22" i="29"/>
  <c r="Q22" i="29" s="1"/>
  <c r="O19" i="29"/>
  <c r="Q19" i="29" s="1"/>
  <c r="O42" i="29"/>
  <c r="Q42" i="29" s="1"/>
  <c r="O39" i="29"/>
  <c r="Q39" i="29" s="1"/>
  <c r="O6" i="29"/>
  <c r="Q6" i="29" s="1"/>
  <c r="O14" i="29"/>
  <c r="Q14" i="29" s="1"/>
  <c r="O36" i="29"/>
  <c r="Q36" i="29" s="1"/>
  <c r="O37" i="29"/>
  <c r="Q37" i="29" s="1"/>
  <c r="O41" i="29"/>
  <c r="Q41" i="29" s="1"/>
  <c r="O10" i="29"/>
  <c r="Q10" i="29" s="1"/>
  <c r="O31" i="29"/>
  <c r="Q31" i="29" s="1"/>
  <c r="O35" i="29"/>
  <c r="Q35" i="29" s="1"/>
  <c r="O7" i="29"/>
  <c r="Q7" i="29" s="1"/>
  <c r="O33" i="29"/>
  <c r="Q33" i="29" s="1"/>
  <c r="O13" i="29"/>
  <c r="Q13" i="29" s="1"/>
  <c r="O40" i="29"/>
  <c r="Q40" i="29" s="1"/>
  <c r="O5" i="29"/>
  <c r="O26" i="29"/>
  <c r="Q26" i="29" s="1"/>
  <c r="O12" i="29"/>
  <c r="Q12" i="29" s="1"/>
  <c r="O15" i="29"/>
  <c r="Q15" i="29" s="1"/>
  <c r="O28" i="29"/>
  <c r="Q28" i="29" s="1"/>
  <c r="O17" i="29"/>
  <c r="Q17" i="29" s="1"/>
  <c r="O8" i="29"/>
  <c r="Q8" i="29" s="1"/>
  <c r="O27" i="29"/>
  <c r="Q27" i="29" s="1"/>
  <c r="O43" i="29"/>
  <c r="Q43" i="29" s="1"/>
  <c r="O21" i="29"/>
  <c r="Q21" i="29" s="1"/>
  <c r="O30" i="29"/>
  <c r="Q30" i="29" s="1"/>
  <c r="O32" i="29"/>
  <c r="Q32" i="29" s="1"/>
  <c r="O18" i="29"/>
  <c r="Q18" i="29" s="1"/>
  <c r="O21" i="37"/>
  <c r="Q21" i="37" s="1"/>
  <c r="O32" i="37"/>
  <c r="Q32" i="37" s="1"/>
  <c r="O17" i="37"/>
  <c r="Q17" i="37" s="1"/>
  <c r="O44" i="37"/>
  <c r="Q44" i="37" s="1"/>
  <c r="O16" i="37"/>
  <c r="Q16" i="37" s="1"/>
  <c r="O18" i="37"/>
  <c r="Q18" i="37" s="1"/>
  <c r="O22" i="37"/>
  <c r="Q22" i="37" s="1"/>
  <c r="O8" i="37"/>
  <c r="Q8" i="37" s="1"/>
  <c r="O36" i="37"/>
  <c r="Q36" i="37" s="1"/>
  <c r="O7" i="37"/>
  <c r="Q7" i="37" s="1"/>
  <c r="O12" i="37"/>
  <c r="Q12" i="37" s="1"/>
  <c r="O9" i="37"/>
  <c r="Q9" i="37" s="1"/>
  <c r="O11" i="37"/>
  <c r="Q11" i="37" s="1"/>
  <c r="O38" i="37"/>
  <c r="Q38" i="37" s="1"/>
  <c r="O30" i="37"/>
  <c r="Q30" i="37" s="1"/>
  <c r="O26" i="37"/>
  <c r="Q26" i="37" s="1"/>
  <c r="O27" i="37"/>
  <c r="Q27" i="37" s="1"/>
  <c r="O20" i="37"/>
  <c r="Q20" i="37" s="1"/>
  <c r="O34" i="37"/>
  <c r="Q34" i="37" s="1"/>
  <c r="O14" i="37"/>
  <c r="Q14" i="37" s="1"/>
  <c r="O25" i="37"/>
  <c r="Q25" i="37" s="1"/>
  <c r="O37" i="37"/>
  <c r="Q37" i="37" s="1"/>
  <c r="O13" i="37"/>
  <c r="Q13" i="37" s="1"/>
  <c r="O29" i="37"/>
  <c r="Q29" i="37" s="1"/>
  <c r="O40" i="37"/>
  <c r="Q40" i="37" s="1"/>
  <c r="O33" i="37"/>
  <c r="Q33" i="37" s="1"/>
  <c r="O24" i="37"/>
  <c r="Q24" i="37" s="1"/>
  <c r="O15" i="37"/>
  <c r="Q15" i="37" s="1"/>
  <c r="O28" i="37"/>
  <c r="Q28" i="37" s="1"/>
  <c r="O43" i="37"/>
  <c r="Q43" i="37" s="1"/>
  <c r="O41" i="37"/>
  <c r="Q41" i="37" s="1"/>
  <c r="O31" i="37"/>
  <c r="Q31" i="37" s="1"/>
  <c r="O42" i="37"/>
  <c r="Q42" i="37" s="1"/>
  <c r="O35" i="37"/>
  <c r="Q35" i="37" s="1"/>
  <c r="O23" i="37"/>
  <c r="Q23" i="37" s="1"/>
  <c r="O39" i="37"/>
  <c r="Q39" i="37" s="1"/>
  <c r="O10" i="37"/>
  <c r="Q10" i="37" s="1"/>
  <c r="O19" i="37"/>
  <c r="Q19" i="37" s="1"/>
  <c r="O6" i="37"/>
  <c r="Q6" i="37" s="1"/>
  <c r="O5" i="37"/>
  <c r="Q5" i="41"/>
  <c r="O45" i="41"/>
  <c r="Q5" i="23"/>
  <c r="O45" i="23"/>
  <c r="Q5" i="8"/>
  <c r="O45" i="8"/>
  <c r="O29" i="28"/>
  <c r="Q29" i="28" s="1"/>
  <c r="O14" i="28"/>
  <c r="Q14" i="28" s="1"/>
  <c r="O20" i="28"/>
  <c r="Q20" i="28" s="1"/>
  <c r="O8" i="28"/>
  <c r="Q8" i="28" s="1"/>
  <c r="O30" i="28"/>
  <c r="Q30" i="28" s="1"/>
  <c r="O40" i="28"/>
  <c r="Q40" i="28" s="1"/>
  <c r="O9" i="28"/>
  <c r="Q9" i="28" s="1"/>
  <c r="O17" i="28"/>
  <c r="Q17" i="28" s="1"/>
  <c r="O12" i="28"/>
  <c r="Q12" i="28" s="1"/>
  <c r="O23" i="28"/>
  <c r="Q23" i="28" s="1"/>
  <c r="O16" i="28"/>
  <c r="Q16" i="28" s="1"/>
  <c r="O33" i="28"/>
  <c r="Q33" i="28" s="1"/>
  <c r="O7" i="28"/>
  <c r="Q7" i="28" s="1"/>
  <c r="O35" i="28"/>
  <c r="Q35" i="28" s="1"/>
  <c r="O5" i="28"/>
  <c r="O39" i="28"/>
  <c r="Q39" i="28" s="1"/>
  <c r="O27" i="28"/>
  <c r="Q27" i="28" s="1"/>
  <c r="O41" i="28"/>
  <c r="Q41" i="28" s="1"/>
  <c r="O31" i="28"/>
  <c r="Q31" i="28" s="1"/>
  <c r="O42" i="28"/>
  <c r="Q42" i="28" s="1"/>
  <c r="O19" i="28"/>
  <c r="Q19" i="28" s="1"/>
  <c r="O34" i="28"/>
  <c r="Q34" i="28" s="1"/>
  <c r="O43" i="28"/>
  <c r="Q43" i="28" s="1"/>
  <c r="O25" i="28"/>
  <c r="Q25" i="28" s="1"/>
  <c r="O44" i="28"/>
  <c r="Q44" i="28" s="1"/>
  <c r="O15" i="28"/>
  <c r="Q15" i="28" s="1"/>
  <c r="O32" i="28"/>
  <c r="Q32" i="28" s="1"/>
  <c r="O22" i="28"/>
  <c r="Q22" i="28" s="1"/>
  <c r="O37" i="28"/>
  <c r="Q37" i="28" s="1"/>
  <c r="O10" i="28"/>
  <c r="Q10" i="28" s="1"/>
  <c r="O18" i="28"/>
  <c r="Q18" i="28" s="1"/>
  <c r="O38" i="28"/>
  <c r="Q38" i="28" s="1"/>
  <c r="O26" i="28"/>
  <c r="Q26" i="28" s="1"/>
  <c r="O28" i="28"/>
  <c r="Q28" i="28" s="1"/>
  <c r="O21" i="28"/>
  <c r="Q21" i="28" s="1"/>
  <c r="O36" i="28"/>
  <c r="Q36" i="28" s="1"/>
  <c r="O24" i="28"/>
  <c r="Q24" i="28" s="1"/>
  <c r="O6" i="28"/>
  <c r="Q6" i="28" s="1"/>
  <c r="O11" i="28"/>
  <c r="Q11" i="28" s="1"/>
  <c r="O13" i="28"/>
  <c r="Q13" i="28" s="1"/>
  <c r="O18" i="15"/>
  <c r="Q18" i="15" s="1"/>
  <c r="O34" i="15"/>
  <c r="Q34" i="15" s="1"/>
  <c r="O11" i="15"/>
  <c r="Q11" i="15" s="1"/>
  <c r="O7" i="15"/>
  <c r="Q7" i="15" s="1"/>
  <c r="O17" i="15"/>
  <c r="Q17" i="15" s="1"/>
  <c r="O36" i="15"/>
  <c r="Q36" i="15" s="1"/>
  <c r="O19" i="15"/>
  <c r="Q19" i="15" s="1"/>
  <c r="O9" i="15"/>
  <c r="Q9" i="15" s="1"/>
  <c r="O23" i="15"/>
  <c r="Q23" i="15" s="1"/>
  <c r="O28" i="15"/>
  <c r="Q28" i="15" s="1"/>
  <c r="O30" i="15"/>
  <c r="Q30" i="15" s="1"/>
  <c r="O40" i="15"/>
  <c r="Q40" i="15" s="1"/>
  <c r="O26" i="15"/>
  <c r="Q26" i="15" s="1"/>
  <c r="O20" i="15"/>
  <c r="Q20" i="15" s="1"/>
  <c r="O22" i="15"/>
  <c r="Q22" i="15" s="1"/>
  <c r="O21" i="15"/>
  <c r="Q21" i="15" s="1"/>
  <c r="O31" i="15"/>
  <c r="Q31" i="15" s="1"/>
  <c r="O37" i="15"/>
  <c r="Q37" i="15" s="1"/>
  <c r="O38" i="15"/>
  <c r="Q38" i="15" s="1"/>
  <c r="O8" i="15"/>
  <c r="Q8" i="15" s="1"/>
  <c r="O42" i="15"/>
  <c r="Q42" i="15" s="1"/>
  <c r="O39" i="15"/>
  <c r="Q39" i="15" s="1"/>
  <c r="O12" i="15"/>
  <c r="Q12" i="15" s="1"/>
  <c r="O25" i="15"/>
  <c r="Q25" i="15" s="1"/>
  <c r="O6" i="15"/>
  <c r="Q6" i="15" s="1"/>
  <c r="O13" i="15"/>
  <c r="Q13" i="15" s="1"/>
  <c r="O35" i="15"/>
  <c r="Q35" i="15" s="1"/>
  <c r="O41" i="15"/>
  <c r="Q41" i="15" s="1"/>
  <c r="O5" i="15"/>
  <c r="O43" i="15"/>
  <c r="Q43" i="15" s="1"/>
  <c r="O24" i="15"/>
  <c r="Q24" i="15" s="1"/>
  <c r="O33" i="15"/>
  <c r="Q33" i="15" s="1"/>
  <c r="O29" i="15"/>
  <c r="Q29" i="15" s="1"/>
  <c r="O44" i="15"/>
  <c r="Q44" i="15" s="1"/>
  <c r="O14" i="15"/>
  <c r="Q14" i="15" s="1"/>
  <c r="O32" i="15"/>
  <c r="Q32" i="15" s="1"/>
  <c r="O15" i="15"/>
  <c r="Q15" i="15" s="1"/>
  <c r="O10" i="15"/>
  <c r="Q10" i="15" s="1"/>
  <c r="O16" i="15"/>
  <c r="Q16" i="15" s="1"/>
  <c r="O27" i="15"/>
  <c r="Q27" i="15" s="1"/>
  <c r="O45" i="49"/>
  <c r="Q5" i="49"/>
  <c r="O45" i="38"/>
  <c r="Q5" i="38"/>
  <c r="O45" i="22"/>
  <c r="Q5" i="22"/>
  <c r="O30" i="32"/>
  <c r="Q30" i="32" s="1"/>
  <c r="O21" i="32"/>
  <c r="Q21" i="32" s="1"/>
  <c r="O6" i="32"/>
  <c r="Q6" i="32" s="1"/>
  <c r="O34" i="32"/>
  <c r="Q34" i="32" s="1"/>
  <c r="O14" i="32"/>
  <c r="Q14" i="32" s="1"/>
  <c r="O28" i="32"/>
  <c r="Q28" i="32" s="1"/>
  <c r="O35" i="32"/>
  <c r="Q35" i="32" s="1"/>
  <c r="O16" i="32"/>
  <c r="Q16" i="32" s="1"/>
  <c r="O11" i="32"/>
  <c r="Q11" i="32" s="1"/>
  <c r="O36" i="32"/>
  <c r="Q36" i="32" s="1"/>
  <c r="O25" i="32"/>
  <c r="Q25" i="32" s="1"/>
  <c r="O41" i="32"/>
  <c r="Q41" i="32" s="1"/>
  <c r="O39" i="32"/>
  <c r="Q39" i="32" s="1"/>
  <c r="O13" i="32"/>
  <c r="Q13" i="32" s="1"/>
  <c r="O24" i="32"/>
  <c r="Q24" i="32" s="1"/>
  <c r="O18" i="32"/>
  <c r="Q18" i="32" s="1"/>
  <c r="O38" i="32"/>
  <c r="Q38" i="32" s="1"/>
  <c r="O19" i="32"/>
  <c r="Q19" i="32" s="1"/>
  <c r="O37" i="32"/>
  <c r="Q37" i="32" s="1"/>
  <c r="O22" i="32"/>
  <c r="Q22" i="32" s="1"/>
  <c r="O33" i="32"/>
  <c r="Q33" i="32" s="1"/>
  <c r="O42" i="32"/>
  <c r="Q42" i="32" s="1"/>
  <c r="O27" i="32"/>
  <c r="Q27" i="32" s="1"/>
  <c r="O40" i="32"/>
  <c r="Q40" i="32" s="1"/>
  <c r="O12" i="32"/>
  <c r="Q12" i="32" s="1"/>
  <c r="O44" i="32"/>
  <c r="Q44" i="32" s="1"/>
  <c r="O31" i="32"/>
  <c r="Q31" i="32" s="1"/>
  <c r="O7" i="32"/>
  <c r="Q7" i="32" s="1"/>
  <c r="O43" i="32"/>
  <c r="Q43" i="32" s="1"/>
  <c r="O5" i="32"/>
  <c r="O23" i="32"/>
  <c r="Q23" i="32" s="1"/>
  <c r="O20" i="32"/>
  <c r="Q20" i="32" s="1"/>
  <c r="O9" i="32"/>
  <c r="Q9" i="32" s="1"/>
  <c r="O8" i="32"/>
  <c r="Q8" i="32" s="1"/>
  <c r="O17" i="32"/>
  <c r="Q17" i="32" s="1"/>
  <c r="O15" i="32"/>
  <c r="Q15" i="32" s="1"/>
  <c r="O10" i="32"/>
  <c r="Q10" i="32" s="1"/>
  <c r="O29" i="32"/>
  <c r="Q29" i="32" s="1"/>
  <c r="O32" i="32"/>
  <c r="Q32" i="32" s="1"/>
  <c r="O26" i="32"/>
  <c r="Q26" i="32" s="1"/>
  <c r="R5" i="12" a="1"/>
  <c r="Q45" i="12"/>
  <c r="Q5" i="48"/>
  <c r="O45" i="48"/>
  <c r="Q5" i="31"/>
  <c r="O45" i="31"/>
  <c r="O33" i="20"/>
  <c r="Q33" i="20" s="1"/>
  <c r="O10" i="20"/>
  <c r="Q10" i="20" s="1"/>
  <c r="O26" i="20"/>
  <c r="Q26" i="20" s="1"/>
  <c r="O39" i="20"/>
  <c r="Q39" i="20" s="1"/>
  <c r="O40" i="20"/>
  <c r="Q40" i="20" s="1"/>
  <c r="O30" i="20"/>
  <c r="Q30" i="20" s="1"/>
  <c r="O22" i="20"/>
  <c r="Q22" i="20" s="1"/>
  <c r="O12" i="20"/>
  <c r="Q12" i="20" s="1"/>
  <c r="O29" i="20"/>
  <c r="Q29" i="20" s="1"/>
  <c r="O7" i="20"/>
  <c r="Q7" i="20" s="1"/>
  <c r="O13" i="20"/>
  <c r="Q13" i="20" s="1"/>
  <c r="O31" i="20"/>
  <c r="Q31" i="20" s="1"/>
  <c r="O9" i="20"/>
  <c r="Q9" i="20" s="1"/>
  <c r="O37" i="20"/>
  <c r="Q37" i="20" s="1"/>
  <c r="O14" i="20"/>
  <c r="Q14" i="20" s="1"/>
  <c r="O43" i="20"/>
  <c r="Q43" i="20" s="1"/>
  <c r="O20" i="20"/>
  <c r="Q20" i="20" s="1"/>
  <c r="O32" i="20"/>
  <c r="Q32" i="20" s="1"/>
  <c r="O15" i="20"/>
  <c r="Q15" i="20" s="1"/>
  <c r="O5" i="20"/>
  <c r="O28" i="20"/>
  <c r="Q28" i="20" s="1"/>
  <c r="O11" i="20"/>
  <c r="Q11" i="20" s="1"/>
  <c r="O8" i="20"/>
  <c r="Q8" i="20" s="1"/>
  <c r="O16" i="20"/>
  <c r="Q16" i="20" s="1"/>
  <c r="O23" i="20"/>
  <c r="Q23" i="20" s="1"/>
  <c r="O41" i="20"/>
  <c r="Q41" i="20" s="1"/>
  <c r="O25" i="20"/>
  <c r="Q25" i="20" s="1"/>
  <c r="O21" i="20"/>
  <c r="Q21" i="20" s="1"/>
  <c r="O27" i="20"/>
  <c r="Q27" i="20" s="1"/>
  <c r="O44" i="20"/>
  <c r="Q44" i="20" s="1"/>
  <c r="O24" i="20"/>
  <c r="Q24" i="20" s="1"/>
  <c r="O34" i="20"/>
  <c r="Q34" i="20" s="1"/>
  <c r="O19" i="20"/>
  <c r="Q19" i="20" s="1"/>
  <c r="O42" i="20"/>
  <c r="Q42" i="20" s="1"/>
  <c r="O18" i="20"/>
  <c r="Q18" i="20" s="1"/>
  <c r="O6" i="20"/>
  <c r="Q6" i="20" s="1"/>
  <c r="O38" i="20"/>
  <c r="Q38" i="20" s="1"/>
  <c r="O35" i="20"/>
  <c r="Q35" i="20" s="1"/>
  <c r="O17" i="20"/>
  <c r="Q17" i="20" s="1"/>
  <c r="O36" i="20"/>
  <c r="Q36" i="20" s="1"/>
  <c r="O30" i="30"/>
  <c r="Q30" i="30" s="1"/>
  <c r="O13" i="30"/>
  <c r="Q13" i="30" s="1"/>
  <c r="O40" i="30"/>
  <c r="Q40" i="30" s="1"/>
  <c r="O14" i="30"/>
  <c r="Q14" i="30" s="1"/>
  <c r="O23" i="30"/>
  <c r="Q23" i="30" s="1"/>
  <c r="O44" i="30"/>
  <c r="Q44" i="30" s="1"/>
  <c r="O39" i="30"/>
  <c r="Q39" i="30" s="1"/>
  <c r="O20" i="30"/>
  <c r="Q20" i="30" s="1"/>
  <c r="O33" i="30"/>
  <c r="Q33" i="30" s="1"/>
  <c r="O5" i="30"/>
  <c r="O32" i="30"/>
  <c r="Q32" i="30" s="1"/>
  <c r="O38" i="30"/>
  <c r="Q38" i="30" s="1"/>
  <c r="O8" i="30"/>
  <c r="Q8" i="30" s="1"/>
  <c r="O42" i="30"/>
  <c r="Q42" i="30" s="1"/>
  <c r="O26" i="30"/>
  <c r="Q26" i="30" s="1"/>
  <c r="O22" i="30"/>
  <c r="Q22" i="30" s="1"/>
  <c r="O21" i="30"/>
  <c r="Q21" i="30" s="1"/>
  <c r="O34" i="30"/>
  <c r="Q34" i="30" s="1"/>
  <c r="O10" i="30"/>
  <c r="Q10" i="30" s="1"/>
  <c r="O36" i="30"/>
  <c r="Q36" i="30" s="1"/>
  <c r="O18" i="30"/>
  <c r="Q18" i="30" s="1"/>
  <c r="O37" i="30"/>
  <c r="Q37" i="30" s="1"/>
  <c r="O12" i="30"/>
  <c r="Q12" i="30" s="1"/>
  <c r="O9" i="30"/>
  <c r="Q9" i="30" s="1"/>
  <c r="O28" i="30"/>
  <c r="Q28" i="30" s="1"/>
  <c r="O7" i="30"/>
  <c r="Q7" i="30" s="1"/>
  <c r="O31" i="30"/>
  <c r="Q31" i="30" s="1"/>
  <c r="O6" i="30"/>
  <c r="Q6" i="30" s="1"/>
  <c r="O15" i="30"/>
  <c r="Q15" i="30" s="1"/>
  <c r="O43" i="30"/>
  <c r="Q43" i="30" s="1"/>
  <c r="O19" i="30"/>
  <c r="Q19" i="30" s="1"/>
  <c r="O25" i="30"/>
  <c r="Q25" i="30" s="1"/>
  <c r="O16" i="30"/>
  <c r="Q16" i="30" s="1"/>
  <c r="O27" i="30"/>
  <c r="Q27" i="30" s="1"/>
  <c r="O41" i="30"/>
  <c r="Q41" i="30" s="1"/>
  <c r="O17" i="30"/>
  <c r="Q17" i="30" s="1"/>
  <c r="O29" i="30"/>
  <c r="Q29" i="30" s="1"/>
  <c r="O11" i="30"/>
  <c r="Q11" i="30" s="1"/>
  <c r="O35" i="30"/>
  <c r="Q35" i="30" s="1"/>
  <c r="O24" i="30"/>
  <c r="Q24" i="30" s="1"/>
  <c r="O11" i="27"/>
  <c r="Q11" i="27" s="1"/>
  <c r="O39" i="27"/>
  <c r="Q39" i="27" s="1"/>
  <c r="O10" i="27"/>
  <c r="Q10" i="27" s="1"/>
  <c r="O40" i="27"/>
  <c r="Q40" i="27" s="1"/>
  <c r="O19" i="27"/>
  <c r="Q19" i="27" s="1"/>
  <c r="O34" i="27"/>
  <c r="Q34" i="27" s="1"/>
  <c r="O7" i="27"/>
  <c r="Q7" i="27" s="1"/>
  <c r="O23" i="27"/>
  <c r="Q23" i="27" s="1"/>
  <c r="O33" i="27"/>
  <c r="Q33" i="27" s="1"/>
  <c r="O6" i="27"/>
  <c r="Q6" i="27" s="1"/>
  <c r="O17" i="27"/>
  <c r="Q17" i="27" s="1"/>
  <c r="O12" i="27"/>
  <c r="Q12" i="27" s="1"/>
  <c r="O41" i="27"/>
  <c r="Q41" i="27" s="1"/>
  <c r="O13" i="27"/>
  <c r="Q13" i="27" s="1"/>
  <c r="O16" i="27"/>
  <c r="Q16" i="27" s="1"/>
  <c r="O35" i="27"/>
  <c r="Q35" i="27" s="1"/>
  <c r="O27" i="27"/>
  <c r="Q27" i="27" s="1"/>
  <c r="O9" i="27"/>
  <c r="Q9" i="27" s="1"/>
  <c r="O25" i="27"/>
  <c r="Q25" i="27" s="1"/>
  <c r="O5" i="27"/>
  <c r="O44" i="27"/>
  <c r="Q44" i="27" s="1"/>
  <c r="O37" i="27"/>
  <c r="Q37" i="27" s="1"/>
  <c r="O42" i="27"/>
  <c r="Q42" i="27" s="1"/>
  <c r="O30" i="27"/>
  <c r="Q30" i="27" s="1"/>
  <c r="O18" i="27"/>
  <c r="Q18" i="27" s="1"/>
  <c r="O43" i="27"/>
  <c r="Q43" i="27" s="1"/>
  <c r="O32" i="27"/>
  <c r="Q32" i="27" s="1"/>
  <c r="O15" i="27"/>
  <c r="Q15" i="27" s="1"/>
  <c r="O36" i="27"/>
  <c r="Q36" i="27" s="1"/>
  <c r="O8" i="27"/>
  <c r="Q8" i="27" s="1"/>
  <c r="O22" i="27"/>
  <c r="Q22" i="27" s="1"/>
  <c r="O26" i="27"/>
  <c r="Q26" i="27" s="1"/>
  <c r="O38" i="27"/>
  <c r="Q38" i="27" s="1"/>
  <c r="O29" i="27"/>
  <c r="Q29" i="27" s="1"/>
  <c r="O31" i="27"/>
  <c r="Q31" i="27" s="1"/>
  <c r="O21" i="27"/>
  <c r="Q21" i="27" s="1"/>
  <c r="O14" i="27"/>
  <c r="Q14" i="27" s="1"/>
  <c r="O24" i="27"/>
  <c r="Q24" i="27" s="1"/>
  <c r="O28" i="27"/>
  <c r="Q28" i="27" s="1"/>
  <c r="O20" i="27"/>
  <c r="Q20" i="27" s="1"/>
  <c r="O45" i="14"/>
  <c r="Q5" i="14"/>
  <c r="Q5" i="26"/>
  <c r="O45" i="26"/>
  <c r="O45" i="40"/>
  <c r="Q5" i="40"/>
  <c r="O26" i="39"/>
  <c r="Q26" i="39" s="1"/>
  <c r="O31" i="39"/>
  <c r="Q31" i="39" s="1"/>
  <c r="O27" i="39"/>
  <c r="Q27" i="39" s="1"/>
  <c r="O17" i="39"/>
  <c r="Q17" i="39" s="1"/>
  <c r="O21" i="39"/>
  <c r="Q21" i="39" s="1"/>
  <c r="O14" i="39"/>
  <c r="Q14" i="39" s="1"/>
  <c r="O6" i="39"/>
  <c r="Q6" i="39" s="1"/>
  <c r="O15" i="39"/>
  <c r="Q15" i="39" s="1"/>
  <c r="O20" i="39"/>
  <c r="Q20" i="39" s="1"/>
  <c r="O12" i="39"/>
  <c r="Q12" i="39" s="1"/>
  <c r="O23" i="39"/>
  <c r="Q23" i="39" s="1"/>
  <c r="O30" i="39"/>
  <c r="Q30" i="39" s="1"/>
  <c r="O34" i="39"/>
  <c r="Q34" i="39" s="1"/>
  <c r="O10" i="39"/>
  <c r="Q10" i="39" s="1"/>
  <c r="O39" i="39"/>
  <c r="Q39" i="39" s="1"/>
  <c r="O16" i="39"/>
  <c r="Q16" i="39" s="1"/>
  <c r="O18" i="39"/>
  <c r="Q18" i="39" s="1"/>
  <c r="O22" i="39"/>
  <c r="Q22" i="39" s="1"/>
  <c r="O35" i="39"/>
  <c r="Q35" i="39" s="1"/>
  <c r="O41" i="39"/>
  <c r="Q41" i="39" s="1"/>
  <c r="O11" i="39"/>
  <c r="Q11" i="39" s="1"/>
  <c r="O43" i="39"/>
  <c r="Q43" i="39" s="1"/>
  <c r="O28" i="39"/>
  <c r="Q28" i="39" s="1"/>
  <c r="O38" i="39"/>
  <c r="Q38" i="39" s="1"/>
  <c r="O7" i="39"/>
  <c r="Q7" i="39" s="1"/>
  <c r="O42" i="39"/>
  <c r="Q42" i="39" s="1"/>
  <c r="O25" i="39"/>
  <c r="Q25" i="39" s="1"/>
  <c r="O13" i="39"/>
  <c r="Q13" i="39" s="1"/>
  <c r="O24" i="39"/>
  <c r="Q24" i="39" s="1"/>
  <c r="O5" i="39"/>
  <c r="O19" i="39"/>
  <c r="Q19" i="39" s="1"/>
  <c r="O36" i="39"/>
  <c r="Q36" i="39" s="1"/>
  <c r="O8" i="39"/>
  <c r="Q8" i="39" s="1"/>
  <c r="O9" i="39"/>
  <c r="Q9" i="39" s="1"/>
  <c r="O32" i="39"/>
  <c r="Q32" i="39" s="1"/>
  <c r="O29" i="39"/>
  <c r="Q29" i="39" s="1"/>
  <c r="O37" i="39"/>
  <c r="Q37" i="39" s="1"/>
  <c r="O33" i="39"/>
  <c r="Q33" i="39" s="1"/>
  <c r="O40" i="39"/>
  <c r="Q40" i="39" s="1"/>
  <c r="O44" i="39"/>
  <c r="Q44" i="39" s="1"/>
  <c r="O6" i="33"/>
  <c r="Q6" i="33" s="1"/>
  <c r="O13" i="33"/>
  <c r="Q13" i="33" s="1"/>
  <c r="O25" i="33"/>
  <c r="Q25" i="33" s="1"/>
  <c r="O11" i="33"/>
  <c r="Q11" i="33" s="1"/>
  <c r="O27" i="33"/>
  <c r="Q27" i="33" s="1"/>
  <c r="O26" i="33"/>
  <c r="Q26" i="33" s="1"/>
  <c r="O24" i="33"/>
  <c r="Q24" i="33" s="1"/>
  <c r="O42" i="33"/>
  <c r="Q42" i="33" s="1"/>
  <c r="O20" i="33"/>
  <c r="Q20" i="33" s="1"/>
  <c r="O18" i="33"/>
  <c r="Q18" i="33" s="1"/>
  <c r="O23" i="33"/>
  <c r="Q23" i="33" s="1"/>
  <c r="O8" i="33"/>
  <c r="Q8" i="33" s="1"/>
  <c r="O28" i="33"/>
  <c r="Q28" i="33" s="1"/>
  <c r="O40" i="33"/>
  <c r="Q40" i="33" s="1"/>
  <c r="O44" i="33"/>
  <c r="Q44" i="33" s="1"/>
  <c r="O14" i="33"/>
  <c r="Q14" i="33" s="1"/>
  <c r="O19" i="33"/>
  <c r="Q19" i="33" s="1"/>
  <c r="O32" i="33"/>
  <c r="Q32" i="33" s="1"/>
  <c r="O36" i="33"/>
  <c r="Q36" i="33" s="1"/>
  <c r="O7" i="33"/>
  <c r="Q7" i="33" s="1"/>
  <c r="O41" i="33"/>
  <c r="Q41" i="33" s="1"/>
  <c r="O43" i="33"/>
  <c r="Q43" i="33" s="1"/>
  <c r="O5" i="33"/>
  <c r="O38" i="33"/>
  <c r="Q38" i="33" s="1"/>
  <c r="O30" i="33"/>
  <c r="Q30" i="33" s="1"/>
  <c r="O21" i="33"/>
  <c r="Q21" i="33" s="1"/>
  <c r="O33" i="33"/>
  <c r="Q33" i="33" s="1"/>
  <c r="O15" i="33"/>
  <c r="Q15" i="33" s="1"/>
  <c r="O39" i="33"/>
  <c r="Q39" i="33" s="1"/>
  <c r="O29" i="33"/>
  <c r="Q29" i="33" s="1"/>
  <c r="O31" i="33"/>
  <c r="Q31" i="33" s="1"/>
  <c r="O9" i="33"/>
  <c r="Q9" i="33" s="1"/>
  <c r="O10" i="33"/>
  <c r="Q10" i="33" s="1"/>
  <c r="O22" i="33"/>
  <c r="Q22" i="33" s="1"/>
  <c r="O37" i="33"/>
  <c r="Q37" i="33" s="1"/>
  <c r="O16" i="33"/>
  <c r="Q16" i="33" s="1"/>
  <c r="O35" i="33"/>
  <c r="Q35" i="33" s="1"/>
  <c r="O12" i="33"/>
  <c r="Q12" i="33" s="1"/>
  <c r="O34" i="33"/>
  <c r="Q34" i="33" s="1"/>
  <c r="O17" i="33"/>
  <c r="Q17" i="33" s="1"/>
  <c r="O45" i="43"/>
  <c r="Q5" i="43"/>
  <c r="Q5" i="18"/>
  <c r="O45" i="18"/>
  <c r="Q5" i="35"/>
  <c r="O45" i="35"/>
  <c r="O43" i="51"/>
  <c r="Q43" i="51" s="1"/>
  <c r="O36" i="51"/>
  <c r="Q36" i="51" s="1"/>
  <c r="O35" i="51"/>
  <c r="Q35" i="51" s="1"/>
  <c r="O17" i="51"/>
  <c r="Q17" i="51" s="1"/>
  <c r="O7" i="51"/>
  <c r="Q7" i="51" s="1"/>
  <c r="O40" i="51"/>
  <c r="Q40" i="51" s="1"/>
  <c r="O39" i="51"/>
  <c r="Q39" i="51" s="1"/>
  <c r="O22" i="51"/>
  <c r="Q22" i="51" s="1"/>
  <c r="O14" i="51"/>
  <c r="Q14" i="51" s="1"/>
  <c r="O34" i="51"/>
  <c r="Q34" i="51" s="1"/>
  <c r="O24" i="51"/>
  <c r="Q24" i="51" s="1"/>
  <c r="O29" i="51"/>
  <c r="Q29" i="51" s="1"/>
  <c r="O15" i="51"/>
  <c r="Q15" i="51" s="1"/>
  <c r="O28" i="51"/>
  <c r="Q28" i="51" s="1"/>
  <c r="O37" i="51"/>
  <c r="Q37" i="51" s="1"/>
  <c r="O44" i="51"/>
  <c r="Q44" i="51" s="1"/>
  <c r="O16" i="51"/>
  <c r="Q16" i="51" s="1"/>
  <c r="O23" i="51"/>
  <c r="Q23" i="51" s="1"/>
  <c r="O42" i="51"/>
  <c r="Q42" i="51" s="1"/>
  <c r="O5" i="51"/>
  <c r="O10" i="51"/>
  <c r="Q10" i="51" s="1"/>
  <c r="O18" i="51"/>
  <c r="Q18" i="51" s="1"/>
  <c r="O30" i="51"/>
  <c r="Q30" i="51" s="1"/>
  <c r="O11" i="51"/>
  <c r="Q11" i="51" s="1"/>
  <c r="O19" i="51"/>
  <c r="Q19" i="51" s="1"/>
  <c r="O38" i="51"/>
  <c r="Q38" i="51" s="1"/>
  <c r="O9" i="51"/>
  <c r="Q9" i="51" s="1"/>
  <c r="O13" i="51"/>
  <c r="Q13" i="51" s="1"/>
  <c r="O25" i="51"/>
  <c r="Q25" i="51" s="1"/>
  <c r="O33" i="51"/>
  <c r="Q33" i="51" s="1"/>
  <c r="O6" i="51"/>
  <c r="Q6" i="51" s="1"/>
  <c r="O12" i="51"/>
  <c r="Q12" i="51" s="1"/>
  <c r="O27" i="51"/>
  <c r="Q27" i="51" s="1"/>
  <c r="O41" i="51"/>
  <c r="Q41" i="51" s="1"/>
  <c r="O21" i="51"/>
  <c r="Q21" i="51" s="1"/>
  <c r="O26" i="51"/>
  <c r="Q26" i="51" s="1"/>
  <c r="O8" i="51"/>
  <c r="Q8" i="51" s="1"/>
  <c r="O31" i="51"/>
  <c r="Q31" i="51" s="1"/>
  <c r="O32" i="51"/>
  <c r="Q32" i="51" s="1"/>
  <c r="O20" i="51"/>
  <c r="Q20" i="51" s="1"/>
  <c r="O16" i="25"/>
  <c r="Q16" i="25" s="1"/>
  <c r="O19" i="25"/>
  <c r="Q19" i="25" s="1"/>
  <c r="O12" i="25"/>
  <c r="Q12" i="25" s="1"/>
  <c r="O24" i="25"/>
  <c r="Q24" i="25" s="1"/>
  <c r="O31" i="25"/>
  <c r="Q31" i="25" s="1"/>
  <c r="O44" i="25"/>
  <c r="Q44" i="25" s="1"/>
  <c r="O13" i="25"/>
  <c r="Q13" i="25" s="1"/>
  <c r="O34" i="25"/>
  <c r="Q34" i="25" s="1"/>
  <c r="O40" i="25"/>
  <c r="Q40" i="25" s="1"/>
  <c r="O28" i="25"/>
  <c r="Q28" i="25" s="1"/>
  <c r="O6" i="25"/>
  <c r="Q6" i="25" s="1"/>
  <c r="O20" i="25"/>
  <c r="Q20" i="25" s="1"/>
  <c r="O15" i="25"/>
  <c r="Q15" i="25" s="1"/>
  <c r="O21" i="25"/>
  <c r="Q21" i="25" s="1"/>
  <c r="O30" i="25"/>
  <c r="Q30" i="25" s="1"/>
  <c r="O39" i="25"/>
  <c r="Q39" i="25" s="1"/>
  <c r="O27" i="25"/>
  <c r="Q27" i="25" s="1"/>
  <c r="O9" i="25"/>
  <c r="Q9" i="25" s="1"/>
  <c r="O43" i="25"/>
  <c r="Q43" i="25" s="1"/>
  <c r="O8" i="25"/>
  <c r="Q8" i="25" s="1"/>
  <c r="O35" i="25"/>
  <c r="Q35" i="25" s="1"/>
  <c r="O18" i="25"/>
  <c r="Q18" i="25" s="1"/>
  <c r="O25" i="25"/>
  <c r="Q25" i="25" s="1"/>
  <c r="O11" i="25"/>
  <c r="Q11" i="25" s="1"/>
  <c r="O10" i="25"/>
  <c r="Q10" i="25" s="1"/>
  <c r="O26" i="25"/>
  <c r="Q26" i="25" s="1"/>
  <c r="O36" i="25"/>
  <c r="Q36" i="25" s="1"/>
  <c r="O23" i="25"/>
  <c r="Q23" i="25" s="1"/>
  <c r="O29" i="25"/>
  <c r="Q29" i="25" s="1"/>
  <c r="O32" i="25"/>
  <c r="Q32" i="25" s="1"/>
  <c r="O37" i="25"/>
  <c r="Q37" i="25" s="1"/>
  <c r="O14" i="25"/>
  <c r="Q14" i="25" s="1"/>
  <c r="O7" i="25"/>
  <c r="Q7" i="25" s="1"/>
  <c r="O5" i="25"/>
  <c r="O38" i="25"/>
  <c r="Q38" i="25" s="1"/>
  <c r="O17" i="25"/>
  <c r="Q17" i="25" s="1"/>
  <c r="O22" i="25"/>
  <c r="Q22" i="25" s="1"/>
  <c r="O42" i="25"/>
  <c r="Q42" i="25" s="1"/>
  <c r="O41" i="25"/>
  <c r="Q41" i="25" s="1"/>
  <c r="O33" i="25"/>
  <c r="Q33" i="25" s="1"/>
  <c r="Q5" i="50"/>
  <c r="O45" i="50"/>
  <c r="O45" i="21"/>
  <c r="Q5" i="21"/>
  <c r="Q5" i="42"/>
  <c r="O45" i="42"/>
  <c r="Q5" i="13"/>
  <c r="O45" i="13"/>
  <c r="O8" i="34"/>
  <c r="Q8" i="34" s="1"/>
  <c r="O22" i="34"/>
  <c r="Q22" i="34" s="1"/>
  <c r="O28" i="34"/>
  <c r="Q28" i="34" s="1"/>
  <c r="O39" i="34"/>
  <c r="Q39" i="34" s="1"/>
  <c r="O35" i="34"/>
  <c r="Q35" i="34" s="1"/>
  <c r="O30" i="34"/>
  <c r="Q30" i="34" s="1"/>
  <c r="O24" i="34"/>
  <c r="Q24" i="34" s="1"/>
  <c r="O36" i="34"/>
  <c r="Q36" i="34" s="1"/>
  <c r="O13" i="34"/>
  <c r="Q13" i="34" s="1"/>
  <c r="O31" i="34"/>
  <c r="Q31" i="34" s="1"/>
  <c r="O5" i="34"/>
  <c r="O9" i="34"/>
  <c r="Q9" i="34" s="1"/>
  <c r="O29" i="34"/>
  <c r="Q29" i="34" s="1"/>
  <c r="O17" i="34"/>
  <c r="Q17" i="34" s="1"/>
  <c r="O12" i="34"/>
  <c r="Q12" i="34" s="1"/>
  <c r="O41" i="34"/>
  <c r="Q41" i="34" s="1"/>
  <c r="O40" i="34"/>
  <c r="Q40" i="34" s="1"/>
  <c r="O34" i="34"/>
  <c r="Q34" i="34" s="1"/>
  <c r="O18" i="34"/>
  <c r="Q18" i="34" s="1"/>
  <c r="O32" i="34"/>
  <c r="Q32" i="34" s="1"/>
  <c r="O37" i="34"/>
  <c r="Q37" i="34" s="1"/>
  <c r="O11" i="34"/>
  <c r="Q11" i="34" s="1"/>
  <c r="O15" i="34"/>
  <c r="Q15" i="34" s="1"/>
  <c r="O38" i="34"/>
  <c r="Q38" i="34" s="1"/>
  <c r="O10" i="34"/>
  <c r="Q10" i="34" s="1"/>
  <c r="O21" i="34"/>
  <c r="Q21" i="34" s="1"/>
  <c r="O14" i="34"/>
  <c r="Q14" i="34" s="1"/>
  <c r="O26" i="34"/>
  <c r="Q26" i="34" s="1"/>
  <c r="O19" i="34"/>
  <c r="Q19" i="34" s="1"/>
  <c r="O44" i="34"/>
  <c r="Q44" i="34" s="1"/>
  <c r="O33" i="34"/>
  <c r="Q33" i="34" s="1"/>
  <c r="O7" i="34"/>
  <c r="Q7" i="34" s="1"/>
  <c r="O42" i="34"/>
  <c r="Q42" i="34" s="1"/>
  <c r="O25" i="34"/>
  <c r="Q25" i="34" s="1"/>
  <c r="O20" i="34"/>
  <c r="Q20" i="34" s="1"/>
  <c r="O16" i="34"/>
  <c r="Q16" i="34" s="1"/>
  <c r="O27" i="34"/>
  <c r="Q27" i="34" s="1"/>
  <c r="O43" i="34"/>
  <c r="Q43" i="34" s="1"/>
  <c r="O23" i="34"/>
  <c r="Q23" i="34" s="1"/>
  <c r="O6" i="34"/>
  <c r="Q6" i="34" s="1"/>
  <c r="O42" i="52"/>
  <c r="Q42" i="52" s="1"/>
  <c r="O15" i="52"/>
  <c r="Q15" i="52" s="1"/>
  <c r="O34" i="52"/>
  <c r="Q34" i="52" s="1"/>
  <c r="O17" i="52"/>
  <c r="Q17" i="52" s="1"/>
  <c r="O6" i="52"/>
  <c r="Q6" i="52" s="1"/>
  <c r="O22" i="52"/>
  <c r="Q22" i="52" s="1"/>
  <c r="O38" i="52"/>
  <c r="Q38" i="52" s="1"/>
  <c r="O20" i="52"/>
  <c r="Q20" i="52" s="1"/>
  <c r="O25" i="52"/>
  <c r="Q25" i="52" s="1"/>
  <c r="O21" i="52"/>
  <c r="Q21" i="52" s="1"/>
  <c r="O12" i="52"/>
  <c r="Q12" i="52" s="1"/>
  <c r="O41" i="52"/>
  <c r="Q41" i="52" s="1"/>
  <c r="O36" i="52"/>
  <c r="Q36" i="52" s="1"/>
  <c r="O29" i="52"/>
  <c r="Q29" i="52" s="1"/>
  <c r="O40" i="52"/>
  <c r="Q40" i="52" s="1"/>
  <c r="O11" i="52"/>
  <c r="Q11" i="52" s="1"/>
  <c r="O23" i="52"/>
  <c r="Q23" i="52" s="1"/>
  <c r="O16" i="52"/>
  <c r="Q16" i="52" s="1"/>
  <c r="O44" i="52"/>
  <c r="Q44" i="52" s="1"/>
  <c r="O5" i="52"/>
  <c r="O27" i="52"/>
  <c r="Q27" i="52" s="1"/>
  <c r="O14" i="52"/>
  <c r="Q14" i="52" s="1"/>
  <c r="O19" i="52"/>
  <c r="Q19" i="52" s="1"/>
  <c r="O10" i="52"/>
  <c r="Q10" i="52" s="1"/>
  <c r="O33" i="52"/>
  <c r="Q33" i="52" s="1"/>
  <c r="O30" i="52"/>
  <c r="Q30" i="52" s="1"/>
  <c r="O43" i="52"/>
  <c r="Q43" i="52" s="1"/>
  <c r="O37" i="52"/>
  <c r="Q37" i="52" s="1"/>
  <c r="O26" i="52"/>
  <c r="Q26" i="52" s="1"/>
  <c r="O8" i="52"/>
  <c r="Q8" i="52" s="1"/>
  <c r="O31" i="52"/>
  <c r="Q31" i="52" s="1"/>
  <c r="O28" i="52"/>
  <c r="Q28" i="52" s="1"/>
  <c r="O39" i="52"/>
  <c r="Q39" i="52" s="1"/>
  <c r="O9" i="52"/>
  <c r="Q9" i="52" s="1"/>
  <c r="O7" i="52"/>
  <c r="Q7" i="52" s="1"/>
  <c r="O24" i="52"/>
  <c r="Q24" i="52" s="1"/>
  <c r="O35" i="52"/>
  <c r="Q35" i="52" s="1"/>
  <c r="O18" i="52"/>
  <c r="Q18" i="52" s="1"/>
  <c r="O32" i="52"/>
  <c r="Q32" i="52" s="1"/>
  <c r="O13" i="52"/>
  <c r="Q13" i="52" s="1"/>
  <c r="O45" i="52" l="1"/>
  <c r="Q5" i="52"/>
  <c r="Q45" i="21"/>
  <c r="R5" i="21" a="1"/>
  <c r="O45" i="51"/>
  <c r="Q5" i="51"/>
  <c r="Q45" i="43"/>
  <c r="R5" i="43" a="1"/>
  <c r="Q5" i="39"/>
  <c r="O45" i="39"/>
  <c r="O45" i="27"/>
  <c r="Q5" i="27"/>
  <c r="Q5" i="20"/>
  <c r="O45" i="20"/>
  <c r="Q5" i="32"/>
  <c r="O45" i="32"/>
  <c r="Q45" i="38"/>
  <c r="R5" i="38" a="1"/>
  <c r="Q5" i="47"/>
  <c r="O45" i="47"/>
  <c r="R5" i="17" a="1"/>
  <c r="Q45" i="17"/>
  <c r="R5" i="36" a="1"/>
  <c r="Q45" i="36"/>
  <c r="Q5" i="34"/>
  <c r="O45" i="34"/>
  <c r="Q45" i="13"/>
  <c r="R5" i="13" a="1"/>
  <c r="Q45" i="35"/>
  <c r="R5" i="35" a="1"/>
  <c r="Q45" i="26"/>
  <c r="R5" i="26" a="1"/>
  <c r="Q45" i="31"/>
  <c r="R5" i="31" a="1"/>
  <c r="R23" i="12"/>
  <c r="S23" i="12" s="1"/>
  <c r="R28" i="12"/>
  <c r="S28" i="12" s="1"/>
  <c r="R14" i="12"/>
  <c r="S14" i="12" s="1"/>
  <c r="R43" i="12"/>
  <c r="S43" i="12" s="1"/>
  <c r="R25" i="12"/>
  <c r="S25" i="12" s="1"/>
  <c r="R20" i="12"/>
  <c r="S20" i="12" s="1"/>
  <c r="R41" i="12"/>
  <c r="S41" i="12" s="1"/>
  <c r="R7" i="12"/>
  <c r="S7" i="12" s="1"/>
  <c r="R30" i="12"/>
  <c r="S30" i="12" s="1"/>
  <c r="R36" i="12"/>
  <c r="S36" i="12" s="1"/>
  <c r="R35" i="12"/>
  <c r="S35" i="12" s="1"/>
  <c r="R12" i="12"/>
  <c r="S12" i="12" s="1"/>
  <c r="R19" i="12"/>
  <c r="S19" i="12" s="1"/>
  <c r="R8" i="12"/>
  <c r="S8" i="12" s="1"/>
  <c r="R39" i="12"/>
  <c r="S39" i="12" s="1"/>
  <c r="R32" i="12"/>
  <c r="S32" i="12" s="1"/>
  <c r="R42" i="12"/>
  <c r="S42" i="12" s="1"/>
  <c r="R13" i="12"/>
  <c r="S13" i="12" s="1"/>
  <c r="R10" i="12"/>
  <c r="S10" i="12" s="1"/>
  <c r="R44" i="12"/>
  <c r="S44" i="12" s="1"/>
  <c r="R21" i="12"/>
  <c r="S21" i="12" s="1"/>
  <c r="R31" i="12"/>
  <c r="S31" i="12" s="1"/>
  <c r="R9" i="12"/>
  <c r="S9" i="12" s="1"/>
  <c r="R11" i="12"/>
  <c r="S11" i="12" s="1"/>
  <c r="R17" i="12"/>
  <c r="S17" i="12" s="1"/>
  <c r="R34" i="12"/>
  <c r="S34" i="12" s="1"/>
  <c r="R18" i="12"/>
  <c r="S18" i="12" s="1"/>
  <c r="R38" i="12"/>
  <c r="S38" i="12" s="1"/>
  <c r="R33" i="12"/>
  <c r="S33" i="12" s="1"/>
  <c r="R40" i="12"/>
  <c r="S40" i="12" s="1"/>
  <c r="R16" i="12"/>
  <c r="S16" i="12" s="1"/>
  <c r="R5" i="12"/>
  <c r="R6" i="12"/>
  <c r="S6" i="12" s="1"/>
  <c r="R29" i="12"/>
  <c r="S29" i="12" s="1"/>
  <c r="R37" i="12"/>
  <c r="S37" i="12" s="1"/>
  <c r="R26" i="12"/>
  <c r="S26" i="12" s="1"/>
  <c r="R27" i="12"/>
  <c r="S27" i="12" s="1"/>
  <c r="R15" i="12"/>
  <c r="S15" i="12" s="1"/>
  <c r="R24" i="12"/>
  <c r="S24" i="12" s="1"/>
  <c r="R22" i="12"/>
  <c r="S22" i="12" s="1"/>
  <c r="O45" i="28"/>
  <c r="Q5" i="28"/>
  <c r="R5" i="8" a="1"/>
  <c r="Q45" i="8"/>
  <c r="Q45" i="41"/>
  <c r="R5" i="41" a="1"/>
  <c r="Q5" i="25"/>
  <c r="O45" i="25"/>
  <c r="R5" i="40" a="1"/>
  <c r="Q45" i="40"/>
  <c r="Q45" i="14"/>
  <c r="R5" i="14" a="1"/>
  <c r="O45" i="30"/>
  <c r="Q5" i="30"/>
  <c r="R5" i="22" a="1"/>
  <c r="Q45" i="22"/>
  <c r="R5" i="49" a="1"/>
  <c r="Q45" i="49"/>
  <c r="O45" i="37"/>
  <c r="Q5" i="37"/>
  <c r="Q5" i="29"/>
  <c r="O45" i="29"/>
  <c r="R5" i="24" a="1"/>
  <c r="Q45" i="24"/>
  <c r="O45" i="16"/>
  <c r="Q5" i="16"/>
  <c r="R5" i="42" a="1"/>
  <c r="Q45" i="42"/>
  <c r="Q45" i="50"/>
  <c r="R5" i="50" a="1"/>
  <c r="Q45" i="18"/>
  <c r="R5" i="18" a="1"/>
  <c r="O45" i="33"/>
  <c r="Q5" i="33"/>
  <c r="R5" i="48" a="1"/>
  <c r="Q45" i="48"/>
  <c r="O45" i="15"/>
  <c r="Q5" i="15"/>
  <c r="R5" i="23" a="1"/>
  <c r="Q45" i="23"/>
  <c r="R5" i="19" a="1"/>
  <c r="Q45" i="19"/>
  <c r="R5" i="44" a="1"/>
  <c r="Q45" i="44"/>
  <c r="R35" i="50" l="1"/>
  <c r="S35" i="50" s="1"/>
  <c r="R8" i="50"/>
  <c r="S8" i="50" s="1"/>
  <c r="R14" i="50"/>
  <c r="S14" i="50" s="1"/>
  <c r="R15" i="50"/>
  <c r="S15" i="50" s="1"/>
  <c r="R30" i="50"/>
  <c r="S30" i="50" s="1"/>
  <c r="R43" i="50"/>
  <c r="S43" i="50" s="1"/>
  <c r="R44" i="50"/>
  <c r="S44" i="50" s="1"/>
  <c r="R28" i="50"/>
  <c r="S28" i="50" s="1"/>
  <c r="R24" i="50"/>
  <c r="S24" i="50" s="1"/>
  <c r="R12" i="50"/>
  <c r="S12" i="50" s="1"/>
  <c r="R21" i="50"/>
  <c r="S21" i="50" s="1"/>
  <c r="R26" i="50"/>
  <c r="S26" i="50" s="1"/>
  <c r="R29" i="50"/>
  <c r="S29" i="50" s="1"/>
  <c r="R16" i="50"/>
  <c r="S16" i="50" s="1"/>
  <c r="R27" i="50"/>
  <c r="S27" i="50" s="1"/>
  <c r="R39" i="50"/>
  <c r="S39" i="50" s="1"/>
  <c r="R40" i="50"/>
  <c r="S40" i="50" s="1"/>
  <c r="R5" i="50"/>
  <c r="R42" i="50"/>
  <c r="S42" i="50" s="1"/>
  <c r="R33" i="50"/>
  <c r="S33" i="50" s="1"/>
  <c r="R19" i="50"/>
  <c r="S19" i="50" s="1"/>
  <c r="R18" i="50"/>
  <c r="S18" i="50" s="1"/>
  <c r="R31" i="50"/>
  <c r="S31" i="50" s="1"/>
  <c r="R37" i="50"/>
  <c r="S37" i="50" s="1"/>
  <c r="R38" i="50"/>
  <c r="S38" i="50" s="1"/>
  <c r="R34" i="50"/>
  <c r="S34" i="50" s="1"/>
  <c r="R10" i="50"/>
  <c r="S10" i="50" s="1"/>
  <c r="R13" i="50"/>
  <c r="S13" i="50" s="1"/>
  <c r="R36" i="50"/>
  <c r="S36" i="50" s="1"/>
  <c r="R25" i="50"/>
  <c r="S25" i="50" s="1"/>
  <c r="R32" i="50"/>
  <c r="S32" i="50" s="1"/>
  <c r="R11" i="50"/>
  <c r="S11" i="50" s="1"/>
  <c r="R41" i="50"/>
  <c r="S41" i="50" s="1"/>
  <c r="R22" i="50"/>
  <c r="S22" i="50" s="1"/>
  <c r="R6" i="50"/>
  <c r="S6" i="50" s="1"/>
  <c r="R9" i="50"/>
  <c r="S9" i="50" s="1"/>
  <c r="R17" i="50"/>
  <c r="S17" i="50" s="1"/>
  <c r="R23" i="50"/>
  <c r="S23" i="50" s="1"/>
  <c r="R7" i="50"/>
  <c r="S7" i="50" s="1"/>
  <c r="R20" i="50"/>
  <c r="S20" i="50" s="1"/>
  <c r="Q45" i="16"/>
  <c r="R5" i="16" a="1"/>
  <c r="Q45" i="30"/>
  <c r="R5" i="30" a="1"/>
  <c r="R26" i="41"/>
  <c r="S26" i="41" s="1"/>
  <c r="R22" i="41"/>
  <c r="S22" i="41" s="1"/>
  <c r="R17" i="41"/>
  <c r="S17" i="41" s="1"/>
  <c r="R8" i="41"/>
  <c r="S8" i="41" s="1"/>
  <c r="R10" i="41"/>
  <c r="S10" i="41" s="1"/>
  <c r="R32" i="41"/>
  <c r="S32" i="41" s="1"/>
  <c r="R18" i="41"/>
  <c r="S18" i="41" s="1"/>
  <c r="R30" i="41"/>
  <c r="S30" i="41" s="1"/>
  <c r="R33" i="41"/>
  <c r="S33" i="41" s="1"/>
  <c r="R40" i="41"/>
  <c r="S40" i="41" s="1"/>
  <c r="R42" i="41"/>
  <c r="S42" i="41" s="1"/>
  <c r="R9" i="41"/>
  <c r="S9" i="41" s="1"/>
  <c r="R27" i="41"/>
  <c r="S27" i="41" s="1"/>
  <c r="R20" i="41"/>
  <c r="S20" i="41" s="1"/>
  <c r="R23" i="41"/>
  <c r="S23" i="41" s="1"/>
  <c r="R13" i="41"/>
  <c r="S13" i="41" s="1"/>
  <c r="R21" i="41"/>
  <c r="S21" i="41" s="1"/>
  <c r="R44" i="41"/>
  <c r="S44" i="41" s="1"/>
  <c r="R43" i="41"/>
  <c r="S43" i="41" s="1"/>
  <c r="R6" i="41"/>
  <c r="S6" i="41" s="1"/>
  <c r="R25" i="41"/>
  <c r="S25" i="41" s="1"/>
  <c r="R29" i="41"/>
  <c r="S29" i="41" s="1"/>
  <c r="R24" i="41"/>
  <c r="S24" i="41" s="1"/>
  <c r="R15" i="41"/>
  <c r="S15" i="41" s="1"/>
  <c r="R39" i="41"/>
  <c r="S39" i="41" s="1"/>
  <c r="R41" i="41"/>
  <c r="S41" i="41" s="1"/>
  <c r="R35" i="41"/>
  <c r="S35" i="41" s="1"/>
  <c r="R37" i="41"/>
  <c r="S37" i="41" s="1"/>
  <c r="R31" i="41"/>
  <c r="S31" i="41" s="1"/>
  <c r="R5" i="41"/>
  <c r="R12" i="41"/>
  <c r="S12" i="41" s="1"/>
  <c r="R36" i="41"/>
  <c r="S36" i="41" s="1"/>
  <c r="R19" i="41"/>
  <c r="S19" i="41" s="1"/>
  <c r="R38" i="41"/>
  <c r="S38" i="41" s="1"/>
  <c r="R16" i="41"/>
  <c r="S16" i="41" s="1"/>
  <c r="R11" i="41"/>
  <c r="S11" i="41" s="1"/>
  <c r="R28" i="41"/>
  <c r="S28" i="41" s="1"/>
  <c r="R7" i="41"/>
  <c r="S7" i="41" s="1"/>
  <c r="R14" i="41"/>
  <c r="S14" i="41" s="1"/>
  <c r="R34" i="41"/>
  <c r="S34" i="41" s="1"/>
  <c r="R5" i="28" a="1"/>
  <c r="Q45" i="28"/>
  <c r="U15" i="12"/>
  <c r="Y15" i="12"/>
  <c r="W15" i="12"/>
  <c r="Y29" i="12"/>
  <c r="W29" i="12"/>
  <c r="U29" i="12"/>
  <c r="W40" i="12"/>
  <c r="U40" i="12"/>
  <c r="Y40" i="12"/>
  <c r="Y34" i="12"/>
  <c r="U34" i="12"/>
  <c r="W34" i="12"/>
  <c r="W31" i="12"/>
  <c r="U31" i="12"/>
  <c r="Y31" i="12"/>
  <c r="W13" i="12"/>
  <c r="U13" i="12"/>
  <c r="Y13" i="12"/>
  <c r="U8" i="12"/>
  <c r="W8" i="12"/>
  <c r="Y8" i="12"/>
  <c r="Y36" i="12"/>
  <c r="W36" i="12"/>
  <c r="U36" i="12"/>
  <c r="W20" i="12"/>
  <c r="Y20" i="12"/>
  <c r="U20" i="12"/>
  <c r="U28" i="12"/>
  <c r="Y28" i="12"/>
  <c r="W28" i="12"/>
  <c r="R15" i="26"/>
  <c r="S15" i="26" s="1"/>
  <c r="R19" i="26"/>
  <c r="S19" i="26" s="1"/>
  <c r="R36" i="26"/>
  <c r="S36" i="26" s="1"/>
  <c r="R7" i="26"/>
  <c r="S7" i="26" s="1"/>
  <c r="R24" i="26"/>
  <c r="S24" i="26" s="1"/>
  <c r="R14" i="26"/>
  <c r="S14" i="26" s="1"/>
  <c r="R32" i="26"/>
  <c r="S32" i="26" s="1"/>
  <c r="R40" i="26"/>
  <c r="S40" i="26" s="1"/>
  <c r="R11" i="26"/>
  <c r="S11" i="26" s="1"/>
  <c r="R16" i="26"/>
  <c r="S16" i="26" s="1"/>
  <c r="R25" i="26"/>
  <c r="S25" i="26" s="1"/>
  <c r="R27" i="26"/>
  <c r="S27" i="26" s="1"/>
  <c r="R28" i="26"/>
  <c r="S28" i="26" s="1"/>
  <c r="R23" i="26"/>
  <c r="S23" i="26" s="1"/>
  <c r="R37" i="26"/>
  <c r="S37" i="26" s="1"/>
  <c r="R31" i="26"/>
  <c r="S31" i="26" s="1"/>
  <c r="R26" i="26"/>
  <c r="S26" i="26" s="1"/>
  <c r="R9" i="26"/>
  <c r="S9" i="26" s="1"/>
  <c r="R43" i="26"/>
  <c r="S43" i="26" s="1"/>
  <c r="R22" i="26"/>
  <c r="S22" i="26" s="1"/>
  <c r="R39" i="26"/>
  <c r="S39" i="26" s="1"/>
  <c r="R6" i="26"/>
  <c r="S6" i="26" s="1"/>
  <c r="R33" i="26"/>
  <c r="S33" i="26" s="1"/>
  <c r="R44" i="26"/>
  <c r="S44" i="26" s="1"/>
  <c r="R29" i="26"/>
  <c r="S29" i="26" s="1"/>
  <c r="R21" i="26"/>
  <c r="S21" i="26" s="1"/>
  <c r="R12" i="26"/>
  <c r="S12" i="26" s="1"/>
  <c r="R38" i="26"/>
  <c r="S38" i="26" s="1"/>
  <c r="R17" i="26"/>
  <c r="S17" i="26" s="1"/>
  <c r="R13" i="26"/>
  <c r="S13" i="26" s="1"/>
  <c r="R20" i="26"/>
  <c r="S20" i="26" s="1"/>
  <c r="R8" i="26"/>
  <c r="S8" i="26" s="1"/>
  <c r="R18" i="26"/>
  <c r="S18" i="26" s="1"/>
  <c r="R35" i="26"/>
  <c r="S35" i="26" s="1"/>
  <c r="R42" i="26"/>
  <c r="S42" i="26" s="1"/>
  <c r="R5" i="26"/>
  <c r="R10" i="26"/>
  <c r="S10" i="26" s="1"/>
  <c r="R30" i="26"/>
  <c r="S30" i="26" s="1"/>
  <c r="R41" i="26"/>
  <c r="S41" i="26" s="1"/>
  <c r="R34" i="26"/>
  <c r="S34" i="26" s="1"/>
  <c r="R23" i="13"/>
  <c r="S23" i="13" s="1"/>
  <c r="R38" i="13"/>
  <c r="S38" i="13" s="1"/>
  <c r="R21" i="13"/>
  <c r="S21" i="13" s="1"/>
  <c r="R15" i="13"/>
  <c r="S15" i="13" s="1"/>
  <c r="R27" i="13"/>
  <c r="S27" i="13" s="1"/>
  <c r="R17" i="13"/>
  <c r="S17" i="13" s="1"/>
  <c r="R42" i="13"/>
  <c r="S42" i="13" s="1"/>
  <c r="R39" i="13"/>
  <c r="S39" i="13" s="1"/>
  <c r="R13" i="13"/>
  <c r="S13" i="13" s="1"/>
  <c r="R19" i="13"/>
  <c r="S19" i="13" s="1"/>
  <c r="R16" i="13"/>
  <c r="S16" i="13" s="1"/>
  <c r="R26" i="13"/>
  <c r="S26" i="13" s="1"/>
  <c r="R10" i="13"/>
  <c r="S10" i="13" s="1"/>
  <c r="R11" i="13"/>
  <c r="S11" i="13" s="1"/>
  <c r="R44" i="13"/>
  <c r="S44" i="13" s="1"/>
  <c r="R8" i="13"/>
  <c r="S8" i="13" s="1"/>
  <c r="R30" i="13"/>
  <c r="S30" i="13" s="1"/>
  <c r="R28" i="13"/>
  <c r="S28" i="13" s="1"/>
  <c r="R37" i="13"/>
  <c r="S37" i="13" s="1"/>
  <c r="R34" i="13"/>
  <c r="S34" i="13" s="1"/>
  <c r="R33" i="13"/>
  <c r="S33" i="13" s="1"/>
  <c r="R29" i="13"/>
  <c r="S29" i="13" s="1"/>
  <c r="R43" i="13"/>
  <c r="S43" i="13" s="1"/>
  <c r="R41" i="13"/>
  <c r="S41" i="13" s="1"/>
  <c r="R24" i="13"/>
  <c r="S24" i="13" s="1"/>
  <c r="R18" i="13"/>
  <c r="S18" i="13" s="1"/>
  <c r="R9" i="13"/>
  <c r="S9" i="13" s="1"/>
  <c r="R36" i="13"/>
  <c r="S36" i="13" s="1"/>
  <c r="R31" i="13"/>
  <c r="S31" i="13" s="1"/>
  <c r="R7" i="13"/>
  <c r="S7" i="13" s="1"/>
  <c r="R20" i="13"/>
  <c r="S20" i="13" s="1"/>
  <c r="R40" i="13"/>
  <c r="S40" i="13" s="1"/>
  <c r="R22" i="13"/>
  <c r="S22" i="13" s="1"/>
  <c r="R32" i="13"/>
  <c r="S32" i="13" s="1"/>
  <c r="R12" i="13"/>
  <c r="S12" i="13" s="1"/>
  <c r="R14" i="13"/>
  <c r="S14" i="13" s="1"/>
  <c r="R6" i="13"/>
  <c r="S6" i="13" s="1"/>
  <c r="R35" i="13"/>
  <c r="S35" i="13" s="1"/>
  <c r="R25" i="13"/>
  <c r="S25" i="13" s="1"/>
  <c r="R5" i="13"/>
  <c r="R5" i="27" a="1"/>
  <c r="Q45" i="27"/>
  <c r="R11" i="43"/>
  <c r="S11" i="43" s="1"/>
  <c r="R21" i="43"/>
  <c r="S21" i="43" s="1"/>
  <c r="R29" i="43"/>
  <c r="S29" i="43" s="1"/>
  <c r="R14" i="43"/>
  <c r="S14" i="43" s="1"/>
  <c r="R36" i="43"/>
  <c r="S36" i="43" s="1"/>
  <c r="R5" i="43"/>
  <c r="R31" i="43"/>
  <c r="S31" i="43" s="1"/>
  <c r="R13" i="43"/>
  <c r="S13" i="43" s="1"/>
  <c r="R15" i="43"/>
  <c r="S15" i="43" s="1"/>
  <c r="R22" i="43"/>
  <c r="S22" i="43" s="1"/>
  <c r="R20" i="43"/>
  <c r="S20" i="43" s="1"/>
  <c r="R38" i="43"/>
  <c r="S38" i="43" s="1"/>
  <c r="R8" i="43"/>
  <c r="S8" i="43" s="1"/>
  <c r="R18" i="43"/>
  <c r="S18" i="43" s="1"/>
  <c r="R35" i="43"/>
  <c r="S35" i="43" s="1"/>
  <c r="R34" i="43"/>
  <c r="S34" i="43" s="1"/>
  <c r="R19" i="43"/>
  <c r="S19" i="43" s="1"/>
  <c r="R6" i="43"/>
  <c r="S6" i="43" s="1"/>
  <c r="R25" i="43"/>
  <c r="S25" i="43" s="1"/>
  <c r="R33" i="43"/>
  <c r="S33" i="43" s="1"/>
  <c r="R32" i="43"/>
  <c r="S32" i="43" s="1"/>
  <c r="R41" i="43"/>
  <c r="S41" i="43" s="1"/>
  <c r="R27" i="43"/>
  <c r="S27" i="43" s="1"/>
  <c r="R44" i="43"/>
  <c r="S44" i="43" s="1"/>
  <c r="R40" i="43"/>
  <c r="S40" i="43" s="1"/>
  <c r="R30" i="43"/>
  <c r="S30" i="43" s="1"/>
  <c r="R9" i="43"/>
  <c r="S9" i="43" s="1"/>
  <c r="R23" i="43"/>
  <c r="S23" i="43" s="1"/>
  <c r="R37" i="43"/>
  <c r="S37" i="43" s="1"/>
  <c r="R7" i="43"/>
  <c r="S7" i="43" s="1"/>
  <c r="R26" i="43"/>
  <c r="S26" i="43" s="1"/>
  <c r="R12" i="43"/>
  <c r="S12" i="43" s="1"/>
  <c r="R28" i="43"/>
  <c r="S28" i="43" s="1"/>
  <c r="R24" i="43"/>
  <c r="S24" i="43" s="1"/>
  <c r="R43" i="43"/>
  <c r="S43" i="43" s="1"/>
  <c r="R17" i="43"/>
  <c r="S17" i="43" s="1"/>
  <c r="R39" i="43"/>
  <c r="S39" i="43" s="1"/>
  <c r="R42" i="43"/>
  <c r="S42" i="43" s="1"/>
  <c r="R10" i="43"/>
  <c r="S10" i="43" s="1"/>
  <c r="R16" i="43"/>
  <c r="S16" i="43" s="1"/>
  <c r="R23" i="21"/>
  <c r="S23" i="21" s="1"/>
  <c r="R41" i="21"/>
  <c r="S41" i="21" s="1"/>
  <c r="R22" i="21"/>
  <c r="S22" i="21" s="1"/>
  <c r="R34" i="21"/>
  <c r="S34" i="21" s="1"/>
  <c r="R19" i="21"/>
  <c r="S19" i="21" s="1"/>
  <c r="R12" i="21"/>
  <c r="S12" i="21" s="1"/>
  <c r="R25" i="21"/>
  <c r="S25" i="21" s="1"/>
  <c r="R21" i="21"/>
  <c r="S21" i="21" s="1"/>
  <c r="R9" i="21"/>
  <c r="S9" i="21" s="1"/>
  <c r="R33" i="21"/>
  <c r="S33" i="21" s="1"/>
  <c r="R13" i="21"/>
  <c r="S13" i="21" s="1"/>
  <c r="R37" i="21"/>
  <c r="S37" i="21" s="1"/>
  <c r="R28" i="21"/>
  <c r="S28" i="21" s="1"/>
  <c r="R43" i="21"/>
  <c r="S43" i="21" s="1"/>
  <c r="R36" i="21"/>
  <c r="S36" i="21" s="1"/>
  <c r="R17" i="21"/>
  <c r="S17" i="21" s="1"/>
  <c r="R10" i="21"/>
  <c r="S10" i="21" s="1"/>
  <c r="R42" i="21"/>
  <c r="S42" i="21" s="1"/>
  <c r="R39" i="21"/>
  <c r="S39" i="21" s="1"/>
  <c r="R35" i="21"/>
  <c r="S35" i="21" s="1"/>
  <c r="R26" i="21"/>
  <c r="S26" i="21" s="1"/>
  <c r="R27" i="21"/>
  <c r="S27" i="21" s="1"/>
  <c r="R8" i="21"/>
  <c r="S8" i="21" s="1"/>
  <c r="R7" i="21"/>
  <c r="S7" i="21" s="1"/>
  <c r="R44" i="21"/>
  <c r="S44" i="21" s="1"/>
  <c r="R24" i="21"/>
  <c r="S24" i="21" s="1"/>
  <c r="R38" i="21"/>
  <c r="S38" i="21" s="1"/>
  <c r="R31" i="21"/>
  <c r="S31" i="21" s="1"/>
  <c r="R20" i="21"/>
  <c r="S20" i="21" s="1"/>
  <c r="R5" i="21"/>
  <c r="R15" i="21"/>
  <c r="S15" i="21" s="1"/>
  <c r="R11" i="21"/>
  <c r="S11" i="21" s="1"/>
  <c r="R30" i="21"/>
  <c r="S30" i="21" s="1"/>
  <c r="R32" i="21"/>
  <c r="S32" i="21" s="1"/>
  <c r="R6" i="21"/>
  <c r="S6" i="21" s="1"/>
  <c r="R18" i="21"/>
  <c r="S18" i="21" s="1"/>
  <c r="R16" i="21"/>
  <c r="S16" i="21" s="1"/>
  <c r="R14" i="21"/>
  <c r="S14" i="21" s="1"/>
  <c r="R29" i="21"/>
  <c r="S29" i="21" s="1"/>
  <c r="R40" i="21"/>
  <c r="S40" i="21" s="1"/>
  <c r="R16" i="23"/>
  <c r="S16" i="23" s="1"/>
  <c r="R6" i="23"/>
  <c r="S6" i="23" s="1"/>
  <c r="R32" i="23"/>
  <c r="S32" i="23" s="1"/>
  <c r="R8" i="23"/>
  <c r="S8" i="23" s="1"/>
  <c r="R23" i="23"/>
  <c r="S23" i="23" s="1"/>
  <c r="R34" i="23"/>
  <c r="S34" i="23" s="1"/>
  <c r="R37" i="23"/>
  <c r="S37" i="23" s="1"/>
  <c r="R33" i="23"/>
  <c r="S33" i="23" s="1"/>
  <c r="R36" i="23"/>
  <c r="S36" i="23" s="1"/>
  <c r="R9" i="23"/>
  <c r="S9" i="23" s="1"/>
  <c r="R11" i="23"/>
  <c r="S11" i="23" s="1"/>
  <c r="R24" i="23"/>
  <c r="S24" i="23" s="1"/>
  <c r="R44" i="23"/>
  <c r="S44" i="23" s="1"/>
  <c r="R18" i="23"/>
  <c r="S18" i="23" s="1"/>
  <c r="R28" i="23"/>
  <c r="S28" i="23" s="1"/>
  <c r="R29" i="23"/>
  <c r="S29" i="23" s="1"/>
  <c r="R39" i="23"/>
  <c r="S39" i="23" s="1"/>
  <c r="R21" i="23"/>
  <c r="S21" i="23" s="1"/>
  <c r="R22" i="23"/>
  <c r="S22" i="23" s="1"/>
  <c r="R25" i="23"/>
  <c r="S25" i="23" s="1"/>
  <c r="R31" i="23"/>
  <c r="S31" i="23" s="1"/>
  <c r="R30" i="23"/>
  <c r="S30" i="23" s="1"/>
  <c r="R40" i="23"/>
  <c r="S40" i="23" s="1"/>
  <c r="R12" i="23"/>
  <c r="S12" i="23" s="1"/>
  <c r="R10" i="23"/>
  <c r="S10" i="23" s="1"/>
  <c r="R41" i="23"/>
  <c r="S41" i="23" s="1"/>
  <c r="R7" i="23"/>
  <c r="S7" i="23" s="1"/>
  <c r="R20" i="23"/>
  <c r="S20" i="23" s="1"/>
  <c r="R17" i="23"/>
  <c r="S17" i="23" s="1"/>
  <c r="R43" i="23"/>
  <c r="S43" i="23" s="1"/>
  <c r="R13" i="23"/>
  <c r="S13" i="23" s="1"/>
  <c r="R27" i="23"/>
  <c r="S27" i="23" s="1"/>
  <c r="R26" i="23"/>
  <c r="S26" i="23" s="1"/>
  <c r="R15" i="23"/>
  <c r="S15" i="23" s="1"/>
  <c r="R38" i="23"/>
  <c r="S38" i="23" s="1"/>
  <c r="R14" i="23"/>
  <c r="S14" i="23" s="1"/>
  <c r="R42" i="23"/>
  <c r="S42" i="23" s="1"/>
  <c r="R35" i="23"/>
  <c r="S35" i="23" s="1"/>
  <c r="R19" i="23"/>
  <c r="S19" i="23" s="1"/>
  <c r="R5" i="23"/>
  <c r="R5" i="15" a="1"/>
  <c r="Q45" i="15"/>
  <c r="R5" i="33" a="1"/>
  <c r="Q45" i="33"/>
  <c r="R23" i="19"/>
  <c r="S23" i="19" s="1"/>
  <c r="R43" i="19"/>
  <c r="S43" i="19" s="1"/>
  <c r="R33" i="19"/>
  <c r="S33" i="19" s="1"/>
  <c r="R7" i="19"/>
  <c r="S7" i="19" s="1"/>
  <c r="R14" i="19"/>
  <c r="S14" i="19" s="1"/>
  <c r="R19" i="19"/>
  <c r="S19" i="19" s="1"/>
  <c r="R18" i="19"/>
  <c r="S18" i="19" s="1"/>
  <c r="R39" i="19"/>
  <c r="S39" i="19" s="1"/>
  <c r="R40" i="19"/>
  <c r="S40" i="19" s="1"/>
  <c r="R5" i="19"/>
  <c r="R16" i="19"/>
  <c r="S16" i="19" s="1"/>
  <c r="R28" i="19"/>
  <c r="S28" i="19" s="1"/>
  <c r="R8" i="19"/>
  <c r="S8" i="19" s="1"/>
  <c r="R35" i="19"/>
  <c r="S35" i="19" s="1"/>
  <c r="R29" i="19"/>
  <c r="S29" i="19" s="1"/>
  <c r="R21" i="19"/>
  <c r="S21" i="19" s="1"/>
  <c r="R37" i="19"/>
  <c r="S37" i="19" s="1"/>
  <c r="R13" i="19"/>
  <c r="S13" i="19" s="1"/>
  <c r="R22" i="19"/>
  <c r="S22" i="19" s="1"/>
  <c r="R34" i="19"/>
  <c r="S34" i="19" s="1"/>
  <c r="R31" i="19"/>
  <c r="S31" i="19" s="1"/>
  <c r="R32" i="19"/>
  <c r="S32" i="19" s="1"/>
  <c r="R9" i="19"/>
  <c r="S9" i="19" s="1"/>
  <c r="R10" i="19"/>
  <c r="S10" i="19" s="1"/>
  <c r="R27" i="19"/>
  <c r="S27" i="19" s="1"/>
  <c r="R30" i="19"/>
  <c r="S30" i="19" s="1"/>
  <c r="R41" i="19"/>
  <c r="S41" i="19" s="1"/>
  <c r="R36" i="19"/>
  <c r="S36" i="19" s="1"/>
  <c r="R12" i="19"/>
  <c r="S12" i="19" s="1"/>
  <c r="R42" i="19"/>
  <c r="S42" i="19" s="1"/>
  <c r="R17" i="19"/>
  <c r="S17" i="19" s="1"/>
  <c r="R24" i="19"/>
  <c r="S24" i="19" s="1"/>
  <c r="R15" i="19"/>
  <c r="S15" i="19" s="1"/>
  <c r="R25" i="19"/>
  <c r="S25" i="19" s="1"/>
  <c r="R44" i="19"/>
  <c r="S44" i="19" s="1"/>
  <c r="R11" i="19"/>
  <c r="S11" i="19" s="1"/>
  <c r="R26" i="19"/>
  <c r="S26" i="19" s="1"/>
  <c r="R38" i="19"/>
  <c r="S38" i="19" s="1"/>
  <c r="R20" i="19"/>
  <c r="S20" i="19" s="1"/>
  <c r="R6" i="19"/>
  <c r="S6" i="19" s="1"/>
  <c r="Q45" i="29"/>
  <c r="R5" i="29" a="1"/>
  <c r="R16" i="49"/>
  <c r="S16" i="49" s="1"/>
  <c r="R25" i="49"/>
  <c r="S25" i="49" s="1"/>
  <c r="R39" i="49"/>
  <c r="S39" i="49" s="1"/>
  <c r="R31" i="49"/>
  <c r="S31" i="49" s="1"/>
  <c r="R34" i="49"/>
  <c r="S34" i="49" s="1"/>
  <c r="R23" i="49"/>
  <c r="S23" i="49" s="1"/>
  <c r="R26" i="49"/>
  <c r="S26" i="49" s="1"/>
  <c r="R32" i="49"/>
  <c r="S32" i="49" s="1"/>
  <c r="R27" i="49"/>
  <c r="S27" i="49" s="1"/>
  <c r="R42" i="49"/>
  <c r="S42" i="49" s="1"/>
  <c r="R14" i="49"/>
  <c r="S14" i="49" s="1"/>
  <c r="R8" i="49"/>
  <c r="S8" i="49" s="1"/>
  <c r="R17" i="49"/>
  <c r="S17" i="49" s="1"/>
  <c r="R24" i="49"/>
  <c r="S24" i="49" s="1"/>
  <c r="R44" i="49"/>
  <c r="S44" i="49" s="1"/>
  <c r="R33" i="49"/>
  <c r="S33" i="49" s="1"/>
  <c r="R9" i="49"/>
  <c r="S9" i="49" s="1"/>
  <c r="R36" i="49"/>
  <c r="S36" i="49" s="1"/>
  <c r="R6" i="49"/>
  <c r="S6" i="49" s="1"/>
  <c r="R12" i="49"/>
  <c r="S12" i="49" s="1"/>
  <c r="R37" i="49"/>
  <c r="S37" i="49" s="1"/>
  <c r="R19" i="49"/>
  <c r="S19" i="49" s="1"/>
  <c r="R15" i="49"/>
  <c r="S15" i="49" s="1"/>
  <c r="R22" i="49"/>
  <c r="S22" i="49" s="1"/>
  <c r="R7" i="49"/>
  <c r="S7" i="49" s="1"/>
  <c r="R11" i="49"/>
  <c r="S11" i="49" s="1"/>
  <c r="R18" i="49"/>
  <c r="S18" i="49" s="1"/>
  <c r="R13" i="49"/>
  <c r="S13" i="49" s="1"/>
  <c r="R41" i="49"/>
  <c r="S41" i="49" s="1"/>
  <c r="R29" i="49"/>
  <c r="S29" i="49" s="1"/>
  <c r="R5" i="49"/>
  <c r="R21" i="49"/>
  <c r="S21" i="49" s="1"/>
  <c r="R30" i="49"/>
  <c r="S30" i="49" s="1"/>
  <c r="R10" i="49"/>
  <c r="S10" i="49" s="1"/>
  <c r="R38" i="49"/>
  <c r="S38" i="49" s="1"/>
  <c r="R40" i="49"/>
  <c r="S40" i="49" s="1"/>
  <c r="R35" i="49"/>
  <c r="S35" i="49" s="1"/>
  <c r="R20" i="49"/>
  <c r="S20" i="49" s="1"/>
  <c r="R43" i="49"/>
  <c r="S43" i="49" s="1"/>
  <c r="R28" i="49"/>
  <c r="S28" i="49" s="1"/>
  <c r="R10" i="40"/>
  <c r="S10" i="40" s="1"/>
  <c r="R33" i="40"/>
  <c r="S33" i="40" s="1"/>
  <c r="R18" i="40"/>
  <c r="S18" i="40" s="1"/>
  <c r="R22" i="40"/>
  <c r="S22" i="40" s="1"/>
  <c r="R20" i="40"/>
  <c r="S20" i="40" s="1"/>
  <c r="R28" i="40"/>
  <c r="S28" i="40" s="1"/>
  <c r="R30" i="40"/>
  <c r="S30" i="40" s="1"/>
  <c r="R38" i="40"/>
  <c r="S38" i="40" s="1"/>
  <c r="R39" i="40"/>
  <c r="S39" i="40" s="1"/>
  <c r="R44" i="40"/>
  <c r="S44" i="40" s="1"/>
  <c r="R12" i="40"/>
  <c r="S12" i="40" s="1"/>
  <c r="R8" i="40"/>
  <c r="S8" i="40" s="1"/>
  <c r="R23" i="40"/>
  <c r="S23" i="40" s="1"/>
  <c r="R14" i="40"/>
  <c r="S14" i="40" s="1"/>
  <c r="R32" i="40"/>
  <c r="S32" i="40" s="1"/>
  <c r="R6" i="40"/>
  <c r="S6" i="40" s="1"/>
  <c r="R16" i="40"/>
  <c r="S16" i="40" s="1"/>
  <c r="R43" i="40"/>
  <c r="S43" i="40" s="1"/>
  <c r="R24" i="40"/>
  <c r="S24" i="40" s="1"/>
  <c r="R5" i="40"/>
  <c r="R42" i="40"/>
  <c r="S42" i="40" s="1"/>
  <c r="R37" i="40"/>
  <c r="S37" i="40" s="1"/>
  <c r="R35" i="40"/>
  <c r="S35" i="40" s="1"/>
  <c r="R11" i="40"/>
  <c r="S11" i="40" s="1"/>
  <c r="R36" i="40"/>
  <c r="S36" i="40" s="1"/>
  <c r="R19" i="40"/>
  <c r="S19" i="40" s="1"/>
  <c r="R27" i="40"/>
  <c r="S27" i="40" s="1"/>
  <c r="R41" i="40"/>
  <c r="S41" i="40" s="1"/>
  <c r="R25" i="40"/>
  <c r="S25" i="40" s="1"/>
  <c r="R40" i="40"/>
  <c r="S40" i="40" s="1"/>
  <c r="R34" i="40"/>
  <c r="S34" i="40" s="1"/>
  <c r="R7" i="40"/>
  <c r="S7" i="40" s="1"/>
  <c r="R29" i="40"/>
  <c r="S29" i="40" s="1"/>
  <c r="R26" i="40"/>
  <c r="S26" i="40" s="1"/>
  <c r="R21" i="40"/>
  <c r="S21" i="40" s="1"/>
  <c r="R15" i="40"/>
  <c r="S15" i="40" s="1"/>
  <c r="R9" i="40"/>
  <c r="S9" i="40" s="1"/>
  <c r="R31" i="40"/>
  <c r="S31" i="40" s="1"/>
  <c r="R17" i="40"/>
  <c r="S17" i="40" s="1"/>
  <c r="R13" i="40"/>
  <c r="S13" i="40" s="1"/>
  <c r="Y27" i="12"/>
  <c r="W27" i="12"/>
  <c r="U27" i="12"/>
  <c r="U6" i="12"/>
  <c r="Y6" i="12"/>
  <c r="W6" i="12"/>
  <c r="Y33" i="12"/>
  <c r="U33" i="12"/>
  <c r="W33" i="12"/>
  <c r="U17" i="12"/>
  <c r="Y17" i="12"/>
  <c r="W17" i="12"/>
  <c r="Y21" i="12"/>
  <c r="U21" i="12"/>
  <c r="W21" i="12"/>
  <c r="W42" i="12"/>
  <c r="U42" i="12"/>
  <c r="Y42" i="12"/>
  <c r="Y19" i="12"/>
  <c r="U19" i="12"/>
  <c r="W19" i="12"/>
  <c r="U30" i="12"/>
  <c r="W30" i="12"/>
  <c r="Y30" i="12"/>
  <c r="Y25" i="12"/>
  <c r="W25" i="12"/>
  <c r="U25" i="12"/>
  <c r="Y23" i="12"/>
  <c r="U23" i="12"/>
  <c r="W23" i="12"/>
  <c r="R36" i="36"/>
  <c r="S36" i="36" s="1"/>
  <c r="R13" i="36"/>
  <c r="S13" i="36" s="1"/>
  <c r="R42" i="36"/>
  <c r="S42" i="36" s="1"/>
  <c r="R20" i="36"/>
  <c r="S20" i="36" s="1"/>
  <c r="R41" i="36"/>
  <c r="S41" i="36" s="1"/>
  <c r="R22" i="36"/>
  <c r="S22" i="36" s="1"/>
  <c r="R9" i="36"/>
  <c r="S9" i="36" s="1"/>
  <c r="R10" i="36"/>
  <c r="S10" i="36" s="1"/>
  <c r="R21" i="36"/>
  <c r="S21" i="36" s="1"/>
  <c r="R27" i="36"/>
  <c r="S27" i="36" s="1"/>
  <c r="R16" i="36"/>
  <c r="S16" i="36" s="1"/>
  <c r="R25" i="36"/>
  <c r="S25" i="36" s="1"/>
  <c r="R12" i="36"/>
  <c r="S12" i="36" s="1"/>
  <c r="R44" i="36"/>
  <c r="S44" i="36" s="1"/>
  <c r="R35" i="36"/>
  <c r="S35" i="36" s="1"/>
  <c r="R7" i="36"/>
  <c r="S7" i="36" s="1"/>
  <c r="R37" i="36"/>
  <c r="S37" i="36" s="1"/>
  <c r="R26" i="36"/>
  <c r="S26" i="36" s="1"/>
  <c r="R23" i="36"/>
  <c r="S23" i="36" s="1"/>
  <c r="R34" i="36"/>
  <c r="S34" i="36" s="1"/>
  <c r="R14" i="36"/>
  <c r="S14" i="36" s="1"/>
  <c r="R6" i="36"/>
  <c r="S6" i="36" s="1"/>
  <c r="R15" i="36"/>
  <c r="S15" i="36" s="1"/>
  <c r="R8" i="36"/>
  <c r="S8" i="36" s="1"/>
  <c r="R28" i="36"/>
  <c r="S28" i="36" s="1"/>
  <c r="R38" i="36"/>
  <c r="S38" i="36" s="1"/>
  <c r="R19" i="36"/>
  <c r="S19" i="36" s="1"/>
  <c r="R18" i="36"/>
  <c r="S18" i="36" s="1"/>
  <c r="R32" i="36"/>
  <c r="S32" i="36" s="1"/>
  <c r="R31" i="36"/>
  <c r="S31" i="36" s="1"/>
  <c r="R29" i="36"/>
  <c r="S29" i="36" s="1"/>
  <c r="R5" i="36"/>
  <c r="R40" i="36"/>
  <c r="S40" i="36" s="1"/>
  <c r="R39" i="36"/>
  <c r="S39" i="36" s="1"/>
  <c r="R33" i="36"/>
  <c r="S33" i="36" s="1"/>
  <c r="R11" i="36"/>
  <c r="S11" i="36" s="1"/>
  <c r="R17" i="36"/>
  <c r="S17" i="36" s="1"/>
  <c r="R30" i="36"/>
  <c r="S30" i="36" s="1"/>
  <c r="R43" i="36"/>
  <c r="S43" i="36" s="1"/>
  <c r="R24" i="36"/>
  <c r="S24" i="36" s="1"/>
  <c r="R5" i="47" a="1"/>
  <c r="Q45" i="47"/>
  <c r="Q45" i="32"/>
  <c r="R5" i="32" a="1"/>
  <c r="R22" i="44"/>
  <c r="S22" i="44" s="1"/>
  <c r="R26" i="44"/>
  <c r="S26" i="44" s="1"/>
  <c r="R28" i="44"/>
  <c r="S28" i="44" s="1"/>
  <c r="R42" i="44"/>
  <c r="S42" i="44" s="1"/>
  <c r="R20" i="44"/>
  <c r="S20" i="44" s="1"/>
  <c r="R13" i="44"/>
  <c r="S13" i="44" s="1"/>
  <c r="R11" i="44"/>
  <c r="S11" i="44" s="1"/>
  <c r="R16" i="44"/>
  <c r="S16" i="44" s="1"/>
  <c r="R34" i="44"/>
  <c r="S34" i="44" s="1"/>
  <c r="R44" i="44"/>
  <c r="S44" i="44" s="1"/>
  <c r="R36" i="44"/>
  <c r="S36" i="44" s="1"/>
  <c r="R23" i="44"/>
  <c r="S23" i="44" s="1"/>
  <c r="R10" i="44"/>
  <c r="S10" i="44" s="1"/>
  <c r="R39" i="44"/>
  <c r="S39" i="44" s="1"/>
  <c r="R38" i="44"/>
  <c r="S38" i="44" s="1"/>
  <c r="R12" i="44"/>
  <c r="S12" i="44" s="1"/>
  <c r="R21" i="44"/>
  <c r="S21" i="44" s="1"/>
  <c r="R8" i="44"/>
  <c r="S8" i="44" s="1"/>
  <c r="R19" i="44"/>
  <c r="S19" i="44" s="1"/>
  <c r="R5" i="44"/>
  <c r="R33" i="44"/>
  <c r="S33" i="44" s="1"/>
  <c r="R29" i="44"/>
  <c r="S29" i="44" s="1"/>
  <c r="R32" i="44"/>
  <c r="S32" i="44" s="1"/>
  <c r="R37" i="44"/>
  <c r="S37" i="44" s="1"/>
  <c r="R15" i="44"/>
  <c r="S15" i="44" s="1"/>
  <c r="R6" i="44"/>
  <c r="S6" i="44" s="1"/>
  <c r="R14" i="44"/>
  <c r="S14" i="44" s="1"/>
  <c r="R31" i="44"/>
  <c r="S31" i="44" s="1"/>
  <c r="R9" i="44"/>
  <c r="S9" i="44" s="1"/>
  <c r="R25" i="44"/>
  <c r="S25" i="44" s="1"/>
  <c r="R7" i="44"/>
  <c r="S7" i="44" s="1"/>
  <c r="R35" i="44"/>
  <c r="S35" i="44" s="1"/>
  <c r="R41" i="44"/>
  <c r="S41" i="44" s="1"/>
  <c r="R18" i="44"/>
  <c r="S18" i="44" s="1"/>
  <c r="R27" i="44"/>
  <c r="S27" i="44" s="1"/>
  <c r="R24" i="44"/>
  <c r="S24" i="44" s="1"/>
  <c r="R43" i="44"/>
  <c r="S43" i="44" s="1"/>
  <c r="R40" i="44"/>
  <c r="S40" i="44" s="1"/>
  <c r="R17" i="44"/>
  <c r="S17" i="44" s="1"/>
  <c r="R30" i="44"/>
  <c r="S30" i="44" s="1"/>
  <c r="R24" i="18"/>
  <c r="S24" i="18" s="1"/>
  <c r="R42" i="18"/>
  <c r="S42" i="18" s="1"/>
  <c r="R39" i="18"/>
  <c r="S39" i="18" s="1"/>
  <c r="R15" i="18"/>
  <c r="S15" i="18" s="1"/>
  <c r="R17" i="18"/>
  <c r="S17" i="18" s="1"/>
  <c r="R35" i="18"/>
  <c r="S35" i="18" s="1"/>
  <c r="R40" i="18"/>
  <c r="S40" i="18" s="1"/>
  <c r="R16" i="18"/>
  <c r="S16" i="18" s="1"/>
  <c r="R23" i="18"/>
  <c r="S23" i="18" s="1"/>
  <c r="R21" i="18"/>
  <c r="S21" i="18" s="1"/>
  <c r="R38" i="18"/>
  <c r="S38" i="18" s="1"/>
  <c r="R12" i="18"/>
  <c r="S12" i="18" s="1"/>
  <c r="R44" i="18"/>
  <c r="S44" i="18" s="1"/>
  <c r="R11" i="18"/>
  <c r="S11" i="18" s="1"/>
  <c r="R36" i="18"/>
  <c r="S36" i="18" s="1"/>
  <c r="R18" i="18"/>
  <c r="S18" i="18" s="1"/>
  <c r="R26" i="18"/>
  <c r="S26" i="18" s="1"/>
  <c r="R10" i="18"/>
  <c r="S10" i="18" s="1"/>
  <c r="R41" i="18"/>
  <c r="S41" i="18" s="1"/>
  <c r="R25" i="18"/>
  <c r="S25" i="18" s="1"/>
  <c r="R37" i="18"/>
  <c r="S37" i="18" s="1"/>
  <c r="R6" i="18"/>
  <c r="S6" i="18" s="1"/>
  <c r="R34" i="18"/>
  <c r="S34" i="18" s="1"/>
  <c r="R8" i="18"/>
  <c r="S8" i="18" s="1"/>
  <c r="R28" i="18"/>
  <c r="S28" i="18" s="1"/>
  <c r="R14" i="18"/>
  <c r="S14" i="18" s="1"/>
  <c r="R27" i="18"/>
  <c r="S27" i="18" s="1"/>
  <c r="R31" i="18"/>
  <c r="S31" i="18" s="1"/>
  <c r="R30" i="18"/>
  <c r="S30" i="18" s="1"/>
  <c r="R33" i="18"/>
  <c r="S33" i="18" s="1"/>
  <c r="R20" i="18"/>
  <c r="S20" i="18" s="1"/>
  <c r="R19" i="18"/>
  <c r="S19" i="18" s="1"/>
  <c r="R13" i="18"/>
  <c r="S13" i="18" s="1"/>
  <c r="R43" i="18"/>
  <c r="S43" i="18" s="1"/>
  <c r="R7" i="18"/>
  <c r="S7" i="18" s="1"/>
  <c r="R9" i="18"/>
  <c r="S9" i="18" s="1"/>
  <c r="R22" i="18"/>
  <c r="S22" i="18" s="1"/>
  <c r="R29" i="18"/>
  <c r="S29" i="18" s="1"/>
  <c r="R32" i="18"/>
  <c r="S32" i="18" s="1"/>
  <c r="R5" i="18"/>
  <c r="R5" i="37" a="1"/>
  <c r="Q45" i="37"/>
  <c r="R29" i="14"/>
  <c r="S29" i="14" s="1"/>
  <c r="R7" i="14"/>
  <c r="S7" i="14" s="1"/>
  <c r="R15" i="14"/>
  <c r="S15" i="14" s="1"/>
  <c r="R30" i="14"/>
  <c r="S30" i="14" s="1"/>
  <c r="R34" i="14"/>
  <c r="S34" i="14" s="1"/>
  <c r="R12" i="14"/>
  <c r="S12" i="14" s="1"/>
  <c r="R22" i="14"/>
  <c r="S22" i="14" s="1"/>
  <c r="R36" i="14"/>
  <c r="S36" i="14" s="1"/>
  <c r="R26" i="14"/>
  <c r="S26" i="14" s="1"/>
  <c r="R38" i="14"/>
  <c r="S38" i="14" s="1"/>
  <c r="R32" i="14"/>
  <c r="S32" i="14" s="1"/>
  <c r="R20" i="14"/>
  <c r="S20" i="14" s="1"/>
  <c r="R35" i="14"/>
  <c r="S35" i="14" s="1"/>
  <c r="R27" i="14"/>
  <c r="S27" i="14" s="1"/>
  <c r="R16" i="14"/>
  <c r="S16" i="14" s="1"/>
  <c r="R13" i="14"/>
  <c r="S13" i="14" s="1"/>
  <c r="R41" i="14"/>
  <c r="S41" i="14" s="1"/>
  <c r="R40" i="14"/>
  <c r="S40" i="14" s="1"/>
  <c r="R37" i="14"/>
  <c r="S37" i="14" s="1"/>
  <c r="R5" i="14"/>
  <c r="R24" i="14"/>
  <c r="S24" i="14" s="1"/>
  <c r="R8" i="14"/>
  <c r="S8" i="14" s="1"/>
  <c r="R17" i="14"/>
  <c r="S17" i="14" s="1"/>
  <c r="R19" i="14"/>
  <c r="S19" i="14" s="1"/>
  <c r="R44" i="14"/>
  <c r="S44" i="14" s="1"/>
  <c r="R23" i="14"/>
  <c r="S23" i="14" s="1"/>
  <c r="R31" i="14"/>
  <c r="S31" i="14" s="1"/>
  <c r="R39" i="14"/>
  <c r="S39" i="14" s="1"/>
  <c r="R18" i="14"/>
  <c r="S18" i="14" s="1"/>
  <c r="R9" i="14"/>
  <c r="S9" i="14" s="1"/>
  <c r="R25" i="14"/>
  <c r="S25" i="14" s="1"/>
  <c r="R43" i="14"/>
  <c r="S43" i="14" s="1"/>
  <c r="R14" i="14"/>
  <c r="S14" i="14" s="1"/>
  <c r="R6" i="14"/>
  <c r="S6" i="14" s="1"/>
  <c r="R10" i="14"/>
  <c r="S10" i="14" s="1"/>
  <c r="R21" i="14"/>
  <c r="S21" i="14" s="1"/>
  <c r="R28" i="14"/>
  <c r="S28" i="14" s="1"/>
  <c r="R11" i="14"/>
  <c r="S11" i="14" s="1"/>
  <c r="R33" i="14"/>
  <c r="S33" i="14" s="1"/>
  <c r="R42" i="14"/>
  <c r="S42" i="14" s="1"/>
  <c r="U22" i="12"/>
  <c r="W22" i="12"/>
  <c r="Y22" i="12"/>
  <c r="Y26" i="12"/>
  <c r="U26" i="12"/>
  <c r="W26" i="12"/>
  <c r="R45" i="12"/>
  <c r="S5" i="12"/>
  <c r="U38" i="12"/>
  <c r="Y38" i="12"/>
  <c r="W38" i="12"/>
  <c r="U11" i="12"/>
  <c r="W11" i="12"/>
  <c r="Y11" i="12"/>
  <c r="U44" i="12"/>
  <c r="W44" i="12"/>
  <c r="Y44" i="12"/>
  <c r="Y32" i="12"/>
  <c r="W32" i="12"/>
  <c r="U32" i="12"/>
  <c r="U12" i="12"/>
  <c r="W12" i="12"/>
  <c r="Y12" i="12"/>
  <c r="W7" i="12"/>
  <c r="Y7" i="12"/>
  <c r="U7" i="12"/>
  <c r="U43" i="12"/>
  <c r="Y43" i="12"/>
  <c r="W43" i="12"/>
  <c r="R44" i="31"/>
  <c r="S44" i="31" s="1"/>
  <c r="R35" i="31"/>
  <c r="S35" i="31" s="1"/>
  <c r="R31" i="31"/>
  <c r="S31" i="31" s="1"/>
  <c r="R20" i="31"/>
  <c r="S20" i="31" s="1"/>
  <c r="R39" i="31"/>
  <c r="S39" i="31" s="1"/>
  <c r="R15" i="31"/>
  <c r="S15" i="31" s="1"/>
  <c r="R14" i="31"/>
  <c r="S14" i="31" s="1"/>
  <c r="R27" i="31"/>
  <c r="S27" i="31" s="1"/>
  <c r="R40" i="31"/>
  <c r="S40" i="31" s="1"/>
  <c r="R23" i="31"/>
  <c r="S23" i="31" s="1"/>
  <c r="R26" i="31"/>
  <c r="S26" i="31" s="1"/>
  <c r="R8" i="31"/>
  <c r="S8" i="31" s="1"/>
  <c r="R24" i="31"/>
  <c r="S24" i="31" s="1"/>
  <c r="R33" i="31"/>
  <c r="S33" i="31" s="1"/>
  <c r="R41" i="31"/>
  <c r="S41" i="31" s="1"/>
  <c r="R42" i="31"/>
  <c r="S42" i="31" s="1"/>
  <c r="R29" i="31"/>
  <c r="S29" i="31" s="1"/>
  <c r="R12" i="31"/>
  <c r="S12" i="31" s="1"/>
  <c r="R32" i="31"/>
  <c r="S32" i="31" s="1"/>
  <c r="R36" i="31"/>
  <c r="S36" i="31" s="1"/>
  <c r="R6" i="31"/>
  <c r="S6" i="31" s="1"/>
  <c r="R13" i="31"/>
  <c r="S13" i="31" s="1"/>
  <c r="R43" i="31"/>
  <c r="S43" i="31" s="1"/>
  <c r="R25" i="31"/>
  <c r="S25" i="31" s="1"/>
  <c r="R16" i="31"/>
  <c r="S16" i="31" s="1"/>
  <c r="R19" i="31"/>
  <c r="S19" i="31" s="1"/>
  <c r="R28" i="31"/>
  <c r="S28" i="31" s="1"/>
  <c r="R17" i="31"/>
  <c r="S17" i="31" s="1"/>
  <c r="R34" i="31"/>
  <c r="S34" i="31" s="1"/>
  <c r="R22" i="31"/>
  <c r="S22" i="31" s="1"/>
  <c r="R10" i="31"/>
  <c r="S10" i="31" s="1"/>
  <c r="R18" i="31"/>
  <c r="S18" i="31" s="1"/>
  <c r="R38" i="31"/>
  <c r="S38" i="31" s="1"/>
  <c r="R11" i="31"/>
  <c r="S11" i="31" s="1"/>
  <c r="R7" i="31"/>
  <c r="S7" i="31" s="1"/>
  <c r="R37" i="31"/>
  <c r="S37" i="31" s="1"/>
  <c r="R30" i="31"/>
  <c r="S30" i="31" s="1"/>
  <c r="R21" i="31"/>
  <c r="S21" i="31" s="1"/>
  <c r="R9" i="31"/>
  <c r="S9" i="31" s="1"/>
  <c r="R5" i="31"/>
  <c r="R31" i="35"/>
  <c r="S31" i="35" s="1"/>
  <c r="R10" i="35"/>
  <c r="S10" i="35" s="1"/>
  <c r="R30" i="35"/>
  <c r="S30" i="35" s="1"/>
  <c r="R38" i="35"/>
  <c r="S38" i="35" s="1"/>
  <c r="R11" i="35"/>
  <c r="S11" i="35" s="1"/>
  <c r="R25" i="35"/>
  <c r="S25" i="35" s="1"/>
  <c r="R43" i="35"/>
  <c r="S43" i="35" s="1"/>
  <c r="R24" i="35"/>
  <c r="S24" i="35" s="1"/>
  <c r="R44" i="35"/>
  <c r="S44" i="35" s="1"/>
  <c r="R6" i="35"/>
  <c r="S6" i="35" s="1"/>
  <c r="R40" i="35"/>
  <c r="S40" i="35" s="1"/>
  <c r="R21" i="35"/>
  <c r="S21" i="35" s="1"/>
  <c r="R32" i="35"/>
  <c r="S32" i="35" s="1"/>
  <c r="R33" i="35"/>
  <c r="S33" i="35" s="1"/>
  <c r="R19" i="35"/>
  <c r="S19" i="35" s="1"/>
  <c r="R34" i="35"/>
  <c r="S34" i="35" s="1"/>
  <c r="R13" i="35"/>
  <c r="S13" i="35" s="1"/>
  <c r="R9" i="35"/>
  <c r="S9" i="35" s="1"/>
  <c r="R35" i="35"/>
  <c r="S35" i="35" s="1"/>
  <c r="R5" i="35"/>
  <c r="R15" i="35"/>
  <c r="S15" i="35" s="1"/>
  <c r="R17" i="35"/>
  <c r="S17" i="35" s="1"/>
  <c r="R26" i="35"/>
  <c r="S26" i="35" s="1"/>
  <c r="R18" i="35"/>
  <c r="S18" i="35" s="1"/>
  <c r="R7" i="35"/>
  <c r="S7" i="35" s="1"/>
  <c r="R28" i="35"/>
  <c r="S28" i="35" s="1"/>
  <c r="R8" i="35"/>
  <c r="S8" i="35" s="1"/>
  <c r="R37" i="35"/>
  <c r="S37" i="35" s="1"/>
  <c r="R29" i="35"/>
  <c r="S29" i="35" s="1"/>
  <c r="R27" i="35"/>
  <c r="S27" i="35" s="1"/>
  <c r="R42" i="35"/>
  <c r="S42" i="35" s="1"/>
  <c r="R20" i="35"/>
  <c r="S20" i="35" s="1"/>
  <c r="R39" i="35"/>
  <c r="S39" i="35" s="1"/>
  <c r="R12" i="35"/>
  <c r="S12" i="35" s="1"/>
  <c r="R14" i="35"/>
  <c r="S14" i="35" s="1"/>
  <c r="R16" i="35"/>
  <c r="S16" i="35" s="1"/>
  <c r="R22" i="35"/>
  <c r="S22" i="35" s="1"/>
  <c r="R41" i="35"/>
  <c r="S41" i="35" s="1"/>
  <c r="R23" i="35"/>
  <c r="S23" i="35" s="1"/>
  <c r="R36" i="35"/>
  <c r="S36" i="35" s="1"/>
  <c r="R38" i="38"/>
  <c r="S38" i="38" s="1"/>
  <c r="R20" i="38"/>
  <c r="S20" i="38" s="1"/>
  <c r="R10" i="38"/>
  <c r="S10" i="38" s="1"/>
  <c r="R14" i="38"/>
  <c r="S14" i="38" s="1"/>
  <c r="R7" i="38"/>
  <c r="S7" i="38" s="1"/>
  <c r="R29" i="38"/>
  <c r="S29" i="38" s="1"/>
  <c r="R21" i="38"/>
  <c r="S21" i="38" s="1"/>
  <c r="R34" i="38"/>
  <c r="S34" i="38" s="1"/>
  <c r="R6" i="38"/>
  <c r="S6" i="38" s="1"/>
  <c r="R37" i="38"/>
  <c r="S37" i="38" s="1"/>
  <c r="R24" i="38"/>
  <c r="S24" i="38" s="1"/>
  <c r="R12" i="38"/>
  <c r="S12" i="38" s="1"/>
  <c r="R30" i="38"/>
  <c r="S30" i="38" s="1"/>
  <c r="R28" i="38"/>
  <c r="S28" i="38" s="1"/>
  <c r="R19" i="38"/>
  <c r="S19" i="38" s="1"/>
  <c r="R31" i="38"/>
  <c r="S31" i="38" s="1"/>
  <c r="R36" i="38"/>
  <c r="S36" i="38" s="1"/>
  <c r="R17" i="38"/>
  <c r="S17" i="38" s="1"/>
  <c r="R33" i="38"/>
  <c r="S33" i="38" s="1"/>
  <c r="R44" i="38"/>
  <c r="S44" i="38" s="1"/>
  <c r="R35" i="38"/>
  <c r="S35" i="38" s="1"/>
  <c r="R8" i="38"/>
  <c r="S8" i="38" s="1"/>
  <c r="R23" i="38"/>
  <c r="S23" i="38" s="1"/>
  <c r="R25" i="38"/>
  <c r="S25" i="38" s="1"/>
  <c r="R15" i="38"/>
  <c r="S15" i="38" s="1"/>
  <c r="R9" i="38"/>
  <c r="S9" i="38" s="1"/>
  <c r="R27" i="38"/>
  <c r="S27" i="38" s="1"/>
  <c r="R43" i="38"/>
  <c r="S43" i="38" s="1"/>
  <c r="R42" i="38"/>
  <c r="S42" i="38" s="1"/>
  <c r="R13" i="38"/>
  <c r="S13" i="38" s="1"/>
  <c r="R16" i="38"/>
  <c r="S16" i="38" s="1"/>
  <c r="R39" i="38"/>
  <c r="S39" i="38" s="1"/>
  <c r="R22" i="38"/>
  <c r="S22" i="38" s="1"/>
  <c r="R11" i="38"/>
  <c r="S11" i="38" s="1"/>
  <c r="R18" i="38"/>
  <c r="S18" i="38" s="1"/>
  <c r="R41" i="38"/>
  <c r="S41" i="38" s="1"/>
  <c r="R5" i="38"/>
  <c r="R32" i="38"/>
  <c r="S32" i="38" s="1"/>
  <c r="R26" i="38"/>
  <c r="S26" i="38" s="1"/>
  <c r="R40" i="38"/>
  <c r="S40" i="38" s="1"/>
  <c r="R5" i="51" a="1"/>
  <c r="Q45" i="51"/>
  <c r="Q45" i="52"/>
  <c r="R5" i="52" a="1"/>
  <c r="R42" i="48"/>
  <c r="S42" i="48" s="1"/>
  <c r="R33" i="48"/>
  <c r="S33" i="48" s="1"/>
  <c r="R32" i="48"/>
  <c r="S32" i="48" s="1"/>
  <c r="R28" i="48"/>
  <c r="S28" i="48" s="1"/>
  <c r="R20" i="48"/>
  <c r="S20" i="48" s="1"/>
  <c r="R21" i="48"/>
  <c r="S21" i="48" s="1"/>
  <c r="R39" i="48"/>
  <c r="S39" i="48" s="1"/>
  <c r="R7" i="48"/>
  <c r="S7" i="48" s="1"/>
  <c r="R8" i="48"/>
  <c r="S8" i="48" s="1"/>
  <c r="R15" i="48"/>
  <c r="S15" i="48" s="1"/>
  <c r="R37" i="48"/>
  <c r="S37" i="48" s="1"/>
  <c r="R10" i="48"/>
  <c r="S10" i="48" s="1"/>
  <c r="R43" i="48"/>
  <c r="S43" i="48" s="1"/>
  <c r="R17" i="48"/>
  <c r="S17" i="48" s="1"/>
  <c r="R13" i="48"/>
  <c r="S13" i="48" s="1"/>
  <c r="R27" i="48"/>
  <c r="S27" i="48" s="1"/>
  <c r="R6" i="48"/>
  <c r="S6" i="48" s="1"/>
  <c r="R40" i="48"/>
  <c r="S40" i="48" s="1"/>
  <c r="R11" i="48"/>
  <c r="S11" i="48" s="1"/>
  <c r="R36" i="48"/>
  <c r="S36" i="48" s="1"/>
  <c r="R24" i="48"/>
  <c r="S24" i="48" s="1"/>
  <c r="R30" i="48"/>
  <c r="S30" i="48" s="1"/>
  <c r="R18" i="48"/>
  <c r="S18" i="48" s="1"/>
  <c r="R12" i="48"/>
  <c r="S12" i="48" s="1"/>
  <c r="R14" i="48"/>
  <c r="S14" i="48" s="1"/>
  <c r="R41" i="48"/>
  <c r="S41" i="48" s="1"/>
  <c r="R22" i="48"/>
  <c r="S22" i="48" s="1"/>
  <c r="R5" i="48"/>
  <c r="R23" i="48"/>
  <c r="S23" i="48" s="1"/>
  <c r="R9" i="48"/>
  <c r="S9" i="48" s="1"/>
  <c r="R29" i="48"/>
  <c r="S29" i="48" s="1"/>
  <c r="R26" i="48"/>
  <c r="S26" i="48" s="1"/>
  <c r="R35" i="48"/>
  <c r="S35" i="48" s="1"/>
  <c r="R19" i="48"/>
  <c r="S19" i="48" s="1"/>
  <c r="R44" i="48"/>
  <c r="S44" i="48" s="1"/>
  <c r="R16" i="48"/>
  <c r="S16" i="48" s="1"/>
  <c r="R25" i="48"/>
  <c r="S25" i="48" s="1"/>
  <c r="R31" i="48"/>
  <c r="S31" i="48" s="1"/>
  <c r="R34" i="48"/>
  <c r="S34" i="48" s="1"/>
  <c r="R38" i="48"/>
  <c r="S38" i="48" s="1"/>
  <c r="R6" i="42"/>
  <c r="S6" i="42" s="1"/>
  <c r="R9" i="42"/>
  <c r="S9" i="42" s="1"/>
  <c r="R7" i="42"/>
  <c r="S7" i="42" s="1"/>
  <c r="R35" i="42"/>
  <c r="S35" i="42" s="1"/>
  <c r="R33" i="42"/>
  <c r="S33" i="42" s="1"/>
  <c r="R40" i="42"/>
  <c r="S40" i="42" s="1"/>
  <c r="R30" i="42"/>
  <c r="S30" i="42" s="1"/>
  <c r="R31" i="42"/>
  <c r="S31" i="42" s="1"/>
  <c r="R21" i="42"/>
  <c r="S21" i="42" s="1"/>
  <c r="R43" i="42"/>
  <c r="S43" i="42" s="1"/>
  <c r="R42" i="42"/>
  <c r="S42" i="42" s="1"/>
  <c r="R11" i="42"/>
  <c r="S11" i="42" s="1"/>
  <c r="R14" i="42"/>
  <c r="S14" i="42" s="1"/>
  <c r="R41" i="42"/>
  <c r="S41" i="42" s="1"/>
  <c r="R5" i="42"/>
  <c r="R20" i="42"/>
  <c r="S20" i="42" s="1"/>
  <c r="R8" i="42"/>
  <c r="S8" i="42" s="1"/>
  <c r="R25" i="42"/>
  <c r="S25" i="42" s="1"/>
  <c r="R16" i="42"/>
  <c r="S16" i="42" s="1"/>
  <c r="R24" i="42"/>
  <c r="S24" i="42" s="1"/>
  <c r="R22" i="42"/>
  <c r="S22" i="42" s="1"/>
  <c r="R32" i="42"/>
  <c r="S32" i="42" s="1"/>
  <c r="R36" i="42"/>
  <c r="S36" i="42" s="1"/>
  <c r="R12" i="42"/>
  <c r="S12" i="42" s="1"/>
  <c r="R19" i="42"/>
  <c r="S19" i="42" s="1"/>
  <c r="R28" i="42"/>
  <c r="S28" i="42" s="1"/>
  <c r="R39" i="42"/>
  <c r="S39" i="42" s="1"/>
  <c r="R13" i="42"/>
  <c r="S13" i="42" s="1"/>
  <c r="R23" i="42"/>
  <c r="S23" i="42" s="1"/>
  <c r="R37" i="42"/>
  <c r="S37" i="42" s="1"/>
  <c r="R38" i="42"/>
  <c r="S38" i="42" s="1"/>
  <c r="R44" i="42"/>
  <c r="S44" i="42" s="1"/>
  <c r="R26" i="42"/>
  <c r="S26" i="42" s="1"/>
  <c r="R34" i="42"/>
  <c r="S34" i="42" s="1"/>
  <c r="R18" i="42"/>
  <c r="S18" i="42" s="1"/>
  <c r="R29" i="42"/>
  <c r="S29" i="42" s="1"/>
  <c r="R15" i="42"/>
  <c r="S15" i="42" s="1"/>
  <c r="R27" i="42"/>
  <c r="S27" i="42" s="1"/>
  <c r="R17" i="42"/>
  <c r="S17" i="42" s="1"/>
  <c r="R10" i="42"/>
  <c r="S10" i="42" s="1"/>
  <c r="R20" i="24"/>
  <c r="S20" i="24" s="1"/>
  <c r="R39" i="24"/>
  <c r="S39" i="24" s="1"/>
  <c r="R34" i="24"/>
  <c r="S34" i="24" s="1"/>
  <c r="R24" i="24"/>
  <c r="S24" i="24" s="1"/>
  <c r="R16" i="24"/>
  <c r="S16" i="24" s="1"/>
  <c r="R22" i="24"/>
  <c r="S22" i="24" s="1"/>
  <c r="R25" i="24"/>
  <c r="S25" i="24" s="1"/>
  <c r="R44" i="24"/>
  <c r="S44" i="24" s="1"/>
  <c r="R7" i="24"/>
  <c r="S7" i="24" s="1"/>
  <c r="R23" i="24"/>
  <c r="S23" i="24" s="1"/>
  <c r="R14" i="24"/>
  <c r="S14" i="24" s="1"/>
  <c r="R13" i="24"/>
  <c r="S13" i="24" s="1"/>
  <c r="R33" i="24"/>
  <c r="S33" i="24" s="1"/>
  <c r="R41" i="24"/>
  <c r="S41" i="24" s="1"/>
  <c r="R28" i="24"/>
  <c r="S28" i="24" s="1"/>
  <c r="R32" i="24"/>
  <c r="S32" i="24" s="1"/>
  <c r="R12" i="24"/>
  <c r="S12" i="24" s="1"/>
  <c r="R38" i="24"/>
  <c r="S38" i="24" s="1"/>
  <c r="R30" i="24"/>
  <c r="S30" i="24" s="1"/>
  <c r="R37" i="24"/>
  <c r="S37" i="24" s="1"/>
  <c r="R15" i="24"/>
  <c r="S15" i="24" s="1"/>
  <c r="R27" i="24"/>
  <c r="S27" i="24" s="1"/>
  <c r="R11" i="24"/>
  <c r="S11" i="24" s="1"/>
  <c r="R5" i="24"/>
  <c r="R21" i="24"/>
  <c r="S21" i="24" s="1"/>
  <c r="R43" i="24"/>
  <c r="S43" i="24" s="1"/>
  <c r="R10" i="24"/>
  <c r="S10" i="24" s="1"/>
  <c r="R9" i="24"/>
  <c r="S9" i="24" s="1"/>
  <c r="R42" i="24"/>
  <c r="S42" i="24" s="1"/>
  <c r="R29" i="24"/>
  <c r="S29" i="24" s="1"/>
  <c r="R40" i="24"/>
  <c r="S40" i="24" s="1"/>
  <c r="R6" i="24"/>
  <c r="S6" i="24" s="1"/>
  <c r="R17" i="24"/>
  <c r="S17" i="24" s="1"/>
  <c r="R35" i="24"/>
  <c r="S35" i="24" s="1"/>
  <c r="R26" i="24"/>
  <c r="S26" i="24" s="1"/>
  <c r="R18" i="24"/>
  <c r="S18" i="24" s="1"/>
  <c r="R19" i="24"/>
  <c r="S19" i="24" s="1"/>
  <c r="R8" i="24"/>
  <c r="S8" i="24" s="1"/>
  <c r="R36" i="24"/>
  <c r="S36" i="24" s="1"/>
  <c r="R31" i="24"/>
  <c r="S31" i="24" s="1"/>
  <c r="R34" i="22"/>
  <c r="S34" i="22" s="1"/>
  <c r="R41" i="22"/>
  <c r="S41" i="22" s="1"/>
  <c r="R30" i="22"/>
  <c r="S30" i="22" s="1"/>
  <c r="R19" i="22"/>
  <c r="S19" i="22" s="1"/>
  <c r="R24" i="22"/>
  <c r="S24" i="22" s="1"/>
  <c r="R31" i="22"/>
  <c r="S31" i="22" s="1"/>
  <c r="R9" i="22"/>
  <c r="S9" i="22" s="1"/>
  <c r="R23" i="22"/>
  <c r="S23" i="22" s="1"/>
  <c r="R14" i="22"/>
  <c r="S14" i="22" s="1"/>
  <c r="R37" i="22"/>
  <c r="S37" i="22" s="1"/>
  <c r="R25" i="22"/>
  <c r="S25" i="22" s="1"/>
  <c r="R32" i="22"/>
  <c r="S32" i="22" s="1"/>
  <c r="R5" i="22"/>
  <c r="R28" i="22"/>
  <c r="S28" i="22" s="1"/>
  <c r="R44" i="22"/>
  <c r="S44" i="22" s="1"/>
  <c r="R21" i="22"/>
  <c r="S21" i="22" s="1"/>
  <c r="R33" i="22"/>
  <c r="S33" i="22" s="1"/>
  <c r="R29" i="22"/>
  <c r="S29" i="22" s="1"/>
  <c r="R15" i="22"/>
  <c r="S15" i="22" s="1"/>
  <c r="R22" i="22"/>
  <c r="S22" i="22" s="1"/>
  <c r="R43" i="22"/>
  <c r="S43" i="22" s="1"/>
  <c r="R42" i="22"/>
  <c r="S42" i="22" s="1"/>
  <c r="R39" i="22"/>
  <c r="S39" i="22" s="1"/>
  <c r="R7" i="22"/>
  <c r="S7" i="22" s="1"/>
  <c r="R13" i="22"/>
  <c r="S13" i="22" s="1"/>
  <c r="R27" i="22"/>
  <c r="S27" i="22" s="1"/>
  <c r="R18" i="22"/>
  <c r="S18" i="22" s="1"/>
  <c r="R11" i="22"/>
  <c r="S11" i="22" s="1"/>
  <c r="R26" i="22"/>
  <c r="S26" i="22" s="1"/>
  <c r="R36" i="22"/>
  <c r="S36" i="22" s="1"/>
  <c r="R38" i="22"/>
  <c r="S38" i="22" s="1"/>
  <c r="R16" i="22"/>
  <c r="S16" i="22" s="1"/>
  <c r="R35" i="22"/>
  <c r="S35" i="22" s="1"/>
  <c r="R8" i="22"/>
  <c r="S8" i="22" s="1"/>
  <c r="R20" i="22"/>
  <c r="S20" i="22" s="1"/>
  <c r="R12" i="22"/>
  <c r="S12" i="22" s="1"/>
  <c r="R10" i="22"/>
  <c r="S10" i="22" s="1"/>
  <c r="R6" i="22"/>
  <c r="S6" i="22" s="1"/>
  <c r="R40" i="22"/>
  <c r="S40" i="22" s="1"/>
  <c r="R17" i="22"/>
  <c r="S17" i="22" s="1"/>
  <c r="R5" i="25" a="1"/>
  <c r="Q45" i="25"/>
  <c r="R44" i="8"/>
  <c r="S44" i="8" s="1"/>
  <c r="R21" i="8"/>
  <c r="S21" i="8" s="1"/>
  <c r="R30" i="8"/>
  <c r="S30" i="8" s="1"/>
  <c r="R25" i="8"/>
  <c r="S25" i="8" s="1"/>
  <c r="R19" i="8"/>
  <c r="S19" i="8" s="1"/>
  <c r="R29" i="8"/>
  <c r="S29" i="8" s="1"/>
  <c r="R7" i="8"/>
  <c r="S7" i="8" s="1"/>
  <c r="R42" i="8"/>
  <c r="S42" i="8" s="1"/>
  <c r="R33" i="8"/>
  <c r="S33" i="8" s="1"/>
  <c r="R23" i="8"/>
  <c r="S23" i="8" s="1"/>
  <c r="R31" i="8"/>
  <c r="S31" i="8" s="1"/>
  <c r="R15" i="8"/>
  <c r="S15" i="8" s="1"/>
  <c r="R8" i="8"/>
  <c r="S8" i="8" s="1"/>
  <c r="R32" i="8"/>
  <c r="S32" i="8" s="1"/>
  <c r="R28" i="8"/>
  <c r="S28" i="8" s="1"/>
  <c r="R17" i="8"/>
  <c r="S17" i="8" s="1"/>
  <c r="R20" i="8"/>
  <c r="S20" i="8" s="1"/>
  <c r="R11" i="8"/>
  <c r="S11" i="8" s="1"/>
  <c r="R27" i="8"/>
  <c r="S27" i="8" s="1"/>
  <c r="R36" i="8"/>
  <c r="S36" i="8" s="1"/>
  <c r="R12" i="8"/>
  <c r="S12" i="8" s="1"/>
  <c r="R14" i="8"/>
  <c r="S14" i="8" s="1"/>
  <c r="R24" i="8"/>
  <c r="S24" i="8" s="1"/>
  <c r="R16" i="8"/>
  <c r="S16" i="8" s="1"/>
  <c r="R22" i="8"/>
  <c r="S22" i="8" s="1"/>
  <c r="R13" i="8"/>
  <c r="S13" i="8" s="1"/>
  <c r="R26" i="8"/>
  <c r="S26" i="8" s="1"/>
  <c r="R37" i="8"/>
  <c r="S37" i="8" s="1"/>
  <c r="R41" i="8"/>
  <c r="S41" i="8" s="1"/>
  <c r="R38" i="8"/>
  <c r="S38" i="8" s="1"/>
  <c r="R18" i="8"/>
  <c r="S18" i="8" s="1"/>
  <c r="R34" i="8"/>
  <c r="S34" i="8" s="1"/>
  <c r="R9" i="8"/>
  <c r="S9" i="8" s="1"/>
  <c r="R35" i="8"/>
  <c r="S35" i="8" s="1"/>
  <c r="R5" i="8"/>
  <c r="R40" i="8"/>
  <c r="S40" i="8" s="1"/>
  <c r="R39" i="8"/>
  <c r="S39" i="8" s="1"/>
  <c r="R43" i="8"/>
  <c r="S43" i="8" s="1"/>
  <c r="R6" i="8"/>
  <c r="S6" i="8" s="1"/>
  <c r="R10" i="8"/>
  <c r="S10" i="8" s="1"/>
  <c r="U24" i="12"/>
  <c r="W24" i="12"/>
  <c r="Y24" i="12"/>
  <c r="U37" i="12"/>
  <c r="W37" i="12"/>
  <c r="Y37" i="12"/>
  <c r="U16" i="12"/>
  <c r="W16" i="12"/>
  <c r="Y16" i="12"/>
  <c r="W18" i="12"/>
  <c r="U18" i="12"/>
  <c r="Y18" i="12"/>
  <c r="W9" i="12"/>
  <c r="Y9" i="12"/>
  <c r="U9" i="12"/>
  <c r="W10" i="12"/>
  <c r="U10" i="12"/>
  <c r="Y10" i="12"/>
  <c r="U39" i="12"/>
  <c r="Y39" i="12"/>
  <c r="W39" i="12"/>
  <c r="W35" i="12"/>
  <c r="U35" i="12"/>
  <c r="Y35" i="12"/>
  <c r="W41" i="12"/>
  <c r="U41" i="12"/>
  <c r="Y41" i="12"/>
  <c r="Y14" i="12"/>
  <c r="W14" i="12"/>
  <c r="U14" i="12"/>
  <c r="R5" i="34" a="1"/>
  <c r="Q45" i="34"/>
  <c r="R25" i="17"/>
  <c r="S25" i="17" s="1"/>
  <c r="R40" i="17"/>
  <c r="S40" i="17" s="1"/>
  <c r="R42" i="17"/>
  <c r="S42" i="17" s="1"/>
  <c r="R6" i="17"/>
  <c r="S6" i="17" s="1"/>
  <c r="R39" i="17"/>
  <c r="S39" i="17" s="1"/>
  <c r="R7" i="17"/>
  <c r="S7" i="17" s="1"/>
  <c r="R8" i="17"/>
  <c r="S8" i="17" s="1"/>
  <c r="R30" i="17"/>
  <c r="S30" i="17" s="1"/>
  <c r="R33" i="17"/>
  <c r="S33" i="17" s="1"/>
  <c r="R13" i="17"/>
  <c r="S13" i="17" s="1"/>
  <c r="R28" i="17"/>
  <c r="S28" i="17" s="1"/>
  <c r="R26" i="17"/>
  <c r="S26" i="17" s="1"/>
  <c r="R11" i="17"/>
  <c r="S11" i="17" s="1"/>
  <c r="R37" i="17"/>
  <c r="S37" i="17" s="1"/>
  <c r="R31" i="17"/>
  <c r="S31" i="17" s="1"/>
  <c r="R15" i="17"/>
  <c r="S15" i="17" s="1"/>
  <c r="R17" i="17"/>
  <c r="S17" i="17" s="1"/>
  <c r="R22" i="17"/>
  <c r="S22" i="17" s="1"/>
  <c r="R44" i="17"/>
  <c r="S44" i="17" s="1"/>
  <c r="R12" i="17"/>
  <c r="S12" i="17" s="1"/>
  <c r="R21" i="17"/>
  <c r="S21" i="17" s="1"/>
  <c r="R32" i="17"/>
  <c r="S32" i="17" s="1"/>
  <c r="R16" i="17"/>
  <c r="S16" i="17" s="1"/>
  <c r="R34" i="17"/>
  <c r="S34" i="17" s="1"/>
  <c r="R38" i="17"/>
  <c r="S38" i="17" s="1"/>
  <c r="R24" i="17"/>
  <c r="S24" i="17" s="1"/>
  <c r="R20" i="17"/>
  <c r="S20" i="17" s="1"/>
  <c r="R23" i="17"/>
  <c r="S23" i="17" s="1"/>
  <c r="R18" i="17"/>
  <c r="S18" i="17" s="1"/>
  <c r="R35" i="17"/>
  <c r="S35" i="17" s="1"/>
  <c r="R9" i="17"/>
  <c r="S9" i="17" s="1"/>
  <c r="R29" i="17"/>
  <c r="S29" i="17" s="1"/>
  <c r="R19" i="17"/>
  <c r="S19" i="17" s="1"/>
  <c r="R27" i="17"/>
  <c r="S27" i="17" s="1"/>
  <c r="R14" i="17"/>
  <c r="S14" i="17" s="1"/>
  <c r="R43" i="17"/>
  <c r="S43" i="17" s="1"/>
  <c r="R10" i="17"/>
  <c r="S10" i="17" s="1"/>
  <c r="R41" i="17"/>
  <c r="S41" i="17" s="1"/>
  <c r="R36" i="17"/>
  <c r="S36" i="17" s="1"/>
  <c r="R5" i="17"/>
  <c r="Q45" i="20"/>
  <c r="R5" i="20" a="1"/>
  <c r="R5" i="39" a="1"/>
  <c r="Q45" i="39"/>
  <c r="R32" i="20" l="1"/>
  <c r="S32" i="20" s="1"/>
  <c r="R29" i="20"/>
  <c r="S29" i="20" s="1"/>
  <c r="R31" i="20"/>
  <c r="S31" i="20" s="1"/>
  <c r="R9" i="20"/>
  <c r="S9" i="20" s="1"/>
  <c r="R33" i="20"/>
  <c r="S33" i="20" s="1"/>
  <c r="R34" i="20"/>
  <c r="S34" i="20" s="1"/>
  <c r="R42" i="20"/>
  <c r="S42" i="20" s="1"/>
  <c r="R36" i="20"/>
  <c r="S36" i="20" s="1"/>
  <c r="R20" i="20"/>
  <c r="S20" i="20" s="1"/>
  <c r="R43" i="20"/>
  <c r="S43" i="20" s="1"/>
  <c r="R11" i="20"/>
  <c r="S11" i="20" s="1"/>
  <c r="R41" i="20"/>
  <c r="S41" i="20" s="1"/>
  <c r="R39" i="20"/>
  <c r="S39" i="20" s="1"/>
  <c r="R10" i="20"/>
  <c r="S10" i="20" s="1"/>
  <c r="R18" i="20"/>
  <c r="S18" i="20" s="1"/>
  <c r="R27" i="20"/>
  <c r="S27" i="20" s="1"/>
  <c r="R19" i="20"/>
  <c r="S19" i="20" s="1"/>
  <c r="R24" i="20"/>
  <c r="S24" i="20" s="1"/>
  <c r="R23" i="20"/>
  <c r="S23" i="20" s="1"/>
  <c r="R13" i="20"/>
  <c r="S13" i="20" s="1"/>
  <c r="R22" i="20"/>
  <c r="S22" i="20" s="1"/>
  <c r="R8" i="20"/>
  <c r="S8" i="20" s="1"/>
  <c r="R7" i="20"/>
  <c r="S7" i="20" s="1"/>
  <c r="R12" i="20"/>
  <c r="S12" i="20" s="1"/>
  <c r="R40" i="20"/>
  <c r="S40" i="20" s="1"/>
  <c r="R15" i="20"/>
  <c r="S15" i="20" s="1"/>
  <c r="R28" i="20"/>
  <c r="S28" i="20" s="1"/>
  <c r="R16" i="20"/>
  <c r="S16" i="20" s="1"/>
  <c r="R26" i="20"/>
  <c r="S26" i="20" s="1"/>
  <c r="R17" i="20"/>
  <c r="S17" i="20" s="1"/>
  <c r="R37" i="20"/>
  <c r="S37" i="20" s="1"/>
  <c r="R25" i="20"/>
  <c r="S25" i="20" s="1"/>
  <c r="R14" i="20"/>
  <c r="S14" i="20" s="1"/>
  <c r="R44" i="20"/>
  <c r="S44" i="20" s="1"/>
  <c r="R5" i="20"/>
  <c r="R38" i="20"/>
  <c r="S38" i="20" s="1"/>
  <c r="R35" i="20"/>
  <c r="S35" i="20" s="1"/>
  <c r="R30" i="20"/>
  <c r="S30" i="20" s="1"/>
  <c r="R6" i="20"/>
  <c r="S6" i="20" s="1"/>
  <c r="R21" i="20"/>
  <c r="S21" i="20" s="1"/>
  <c r="W41" i="17"/>
  <c r="Y41" i="17"/>
  <c r="U41" i="17"/>
  <c r="Y27" i="17"/>
  <c r="W27" i="17"/>
  <c r="U27" i="17"/>
  <c r="Y35" i="17"/>
  <c r="U35" i="17"/>
  <c r="W35" i="17"/>
  <c r="Y24" i="17"/>
  <c r="W24" i="17"/>
  <c r="U24" i="17"/>
  <c r="Y32" i="17"/>
  <c r="U32" i="17"/>
  <c r="W32" i="17"/>
  <c r="Y22" i="17"/>
  <c r="U22" i="17"/>
  <c r="W22" i="17"/>
  <c r="Y37" i="17"/>
  <c r="U37" i="17"/>
  <c r="W37" i="17"/>
  <c r="U13" i="17"/>
  <c r="W13" i="17"/>
  <c r="Y13" i="17"/>
  <c r="U7" i="17"/>
  <c r="Y7" i="17"/>
  <c r="W7" i="17"/>
  <c r="W40" i="17"/>
  <c r="U40" i="17"/>
  <c r="Y40" i="17"/>
  <c r="Y43" i="8"/>
  <c r="W43" i="8"/>
  <c r="U43" i="8"/>
  <c r="U35" i="8"/>
  <c r="Y35" i="8"/>
  <c r="W35" i="8"/>
  <c r="W38" i="8"/>
  <c r="Y38" i="8"/>
  <c r="U38" i="8"/>
  <c r="Y13" i="8"/>
  <c r="U13" i="8"/>
  <c r="W13" i="8"/>
  <c r="W14" i="8"/>
  <c r="U14" i="8"/>
  <c r="Y14" i="8"/>
  <c r="Y11" i="8"/>
  <c r="W11" i="8"/>
  <c r="U11" i="8"/>
  <c r="W32" i="8"/>
  <c r="U32" i="8"/>
  <c r="Y32" i="8"/>
  <c r="U23" i="8"/>
  <c r="W23" i="8"/>
  <c r="Y23" i="8"/>
  <c r="Y29" i="8"/>
  <c r="U29" i="8"/>
  <c r="W29" i="8"/>
  <c r="U21" i="8"/>
  <c r="W21" i="8"/>
  <c r="Y21" i="8"/>
  <c r="Y17" i="22"/>
  <c r="W17" i="22"/>
  <c r="U17" i="22"/>
  <c r="Y12" i="22"/>
  <c r="W12" i="22"/>
  <c r="U12" i="22"/>
  <c r="W16" i="22"/>
  <c r="Y16" i="22"/>
  <c r="U16" i="22"/>
  <c r="Y11" i="22"/>
  <c r="W11" i="22"/>
  <c r="U11" i="22"/>
  <c r="Y7" i="22"/>
  <c r="W7" i="22"/>
  <c r="U7" i="22"/>
  <c r="U22" i="22"/>
  <c r="W22" i="22"/>
  <c r="Y22" i="22"/>
  <c r="Y21" i="22"/>
  <c r="U21" i="22"/>
  <c r="W21" i="22"/>
  <c r="W32" i="22"/>
  <c r="U32" i="22"/>
  <c r="Y32" i="22"/>
  <c r="Y23" i="22"/>
  <c r="U23" i="22"/>
  <c r="W23" i="22"/>
  <c r="Y19" i="22"/>
  <c r="W19" i="22"/>
  <c r="U19" i="22"/>
  <c r="Y31" i="24"/>
  <c r="U31" i="24"/>
  <c r="W31" i="24"/>
  <c r="W18" i="24"/>
  <c r="Y18" i="24"/>
  <c r="U18" i="24"/>
  <c r="U6" i="24"/>
  <c r="W6" i="24"/>
  <c r="Y6" i="24"/>
  <c r="U9" i="24"/>
  <c r="Y9" i="24"/>
  <c r="W9" i="24"/>
  <c r="R45" i="24"/>
  <c r="S5" i="24"/>
  <c r="W37" i="24"/>
  <c r="Y37" i="24"/>
  <c r="U37" i="24"/>
  <c r="U32" i="24"/>
  <c r="Y32" i="24"/>
  <c r="W32" i="24"/>
  <c r="Y13" i="24"/>
  <c r="W13" i="24"/>
  <c r="U13" i="24"/>
  <c r="W44" i="24"/>
  <c r="Y44" i="24"/>
  <c r="U44" i="24"/>
  <c r="U24" i="24"/>
  <c r="W24" i="24"/>
  <c r="Y24" i="24"/>
  <c r="U10" i="42"/>
  <c r="W10" i="42"/>
  <c r="Y10" i="42"/>
  <c r="U29" i="42"/>
  <c r="Y29" i="42"/>
  <c r="W29" i="42"/>
  <c r="Y44" i="42"/>
  <c r="U44" i="42"/>
  <c r="W44" i="42"/>
  <c r="U13" i="42"/>
  <c r="W13" i="42"/>
  <c r="Y13" i="42"/>
  <c r="U12" i="42"/>
  <c r="W12" i="42"/>
  <c r="Y12" i="42"/>
  <c r="W24" i="42"/>
  <c r="Y24" i="42"/>
  <c r="U24" i="42"/>
  <c r="W20" i="42"/>
  <c r="Y20" i="42"/>
  <c r="U20" i="42"/>
  <c r="W11" i="42"/>
  <c r="Y11" i="42"/>
  <c r="U11" i="42"/>
  <c r="W31" i="42"/>
  <c r="Y31" i="42"/>
  <c r="U31" i="42"/>
  <c r="W35" i="42"/>
  <c r="U35" i="42"/>
  <c r="Y35" i="42"/>
  <c r="U38" i="48"/>
  <c r="Y38" i="48"/>
  <c r="W38" i="48"/>
  <c r="Y16" i="48"/>
  <c r="W16" i="48"/>
  <c r="U16" i="48"/>
  <c r="U26" i="48"/>
  <c r="W26" i="48"/>
  <c r="Y26" i="48"/>
  <c r="R45" i="48"/>
  <c r="S5" i="48"/>
  <c r="Y12" i="48"/>
  <c r="U12" i="48"/>
  <c r="W12" i="48"/>
  <c r="W36" i="48"/>
  <c r="U36" i="48"/>
  <c r="Y36" i="48"/>
  <c r="Y27" i="48"/>
  <c r="W27" i="48"/>
  <c r="U27" i="48"/>
  <c r="U10" i="48"/>
  <c r="W10" i="48"/>
  <c r="Y10" i="48"/>
  <c r="W7" i="48"/>
  <c r="U7" i="48"/>
  <c r="Y7" i="48"/>
  <c r="W28" i="48"/>
  <c r="Y28" i="48"/>
  <c r="U28" i="48"/>
  <c r="W10" i="17"/>
  <c r="Y10" i="17"/>
  <c r="U10" i="17"/>
  <c r="U19" i="17"/>
  <c r="W19" i="17"/>
  <c r="Y19" i="17"/>
  <c r="W18" i="17"/>
  <c r="Y18" i="17"/>
  <c r="U18" i="17"/>
  <c r="W38" i="17"/>
  <c r="Y38" i="17"/>
  <c r="U38" i="17"/>
  <c r="W21" i="17"/>
  <c r="Y21" i="17"/>
  <c r="U21" i="17"/>
  <c r="W17" i="17"/>
  <c r="Y17" i="17"/>
  <c r="U17" i="17"/>
  <c r="W11" i="17"/>
  <c r="Y11" i="17"/>
  <c r="U11" i="17"/>
  <c r="Y33" i="17"/>
  <c r="W33" i="17"/>
  <c r="U33" i="17"/>
  <c r="Y39" i="17"/>
  <c r="W39" i="17"/>
  <c r="U39" i="17"/>
  <c r="U25" i="17"/>
  <c r="W25" i="17"/>
  <c r="Y25" i="17"/>
  <c r="U39" i="8"/>
  <c r="Y39" i="8"/>
  <c r="W39" i="8"/>
  <c r="Y9" i="8"/>
  <c r="W9" i="8"/>
  <c r="U9" i="8"/>
  <c r="U41" i="8"/>
  <c r="W41" i="8"/>
  <c r="Y41" i="8"/>
  <c r="Y22" i="8"/>
  <c r="W22" i="8"/>
  <c r="U22" i="8"/>
  <c r="U12" i="8"/>
  <c r="Y12" i="8"/>
  <c r="W12" i="8"/>
  <c r="W20" i="8"/>
  <c r="U20" i="8"/>
  <c r="Y20" i="8"/>
  <c r="Y8" i="8"/>
  <c r="U8" i="8"/>
  <c r="W8" i="8"/>
  <c r="U33" i="8"/>
  <c r="Y33" i="8"/>
  <c r="W33" i="8"/>
  <c r="Y19" i="8"/>
  <c r="W19" i="8"/>
  <c r="U19" i="8"/>
  <c r="Y44" i="8"/>
  <c r="U44" i="8"/>
  <c r="W44" i="8"/>
  <c r="W40" i="22"/>
  <c r="U40" i="22"/>
  <c r="Y40" i="22"/>
  <c r="Y20" i="22"/>
  <c r="U20" i="22"/>
  <c r="W20" i="22"/>
  <c r="U38" i="22"/>
  <c r="Y38" i="22"/>
  <c r="W38" i="22"/>
  <c r="W18" i="22"/>
  <c r="Y18" i="22"/>
  <c r="U18" i="22"/>
  <c r="Y39" i="22"/>
  <c r="U39" i="22"/>
  <c r="W39" i="22"/>
  <c r="U15" i="22"/>
  <c r="W15" i="22"/>
  <c r="Y15" i="22"/>
  <c r="Y44" i="22"/>
  <c r="W44" i="22"/>
  <c r="U44" i="22"/>
  <c r="Y25" i="22"/>
  <c r="W25" i="22"/>
  <c r="U25" i="22"/>
  <c r="W9" i="22"/>
  <c r="Y9" i="22"/>
  <c r="U9" i="22"/>
  <c r="U30" i="22"/>
  <c r="Y30" i="22"/>
  <c r="W30" i="22"/>
  <c r="W36" i="24"/>
  <c r="Y36" i="24"/>
  <c r="U36" i="24"/>
  <c r="Y26" i="24"/>
  <c r="W26" i="24"/>
  <c r="U26" i="24"/>
  <c r="Y40" i="24"/>
  <c r="W40" i="24"/>
  <c r="U40" i="24"/>
  <c r="Y10" i="24"/>
  <c r="W10" i="24"/>
  <c r="U10" i="24"/>
  <c r="U11" i="24"/>
  <c r="Y11" i="24"/>
  <c r="W11" i="24"/>
  <c r="W30" i="24"/>
  <c r="Y30" i="24"/>
  <c r="U30" i="24"/>
  <c r="Y28" i="24"/>
  <c r="W28" i="24"/>
  <c r="U28" i="24"/>
  <c r="W14" i="24"/>
  <c r="U14" i="24"/>
  <c r="Y14" i="24"/>
  <c r="U25" i="24"/>
  <c r="W25" i="24"/>
  <c r="Y25" i="24"/>
  <c r="U34" i="24"/>
  <c r="W34" i="24"/>
  <c r="Y34" i="24"/>
  <c r="Y17" i="42"/>
  <c r="W17" i="42"/>
  <c r="U17" i="42"/>
  <c r="U18" i="42"/>
  <c r="W18" i="42"/>
  <c r="Y18" i="42"/>
  <c r="Y38" i="42"/>
  <c r="U38" i="42"/>
  <c r="W38" i="42"/>
  <c r="Y39" i="42"/>
  <c r="W39" i="42"/>
  <c r="U39" i="42"/>
  <c r="Y36" i="42"/>
  <c r="W36" i="42"/>
  <c r="U36" i="42"/>
  <c r="W16" i="42"/>
  <c r="U16" i="42"/>
  <c r="Y16" i="42"/>
  <c r="R45" i="42"/>
  <c r="S5" i="42"/>
  <c r="W42" i="42"/>
  <c r="U42" i="42"/>
  <c r="Y42" i="42"/>
  <c r="W30" i="42"/>
  <c r="U30" i="42"/>
  <c r="Y30" i="42"/>
  <c r="U7" i="42"/>
  <c r="Y7" i="42"/>
  <c r="W7" i="42"/>
  <c r="U34" i="48"/>
  <c r="W34" i="48"/>
  <c r="Y34" i="48"/>
  <c r="W44" i="48"/>
  <c r="U44" i="48"/>
  <c r="Y44" i="48"/>
  <c r="W29" i="48"/>
  <c r="Y29" i="48"/>
  <c r="U29" i="48"/>
  <c r="W22" i="48"/>
  <c r="Y22" i="48"/>
  <c r="U22" i="48"/>
  <c r="Y18" i="48"/>
  <c r="U18" i="48"/>
  <c r="W18" i="48"/>
  <c r="W11" i="48"/>
  <c r="Y11" i="48"/>
  <c r="U11" i="48"/>
  <c r="Y13" i="48"/>
  <c r="W13" i="48"/>
  <c r="U13" i="48"/>
  <c r="Y37" i="48"/>
  <c r="U37" i="48"/>
  <c r="W37" i="48"/>
  <c r="Y39" i="48"/>
  <c r="W39" i="48"/>
  <c r="U39" i="48"/>
  <c r="U32" i="48"/>
  <c r="Y32" i="48"/>
  <c r="W32" i="48"/>
  <c r="U26" i="38"/>
  <c r="W26" i="38"/>
  <c r="Y26" i="38"/>
  <c r="Y18" i="38"/>
  <c r="W18" i="38"/>
  <c r="U18" i="38"/>
  <c r="W16" i="38"/>
  <c r="U16" i="38"/>
  <c r="Y16" i="38"/>
  <c r="Y27" i="38"/>
  <c r="W27" i="38"/>
  <c r="U27" i="38"/>
  <c r="W23" i="38"/>
  <c r="U23" i="38"/>
  <c r="Y23" i="38"/>
  <c r="Y33" i="38"/>
  <c r="W33" i="38"/>
  <c r="U33" i="38"/>
  <c r="Y19" i="38"/>
  <c r="U19" i="38"/>
  <c r="W19" i="38"/>
  <c r="U24" i="38"/>
  <c r="W24" i="38"/>
  <c r="Y24" i="38"/>
  <c r="W21" i="38"/>
  <c r="U21" i="38"/>
  <c r="Y21" i="38"/>
  <c r="U10" i="38"/>
  <c r="Y10" i="38"/>
  <c r="W10" i="38"/>
  <c r="Y23" i="35"/>
  <c r="U23" i="35"/>
  <c r="W23" i="35"/>
  <c r="U14" i="35"/>
  <c r="W14" i="35"/>
  <c r="Y14" i="35"/>
  <c r="Y42" i="35"/>
  <c r="W42" i="35"/>
  <c r="U42" i="35"/>
  <c r="Y8" i="35"/>
  <c r="U8" i="35"/>
  <c r="W8" i="35"/>
  <c r="W26" i="35"/>
  <c r="U26" i="35"/>
  <c r="Y26" i="35"/>
  <c r="U35" i="35"/>
  <c r="Y35" i="35"/>
  <c r="W35" i="35"/>
  <c r="W19" i="35"/>
  <c r="U19" i="35"/>
  <c r="Y19" i="35"/>
  <c r="Y40" i="35"/>
  <c r="W40" i="35"/>
  <c r="U40" i="35"/>
  <c r="Y43" i="35"/>
  <c r="W43" i="35"/>
  <c r="U43" i="35"/>
  <c r="W30" i="35"/>
  <c r="U30" i="35"/>
  <c r="Y30" i="35"/>
  <c r="U9" i="31"/>
  <c r="Y9" i="31"/>
  <c r="W9" i="31"/>
  <c r="W7" i="31"/>
  <c r="Y7" i="31"/>
  <c r="U7" i="31"/>
  <c r="U10" i="31"/>
  <c r="W10" i="31"/>
  <c r="Y10" i="31"/>
  <c r="Y28" i="31"/>
  <c r="W28" i="31"/>
  <c r="U28" i="31"/>
  <c r="U43" i="31"/>
  <c r="W43" i="31"/>
  <c r="Y43" i="31"/>
  <c r="U32" i="31"/>
  <c r="Y32" i="31"/>
  <c r="W32" i="31"/>
  <c r="Y41" i="31"/>
  <c r="U41" i="31"/>
  <c r="W41" i="31"/>
  <c r="U26" i="31"/>
  <c r="W26" i="31"/>
  <c r="Y26" i="31"/>
  <c r="Y14" i="31"/>
  <c r="W14" i="31"/>
  <c r="U14" i="31"/>
  <c r="U31" i="31"/>
  <c r="Y31" i="31"/>
  <c r="W31" i="31"/>
  <c r="W5" i="12"/>
  <c r="W45" i="12" s="1"/>
  <c r="F8" i="7" s="1"/>
  <c r="S45" i="12"/>
  <c r="D8" i="7" s="1"/>
  <c r="U5" i="12"/>
  <c r="U45" i="12" s="1"/>
  <c r="E8" i="7" s="1"/>
  <c r="Y5" i="12"/>
  <c r="Y45" i="12" s="1"/>
  <c r="G8" i="7" s="1"/>
  <c r="U42" i="14"/>
  <c r="Y42" i="14"/>
  <c r="W42" i="14"/>
  <c r="W21" i="14"/>
  <c r="Y21" i="14"/>
  <c r="U21" i="14"/>
  <c r="Y43" i="14"/>
  <c r="U43" i="14"/>
  <c r="W43" i="14"/>
  <c r="Y39" i="14"/>
  <c r="W39" i="14"/>
  <c r="U39" i="14"/>
  <c r="U19" i="14"/>
  <c r="Y19" i="14"/>
  <c r="W19" i="14"/>
  <c r="R45" i="14"/>
  <c r="S5" i="14"/>
  <c r="U13" i="14"/>
  <c r="Y13" i="14"/>
  <c r="W13" i="14"/>
  <c r="W20" i="14"/>
  <c r="U20" i="14"/>
  <c r="Y20" i="14"/>
  <c r="U36" i="14"/>
  <c r="Y36" i="14"/>
  <c r="W36" i="14"/>
  <c r="W30" i="14"/>
  <c r="Y30" i="14"/>
  <c r="U30" i="14"/>
  <c r="W29" i="18"/>
  <c r="U29" i="18"/>
  <c r="Y29" i="18"/>
  <c r="Y43" i="18"/>
  <c r="U43" i="18"/>
  <c r="W43" i="18"/>
  <c r="U33" i="18"/>
  <c r="Y33" i="18"/>
  <c r="W33" i="18"/>
  <c r="U14" i="18"/>
  <c r="Y14" i="18"/>
  <c r="W14" i="18"/>
  <c r="U6" i="18"/>
  <c r="W6" i="18"/>
  <c r="Y6" i="18"/>
  <c r="U10" i="18"/>
  <c r="Y10" i="18"/>
  <c r="W10" i="18"/>
  <c r="U11" i="18"/>
  <c r="W11" i="18"/>
  <c r="Y11" i="18"/>
  <c r="Y21" i="18"/>
  <c r="U21" i="18"/>
  <c r="W21" i="18"/>
  <c r="U35" i="18"/>
  <c r="Y35" i="18"/>
  <c r="W35" i="18"/>
  <c r="W42" i="18"/>
  <c r="Y42" i="18"/>
  <c r="U42" i="18"/>
  <c r="W40" i="44"/>
  <c r="Y40" i="44"/>
  <c r="U40" i="44"/>
  <c r="U18" i="44"/>
  <c r="W18" i="44"/>
  <c r="Y18" i="44"/>
  <c r="U25" i="44"/>
  <c r="W25" i="44"/>
  <c r="Y25" i="44"/>
  <c r="Y6" i="44"/>
  <c r="W6" i="44"/>
  <c r="U6" i="44"/>
  <c r="U29" i="44"/>
  <c r="Y29" i="44"/>
  <c r="W29" i="44"/>
  <c r="U8" i="44"/>
  <c r="Y8" i="44"/>
  <c r="W8" i="44"/>
  <c r="Y39" i="44"/>
  <c r="U39" i="44"/>
  <c r="W39" i="44"/>
  <c r="W44" i="44"/>
  <c r="U44" i="44"/>
  <c r="Y44" i="44"/>
  <c r="W13" i="44"/>
  <c r="Y13" i="44"/>
  <c r="U13" i="44"/>
  <c r="Y26" i="44"/>
  <c r="W26" i="44"/>
  <c r="U26" i="44"/>
  <c r="Y30" i="36"/>
  <c r="U30" i="36"/>
  <c r="W30" i="36"/>
  <c r="W39" i="36"/>
  <c r="Y39" i="36"/>
  <c r="U39" i="36"/>
  <c r="W31" i="36"/>
  <c r="U31" i="36"/>
  <c r="Y31" i="36"/>
  <c r="U38" i="36"/>
  <c r="Y38" i="36"/>
  <c r="W38" i="36"/>
  <c r="Y6" i="36"/>
  <c r="W6" i="36"/>
  <c r="U6" i="36"/>
  <c r="U26" i="36"/>
  <c r="Y26" i="36"/>
  <c r="W26" i="36"/>
  <c r="W44" i="36"/>
  <c r="U44" i="36"/>
  <c r="Y44" i="36"/>
  <c r="W27" i="36"/>
  <c r="U27" i="36"/>
  <c r="Y27" i="36"/>
  <c r="Y22" i="36"/>
  <c r="U22" i="36"/>
  <c r="W22" i="36"/>
  <c r="Y13" i="36"/>
  <c r="U13" i="36"/>
  <c r="W13" i="36"/>
  <c r="U13" i="40"/>
  <c r="Y13" i="40"/>
  <c r="W13" i="40"/>
  <c r="W15" i="40"/>
  <c r="Y15" i="40"/>
  <c r="U15" i="40"/>
  <c r="Y7" i="40"/>
  <c r="W7" i="40"/>
  <c r="U7" i="40"/>
  <c r="U41" i="40"/>
  <c r="Y41" i="40"/>
  <c r="W41" i="40"/>
  <c r="W11" i="40"/>
  <c r="Y11" i="40"/>
  <c r="U11" i="40"/>
  <c r="R45" i="40"/>
  <c r="S5" i="40"/>
  <c r="W6" i="40"/>
  <c r="U6" i="40"/>
  <c r="Y6" i="40"/>
  <c r="Y8" i="40"/>
  <c r="U8" i="40"/>
  <c r="W8" i="40"/>
  <c r="W38" i="40"/>
  <c r="U38" i="40"/>
  <c r="Y38" i="40"/>
  <c r="W22" i="40"/>
  <c r="Y22" i="40"/>
  <c r="U22" i="40"/>
  <c r="U28" i="49"/>
  <c r="Y28" i="49"/>
  <c r="W28" i="49"/>
  <c r="U40" i="49"/>
  <c r="Y40" i="49"/>
  <c r="W40" i="49"/>
  <c r="W21" i="49"/>
  <c r="U21" i="49"/>
  <c r="Y21" i="49"/>
  <c r="Y13" i="49"/>
  <c r="U13" i="49"/>
  <c r="W13" i="49"/>
  <c r="U22" i="49"/>
  <c r="Y22" i="49"/>
  <c r="W22" i="49"/>
  <c r="Y12" i="49"/>
  <c r="W12" i="49"/>
  <c r="U12" i="49"/>
  <c r="W33" i="49"/>
  <c r="Y33" i="49"/>
  <c r="U33" i="49"/>
  <c r="W8" i="49"/>
  <c r="U8" i="49"/>
  <c r="Y8" i="49"/>
  <c r="Y32" i="49"/>
  <c r="W32" i="49"/>
  <c r="U32" i="49"/>
  <c r="Y31" i="49"/>
  <c r="U31" i="49"/>
  <c r="W31" i="49"/>
  <c r="R39" i="29"/>
  <c r="S39" i="29" s="1"/>
  <c r="R9" i="29"/>
  <c r="S9" i="29" s="1"/>
  <c r="R40" i="29"/>
  <c r="S40" i="29" s="1"/>
  <c r="R43" i="29"/>
  <c r="S43" i="29" s="1"/>
  <c r="R15" i="29"/>
  <c r="S15" i="29" s="1"/>
  <c r="R37" i="29"/>
  <c r="S37" i="29" s="1"/>
  <c r="R44" i="29"/>
  <c r="S44" i="29" s="1"/>
  <c r="R12" i="29"/>
  <c r="S12" i="29" s="1"/>
  <c r="R24" i="29"/>
  <c r="S24" i="29" s="1"/>
  <c r="R20" i="29"/>
  <c r="S20" i="29" s="1"/>
  <c r="R41" i="29"/>
  <c r="S41" i="29" s="1"/>
  <c r="R25" i="29"/>
  <c r="S25" i="29" s="1"/>
  <c r="R18" i="29"/>
  <c r="S18" i="29" s="1"/>
  <c r="R6" i="29"/>
  <c r="S6" i="29" s="1"/>
  <c r="R21" i="29"/>
  <c r="S21" i="29" s="1"/>
  <c r="R38" i="29"/>
  <c r="S38" i="29" s="1"/>
  <c r="R35" i="29"/>
  <c r="S35" i="29" s="1"/>
  <c r="R10" i="29"/>
  <c r="S10" i="29" s="1"/>
  <c r="R23" i="29"/>
  <c r="S23" i="29" s="1"/>
  <c r="R16" i="29"/>
  <c r="S16" i="29" s="1"/>
  <c r="R34" i="29"/>
  <c r="S34" i="29" s="1"/>
  <c r="R13" i="29"/>
  <c r="S13" i="29" s="1"/>
  <c r="R30" i="29"/>
  <c r="S30" i="29" s="1"/>
  <c r="R36" i="29"/>
  <c r="S36" i="29" s="1"/>
  <c r="R8" i="29"/>
  <c r="S8" i="29" s="1"/>
  <c r="R29" i="29"/>
  <c r="S29" i="29" s="1"/>
  <c r="R31" i="29"/>
  <c r="S31" i="29" s="1"/>
  <c r="R5" i="29"/>
  <c r="R17" i="29"/>
  <c r="S17" i="29" s="1"/>
  <c r="R42" i="29"/>
  <c r="S42" i="29" s="1"/>
  <c r="R27" i="29"/>
  <c r="S27" i="29" s="1"/>
  <c r="R32" i="29"/>
  <c r="S32" i="29" s="1"/>
  <c r="R22" i="29"/>
  <c r="S22" i="29" s="1"/>
  <c r="R14" i="29"/>
  <c r="S14" i="29" s="1"/>
  <c r="R28" i="29"/>
  <c r="S28" i="29" s="1"/>
  <c r="R26" i="29"/>
  <c r="S26" i="29" s="1"/>
  <c r="R7" i="29"/>
  <c r="S7" i="29" s="1"/>
  <c r="R11" i="29"/>
  <c r="S11" i="29" s="1"/>
  <c r="R19" i="29"/>
  <c r="S19" i="29" s="1"/>
  <c r="R33" i="29"/>
  <c r="S33" i="29" s="1"/>
  <c r="Y38" i="19"/>
  <c r="W38" i="19"/>
  <c r="U38" i="19"/>
  <c r="W25" i="19"/>
  <c r="U25" i="19"/>
  <c r="Y25" i="19"/>
  <c r="Y42" i="19"/>
  <c r="U42" i="19"/>
  <c r="W42" i="19"/>
  <c r="Y30" i="19"/>
  <c r="W30" i="19"/>
  <c r="U30" i="19"/>
  <c r="U32" i="19"/>
  <c r="Y32" i="19"/>
  <c r="W32" i="19"/>
  <c r="Y13" i="19"/>
  <c r="W13" i="19"/>
  <c r="U13" i="19"/>
  <c r="U35" i="19"/>
  <c r="W35" i="19"/>
  <c r="Y35" i="19"/>
  <c r="R45" i="19"/>
  <c r="S5" i="19"/>
  <c r="Y19" i="19"/>
  <c r="U19" i="19"/>
  <c r="W19" i="19"/>
  <c r="U43" i="19"/>
  <c r="Y43" i="19"/>
  <c r="W43" i="19"/>
  <c r="U35" i="23"/>
  <c r="W35" i="23"/>
  <c r="Y35" i="23"/>
  <c r="U15" i="23"/>
  <c r="Y15" i="23"/>
  <c r="W15" i="23"/>
  <c r="Y43" i="23"/>
  <c r="W43" i="23"/>
  <c r="U43" i="23"/>
  <c r="W41" i="23"/>
  <c r="U41" i="23"/>
  <c r="Y41" i="23"/>
  <c r="Y30" i="23"/>
  <c r="U30" i="23"/>
  <c r="W30" i="23"/>
  <c r="Y21" i="23"/>
  <c r="U21" i="23"/>
  <c r="W21" i="23"/>
  <c r="U18" i="23"/>
  <c r="W18" i="23"/>
  <c r="Y18" i="23"/>
  <c r="W9" i="23"/>
  <c r="U9" i="23"/>
  <c r="Y9" i="23"/>
  <c r="U34" i="23"/>
  <c r="Y34" i="23"/>
  <c r="W34" i="23"/>
  <c r="U6" i="23"/>
  <c r="Y6" i="23"/>
  <c r="W6" i="23"/>
  <c r="W14" i="21"/>
  <c r="U14" i="21"/>
  <c r="Y14" i="21"/>
  <c r="U32" i="21"/>
  <c r="Y32" i="21"/>
  <c r="W32" i="21"/>
  <c r="R45" i="21"/>
  <c r="S5" i="21"/>
  <c r="U24" i="21"/>
  <c r="W24" i="21"/>
  <c r="Y24" i="21"/>
  <c r="Y27" i="21"/>
  <c r="U27" i="21"/>
  <c r="W27" i="21"/>
  <c r="U42" i="21"/>
  <c r="Y42" i="21"/>
  <c r="W42" i="21"/>
  <c r="W43" i="21"/>
  <c r="Y43" i="21"/>
  <c r="U43" i="21"/>
  <c r="U33" i="21"/>
  <c r="Y33" i="21"/>
  <c r="W33" i="21"/>
  <c r="U12" i="21"/>
  <c r="Y12" i="21"/>
  <c r="W12" i="21"/>
  <c r="W41" i="21"/>
  <c r="U41" i="21"/>
  <c r="Y41" i="21"/>
  <c r="Y42" i="43"/>
  <c r="U42" i="43"/>
  <c r="W42" i="43"/>
  <c r="Y24" i="43"/>
  <c r="W24" i="43"/>
  <c r="U24" i="43"/>
  <c r="W7" i="43"/>
  <c r="U7" i="43"/>
  <c r="Y7" i="43"/>
  <c r="W30" i="43"/>
  <c r="Y30" i="43"/>
  <c r="U30" i="43"/>
  <c r="U41" i="43"/>
  <c r="W41" i="43"/>
  <c r="Y41" i="43"/>
  <c r="U6" i="43"/>
  <c r="Y6" i="43"/>
  <c r="W6" i="43"/>
  <c r="U18" i="43"/>
  <c r="Y18" i="43"/>
  <c r="W18" i="43"/>
  <c r="W22" i="43"/>
  <c r="U22" i="43"/>
  <c r="Y22" i="43"/>
  <c r="R45" i="43"/>
  <c r="S5" i="43"/>
  <c r="U21" i="43"/>
  <c r="W21" i="43"/>
  <c r="Y21" i="43"/>
  <c r="R45" i="13"/>
  <c r="S5" i="13"/>
  <c r="U14" i="13"/>
  <c r="W14" i="13"/>
  <c r="Y14" i="13"/>
  <c r="U40" i="13"/>
  <c r="W40" i="13"/>
  <c r="Y40" i="13"/>
  <c r="U36" i="13"/>
  <c r="W36" i="13"/>
  <c r="Y36" i="13"/>
  <c r="Y41" i="13"/>
  <c r="U41" i="13"/>
  <c r="W41" i="13"/>
  <c r="Y34" i="13"/>
  <c r="W34" i="13"/>
  <c r="U34" i="13"/>
  <c r="U8" i="13"/>
  <c r="Y8" i="13"/>
  <c r="W8" i="13"/>
  <c r="U26" i="13"/>
  <c r="Y26" i="13"/>
  <c r="W26" i="13"/>
  <c r="W39" i="13"/>
  <c r="U39" i="13"/>
  <c r="Y39" i="13"/>
  <c r="W15" i="13"/>
  <c r="U15" i="13"/>
  <c r="Y15" i="13"/>
  <c r="U34" i="26"/>
  <c r="W34" i="26"/>
  <c r="Y34" i="26"/>
  <c r="R45" i="26"/>
  <c r="S5" i="26"/>
  <c r="W8" i="26"/>
  <c r="U8" i="26"/>
  <c r="Y8" i="26"/>
  <c r="U38" i="26"/>
  <c r="W38" i="26"/>
  <c r="Y38" i="26"/>
  <c r="U44" i="26"/>
  <c r="W44" i="26"/>
  <c r="Y44" i="26"/>
  <c r="W22" i="26"/>
  <c r="U22" i="26"/>
  <c r="Y22" i="26"/>
  <c r="U31" i="26"/>
  <c r="W31" i="26"/>
  <c r="Y31" i="26"/>
  <c r="Y27" i="26"/>
  <c r="W27" i="26"/>
  <c r="U27" i="26"/>
  <c r="W40" i="26"/>
  <c r="U40" i="26"/>
  <c r="Y40" i="26"/>
  <c r="W7" i="26"/>
  <c r="Y7" i="26"/>
  <c r="U7" i="26"/>
  <c r="U34" i="41"/>
  <c r="W34" i="41"/>
  <c r="Y34" i="41"/>
  <c r="U11" i="41"/>
  <c r="Y11" i="41"/>
  <c r="W11" i="41"/>
  <c r="Y36" i="41"/>
  <c r="U36" i="41"/>
  <c r="W36" i="41"/>
  <c r="W37" i="41"/>
  <c r="Y37" i="41"/>
  <c r="U37" i="41"/>
  <c r="U15" i="41"/>
  <c r="Y15" i="41"/>
  <c r="W15" i="41"/>
  <c r="Y6" i="41"/>
  <c r="U6" i="41"/>
  <c r="W6" i="41"/>
  <c r="W13" i="41"/>
  <c r="U13" i="41"/>
  <c r="Y13" i="41"/>
  <c r="U9" i="41"/>
  <c r="W9" i="41"/>
  <c r="Y9" i="41"/>
  <c r="U30" i="41"/>
  <c r="W30" i="41"/>
  <c r="Y30" i="41"/>
  <c r="Y8" i="41"/>
  <c r="U8" i="41"/>
  <c r="W8" i="41"/>
  <c r="R20" i="30"/>
  <c r="S20" i="30" s="1"/>
  <c r="R5" i="30"/>
  <c r="S5" i="30" s="1"/>
  <c r="R16" i="30"/>
  <c r="S16" i="30" s="1"/>
  <c r="R43" i="30"/>
  <c r="S43" i="30" s="1"/>
  <c r="R27" i="30"/>
  <c r="S27" i="30" s="1"/>
  <c r="R29" i="30"/>
  <c r="S29" i="30" s="1"/>
  <c r="R21" i="30"/>
  <c r="S21" i="30" s="1"/>
  <c r="R39" i="30"/>
  <c r="S39" i="30" s="1"/>
  <c r="R25" i="30"/>
  <c r="S25" i="30" s="1"/>
  <c r="R23" i="30"/>
  <c r="S23" i="30" s="1"/>
  <c r="R13" i="30"/>
  <c r="S13" i="30" s="1"/>
  <c r="R31" i="30"/>
  <c r="S31" i="30" s="1"/>
  <c r="R11" i="30"/>
  <c r="S11" i="30" s="1"/>
  <c r="R33" i="30"/>
  <c r="S33" i="30" s="1"/>
  <c r="R34" i="30"/>
  <c r="S34" i="30" s="1"/>
  <c r="R35" i="30"/>
  <c r="S35" i="30" s="1"/>
  <c r="R42" i="30"/>
  <c r="S42" i="30" s="1"/>
  <c r="R10" i="30"/>
  <c r="S10" i="30" s="1"/>
  <c r="R19" i="30"/>
  <c r="S19" i="30" s="1"/>
  <c r="R8" i="30"/>
  <c r="S8" i="30" s="1"/>
  <c r="R28" i="30"/>
  <c r="S28" i="30" s="1"/>
  <c r="R12" i="30"/>
  <c r="S12" i="30" s="1"/>
  <c r="R14" i="30"/>
  <c r="S14" i="30" s="1"/>
  <c r="R9" i="30"/>
  <c r="S9" i="30" s="1"/>
  <c r="R22" i="30"/>
  <c r="S22" i="30" s="1"/>
  <c r="R37" i="30"/>
  <c r="S37" i="30" s="1"/>
  <c r="R36" i="30"/>
  <c r="S36" i="30" s="1"/>
  <c r="R18" i="30"/>
  <c r="S18" i="30" s="1"/>
  <c r="R38" i="30"/>
  <c r="S38" i="30" s="1"/>
  <c r="R40" i="30"/>
  <c r="S40" i="30" s="1"/>
  <c r="R32" i="30"/>
  <c r="S32" i="30" s="1"/>
  <c r="R44" i="30"/>
  <c r="S44" i="30" s="1"/>
  <c r="R30" i="30"/>
  <c r="S30" i="30" s="1"/>
  <c r="R24" i="30"/>
  <c r="S24" i="30" s="1"/>
  <c r="R41" i="30"/>
  <c r="S41" i="30" s="1"/>
  <c r="R17" i="30"/>
  <c r="S17" i="30" s="1"/>
  <c r="R26" i="30"/>
  <c r="S26" i="30" s="1"/>
  <c r="R6" i="30"/>
  <c r="S6" i="30" s="1"/>
  <c r="R15" i="30"/>
  <c r="S15" i="30" s="1"/>
  <c r="R7" i="30"/>
  <c r="Y20" i="50"/>
  <c r="U20" i="50"/>
  <c r="W20" i="50"/>
  <c r="Y9" i="50"/>
  <c r="W9" i="50"/>
  <c r="U9" i="50"/>
  <c r="U11" i="50"/>
  <c r="W11" i="50"/>
  <c r="Y11" i="50"/>
  <c r="U13" i="50"/>
  <c r="W13" i="50"/>
  <c r="Y13" i="50"/>
  <c r="U37" i="50"/>
  <c r="Y37" i="50"/>
  <c r="W37" i="50"/>
  <c r="Y33" i="50"/>
  <c r="U33" i="50"/>
  <c r="W33" i="50"/>
  <c r="Y39" i="50"/>
  <c r="W39" i="50"/>
  <c r="U39" i="50"/>
  <c r="U26" i="50"/>
  <c r="W26" i="50"/>
  <c r="Y26" i="50"/>
  <c r="U28" i="50"/>
  <c r="Y28" i="50"/>
  <c r="W28" i="50"/>
  <c r="W15" i="50"/>
  <c r="Y15" i="50"/>
  <c r="U15" i="50"/>
  <c r="R22" i="34"/>
  <c r="S22" i="34" s="1"/>
  <c r="R35" i="34"/>
  <c r="S35" i="34" s="1"/>
  <c r="R28" i="34"/>
  <c r="S28" i="34" s="1"/>
  <c r="R21" i="34"/>
  <c r="S21" i="34" s="1"/>
  <c r="R36" i="34"/>
  <c r="S36" i="34" s="1"/>
  <c r="R34" i="34"/>
  <c r="S34" i="34" s="1"/>
  <c r="R42" i="34"/>
  <c r="S42" i="34" s="1"/>
  <c r="R8" i="34"/>
  <c r="S8" i="34" s="1"/>
  <c r="R15" i="34"/>
  <c r="S15" i="34" s="1"/>
  <c r="R9" i="34"/>
  <c r="S9" i="34" s="1"/>
  <c r="R25" i="34"/>
  <c r="S25" i="34" s="1"/>
  <c r="R31" i="34"/>
  <c r="S31" i="34" s="1"/>
  <c r="R39" i="34"/>
  <c r="S39" i="34" s="1"/>
  <c r="R27" i="34"/>
  <c r="S27" i="34" s="1"/>
  <c r="R24" i="34"/>
  <c r="S24" i="34" s="1"/>
  <c r="R44" i="34"/>
  <c r="S44" i="34" s="1"/>
  <c r="R43" i="34"/>
  <c r="S43" i="34" s="1"/>
  <c r="R14" i="34"/>
  <c r="S14" i="34" s="1"/>
  <c r="R12" i="34"/>
  <c r="S12" i="34" s="1"/>
  <c r="R7" i="34"/>
  <c r="R38" i="34"/>
  <c r="S38" i="34" s="1"/>
  <c r="R16" i="34"/>
  <c r="S16" i="34" s="1"/>
  <c r="R29" i="34"/>
  <c r="S29" i="34" s="1"/>
  <c r="R6" i="34"/>
  <c r="S6" i="34" s="1"/>
  <c r="R40" i="34"/>
  <c r="S40" i="34" s="1"/>
  <c r="R5" i="34"/>
  <c r="S5" i="34" s="1"/>
  <c r="R41" i="34"/>
  <c r="S41" i="34" s="1"/>
  <c r="R13" i="34"/>
  <c r="S13" i="34" s="1"/>
  <c r="R32" i="34"/>
  <c r="S32" i="34" s="1"/>
  <c r="R10" i="34"/>
  <c r="S10" i="34" s="1"/>
  <c r="R23" i="34"/>
  <c r="S23" i="34" s="1"/>
  <c r="R20" i="34"/>
  <c r="S20" i="34" s="1"/>
  <c r="R18" i="34"/>
  <c r="S18" i="34" s="1"/>
  <c r="R26" i="34"/>
  <c r="S26" i="34" s="1"/>
  <c r="R11" i="34"/>
  <c r="S11" i="34" s="1"/>
  <c r="R30" i="34"/>
  <c r="S30" i="34" s="1"/>
  <c r="R33" i="34"/>
  <c r="S33" i="34" s="1"/>
  <c r="R37" i="34"/>
  <c r="S37" i="34" s="1"/>
  <c r="R17" i="34"/>
  <c r="S17" i="34" s="1"/>
  <c r="R19" i="34"/>
  <c r="S19" i="34" s="1"/>
  <c r="U6" i="8"/>
  <c r="W6" i="8"/>
  <c r="Y6" i="8"/>
  <c r="R45" i="8"/>
  <c r="S5" i="8"/>
  <c r="W18" i="8"/>
  <c r="Y18" i="8"/>
  <c r="U18" i="8"/>
  <c r="W26" i="8"/>
  <c r="U26" i="8"/>
  <c r="Y26" i="8"/>
  <c r="Y24" i="8"/>
  <c r="U24" i="8"/>
  <c r="W24" i="8"/>
  <c r="W27" i="8"/>
  <c r="Y27" i="8"/>
  <c r="U27" i="8"/>
  <c r="Y28" i="8"/>
  <c r="U28" i="8"/>
  <c r="W28" i="8"/>
  <c r="U31" i="8"/>
  <c r="Y31" i="8"/>
  <c r="W31" i="8"/>
  <c r="W7" i="8"/>
  <c r="Y7" i="8"/>
  <c r="U7" i="8"/>
  <c r="U30" i="8"/>
  <c r="Y30" i="8"/>
  <c r="W30" i="8"/>
  <c r="R45" i="17"/>
  <c r="S5" i="17"/>
  <c r="U43" i="17"/>
  <c r="Y43" i="17"/>
  <c r="W43" i="17"/>
  <c r="U29" i="17"/>
  <c r="W29" i="17"/>
  <c r="Y29" i="17"/>
  <c r="U23" i="17"/>
  <c r="Y23" i="17"/>
  <c r="W23" i="17"/>
  <c r="W34" i="17"/>
  <c r="Y34" i="17"/>
  <c r="U34" i="17"/>
  <c r="U12" i="17"/>
  <c r="Y12" i="17"/>
  <c r="W12" i="17"/>
  <c r="Y15" i="17"/>
  <c r="U15" i="17"/>
  <c r="W15" i="17"/>
  <c r="W26" i="17"/>
  <c r="Y26" i="17"/>
  <c r="U26" i="17"/>
  <c r="U30" i="17"/>
  <c r="Y30" i="17"/>
  <c r="W30" i="17"/>
  <c r="U6" i="17"/>
  <c r="Y6" i="17"/>
  <c r="W6" i="17"/>
  <c r="W10" i="8"/>
  <c r="U10" i="8"/>
  <c r="Y10" i="8"/>
  <c r="Y40" i="8"/>
  <c r="W40" i="8"/>
  <c r="U40" i="8"/>
  <c r="Y34" i="8"/>
  <c r="W34" i="8"/>
  <c r="U34" i="8"/>
  <c r="Y37" i="8"/>
  <c r="U37" i="8"/>
  <c r="W37" i="8"/>
  <c r="W16" i="8"/>
  <c r="Y16" i="8"/>
  <c r="U16" i="8"/>
  <c r="Y36" i="8"/>
  <c r="U36" i="8"/>
  <c r="W36" i="8"/>
  <c r="W17" i="8"/>
  <c r="U17" i="8"/>
  <c r="Y17" i="8"/>
  <c r="W15" i="8"/>
  <c r="U15" i="8"/>
  <c r="Y15" i="8"/>
  <c r="W42" i="8"/>
  <c r="U42" i="8"/>
  <c r="Y42" i="8"/>
  <c r="Y25" i="8"/>
  <c r="U25" i="8"/>
  <c r="W25" i="8"/>
  <c r="W6" i="22"/>
  <c r="Y6" i="22"/>
  <c r="U6" i="22"/>
  <c r="Y8" i="22"/>
  <c r="W8" i="22"/>
  <c r="U8" i="22"/>
  <c r="U36" i="22"/>
  <c r="W36" i="22"/>
  <c r="Y36" i="22"/>
  <c r="U27" i="22"/>
  <c r="W27" i="22"/>
  <c r="Y27" i="22"/>
  <c r="U42" i="22"/>
  <c r="Y42" i="22"/>
  <c r="W42" i="22"/>
  <c r="U29" i="22"/>
  <c r="Y29" i="22"/>
  <c r="W29" i="22"/>
  <c r="U28" i="22"/>
  <c r="Y28" i="22"/>
  <c r="W28" i="22"/>
  <c r="U37" i="22"/>
  <c r="Y37" i="22"/>
  <c r="W37" i="22"/>
  <c r="W31" i="22"/>
  <c r="Y31" i="22"/>
  <c r="U31" i="22"/>
  <c r="Y41" i="22"/>
  <c r="W41" i="22"/>
  <c r="U41" i="22"/>
  <c r="Y8" i="24"/>
  <c r="W8" i="24"/>
  <c r="U8" i="24"/>
  <c r="W35" i="24"/>
  <c r="Y35" i="24"/>
  <c r="U35" i="24"/>
  <c r="U29" i="24"/>
  <c r="Y29" i="24"/>
  <c r="W29" i="24"/>
  <c r="W43" i="24"/>
  <c r="Y43" i="24"/>
  <c r="U43" i="24"/>
  <c r="U27" i="24"/>
  <c r="W27" i="24"/>
  <c r="Y27" i="24"/>
  <c r="W38" i="24"/>
  <c r="Y38" i="24"/>
  <c r="U38" i="24"/>
  <c r="U41" i="24"/>
  <c r="Y41" i="24"/>
  <c r="W41" i="24"/>
  <c r="U23" i="24"/>
  <c r="Y23" i="24"/>
  <c r="W23" i="24"/>
  <c r="Y22" i="24"/>
  <c r="W22" i="24"/>
  <c r="U22" i="24"/>
  <c r="U39" i="24"/>
  <c r="W39" i="24"/>
  <c r="Y39" i="24"/>
  <c r="Y27" i="42"/>
  <c r="W27" i="42"/>
  <c r="U27" i="42"/>
  <c r="U34" i="42"/>
  <c r="W34" i="42"/>
  <c r="Y34" i="42"/>
  <c r="U37" i="42"/>
  <c r="W37" i="42"/>
  <c r="Y37" i="42"/>
  <c r="U28" i="42"/>
  <c r="Y28" i="42"/>
  <c r="W28" i="42"/>
  <c r="W32" i="42"/>
  <c r="U32" i="42"/>
  <c r="Y32" i="42"/>
  <c r="W25" i="42"/>
  <c r="Y25" i="42"/>
  <c r="U25" i="42"/>
  <c r="Y41" i="42"/>
  <c r="U41" i="42"/>
  <c r="W41" i="42"/>
  <c r="U43" i="42"/>
  <c r="W43" i="42"/>
  <c r="Y43" i="42"/>
  <c r="U40" i="42"/>
  <c r="W40" i="42"/>
  <c r="Y40" i="42"/>
  <c r="Y9" i="42"/>
  <c r="W9" i="42"/>
  <c r="U9" i="42"/>
  <c r="Y31" i="48"/>
  <c r="U31" i="48"/>
  <c r="W31" i="48"/>
  <c r="W19" i="48"/>
  <c r="Y19" i="48"/>
  <c r="U19" i="48"/>
  <c r="W9" i="48"/>
  <c r="U9" i="48"/>
  <c r="Y9" i="48"/>
  <c r="Y41" i="48"/>
  <c r="W41" i="48"/>
  <c r="U41" i="48"/>
  <c r="U30" i="48"/>
  <c r="Y30" i="48"/>
  <c r="W30" i="48"/>
  <c r="U40" i="48"/>
  <c r="Y40" i="48"/>
  <c r="W40" i="48"/>
  <c r="W17" i="48"/>
  <c r="Y17" i="48"/>
  <c r="U17" i="48"/>
  <c r="Y15" i="48"/>
  <c r="W15" i="48"/>
  <c r="U15" i="48"/>
  <c r="W21" i="48"/>
  <c r="Y21" i="48"/>
  <c r="U21" i="48"/>
  <c r="W33" i="48"/>
  <c r="U33" i="48"/>
  <c r="Y33" i="48"/>
  <c r="W32" i="38"/>
  <c r="U32" i="38"/>
  <c r="Y32" i="38"/>
  <c r="U11" i="38"/>
  <c r="W11" i="38"/>
  <c r="Y11" i="38"/>
  <c r="W13" i="38"/>
  <c r="U13" i="38"/>
  <c r="Y13" i="38"/>
  <c r="U9" i="38"/>
  <c r="W9" i="38"/>
  <c r="Y9" i="38"/>
  <c r="W8" i="38"/>
  <c r="Y8" i="38"/>
  <c r="U8" i="38"/>
  <c r="Y17" i="38"/>
  <c r="W17" i="38"/>
  <c r="U17" i="38"/>
  <c r="W28" i="38"/>
  <c r="U28" i="38"/>
  <c r="Y28" i="38"/>
  <c r="W37" i="38"/>
  <c r="U37" i="38"/>
  <c r="Y37" i="38"/>
  <c r="Y29" i="38"/>
  <c r="W29" i="38"/>
  <c r="U29" i="38"/>
  <c r="Y20" i="38"/>
  <c r="W20" i="38"/>
  <c r="U20" i="38"/>
  <c r="U41" i="35"/>
  <c r="Y41" i="35"/>
  <c r="W41" i="35"/>
  <c r="Y12" i="35"/>
  <c r="W12" i="35"/>
  <c r="U12" i="35"/>
  <c r="Y27" i="35"/>
  <c r="U27" i="35"/>
  <c r="W27" i="35"/>
  <c r="W28" i="35"/>
  <c r="U28" i="35"/>
  <c r="Y28" i="35"/>
  <c r="U17" i="35"/>
  <c r="Y17" i="35"/>
  <c r="W17" i="35"/>
  <c r="W9" i="35"/>
  <c r="Y9" i="35"/>
  <c r="U9" i="35"/>
  <c r="W33" i="35"/>
  <c r="U33" i="35"/>
  <c r="Y33" i="35"/>
  <c r="W6" i="35"/>
  <c r="U6" i="35"/>
  <c r="Y6" i="35"/>
  <c r="W25" i="35"/>
  <c r="U25" i="35"/>
  <c r="Y25" i="35"/>
  <c r="W10" i="35"/>
  <c r="Y10" i="35"/>
  <c r="U10" i="35"/>
  <c r="Y21" i="31"/>
  <c r="U21" i="31"/>
  <c r="W21" i="31"/>
  <c r="U11" i="31"/>
  <c r="W11" i="31"/>
  <c r="Y11" i="31"/>
  <c r="Y22" i="31"/>
  <c r="W22" i="31"/>
  <c r="U22" i="31"/>
  <c r="W19" i="31"/>
  <c r="Y19" i="31"/>
  <c r="U19" i="31"/>
  <c r="U13" i="31"/>
  <c r="W13" i="31"/>
  <c r="Y13" i="31"/>
  <c r="Y12" i="31"/>
  <c r="W12" i="31"/>
  <c r="U12" i="31"/>
  <c r="U33" i="31"/>
  <c r="Y33" i="31"/>
  <c r="W33" i="31"/>
  <c r="U23" i="31"/>
  <c r="W23" i="31"/>
  <c r="Y23" i="31"/>
  <c r="U15" i="31"/>
  <c r="W15" i="31"/>
  <c r="Y15" i="31"/>
  <c r="Y35" i="31"/>
  <c r="U35" i="31"/>
  <c r="W35" i="31"/>
  <c r="W33" i="14"/>
  <c r="Y33" i="14"/>
  <c r="U33" i="14"/>
  <c r="Y10" i="14"/>
  <c r="W10" i="14"/>
  <c r="U10" i="14"/>
  <c r="U25" i="14"/>
  <c r="W25" i="14"/>
  <c r="Y25" i="14"/>
  <c r="W31" i="14"/>
  <c r="U31" i="14"/>
  <c r="Y31" i="14"/>
  <c r="W17" i="14"/>
  <c r="Y17" i="14"/>
  <c r="U17" i="14"/>
  <c r="W37" i="14"/>
  <c r="Y37" i="14"/>
  <c r="U37" i="14"/>
  <c r="W16" i="14"/>
  <c r="Y16" i="14"/>
  <c r="U16" i="14"/>
  <c r="W32" i="14"/>
  <c r="U32" i="14"/>
  <c r="Y32" i="14"/>
  <c r="W22" i="14"/>
  <c r="Y22" i="14"/>
  <c r="U22" i="14"/>
  <c r="Y15" i="14"/>
  <c r="W15" i="14"/>
  <c r="U15" i="14"/>
  <c r="R25" i="37"/>
  <c r="S25" i="37" s="1"/>
  <c r="R10" i="37"/>
  <c r="S10" i="37" s="1"/>
  <c r="R28" i="37"/>
  <c r="S28" i="37" s="1"/>
  <c r="R32" i="37"/>
  <c r="S32" i="37" s="1"/>
  <c r="R34" i="37"/>
  <c r="S34" i="37" s="1"/>
  <c r="R43" i="37"/>
  <c r="S43" i="37" s="1"/>
  <c r="R17" i="37"/>
  <c r="S17" i="37" s="1"/>
  <c r="R13" i="37"/>
  <c r="S13" i="37" s="1"/>
  <c r="R37" i="37"/>
  <c r="S37" i="37" s="1"/>
  <c r="R21" i="37"/>
  <c r="S21" i="37" s="1"/>
  <c r="R23" i="37"/>
  <c r="S23" i="37" s="1"/>
  <c r="R20" i="37"/>
  <c r="S20" i="37" s="1"/>
  <c r="R41" i="37"/>
  <c r="S41" i="37" s="1"/>
  <c r="R18" i="37"/>
  <c r="S18" i="37" s="1"/>
  <c r="R22" i="37"/>
  <c r="S22" i="37" s="1"/>
  <c r="R33" i="37"/>
  <c r="S33" i="37" s="1"/>
  <c r="R12" i="37"/>
  <c r="S12" i="37" s="1"/>
  <c r="R14" i="37"/>
  <c r="S14" i="37" s="1"/>
  <c r="R8" i="37"/>
  <c r="S8" i="37" s="1"/>
  <c r="R15" i="37"/>
  <c r="S15" i="37" s="1"/>
  <c r="R29" i="37"/>
  <c r="S29" i="37" s="1"/>
  <c r="R44" i="37"/>
  <c r="S44" i="37" s="1"/>
  <c r="R19" i="37"/>
  <c r="S19" i="37" s="1"/>
  <c r="R40" i="37"/>
  <c r="S40" i="37" s="1"/>
  <c r="R31" i="37"/>
  <c r="S31" i="37" s="1"/>
  <c r="R5" i="37"/>
  <c r="R36" i="37"/>
  <c r="S36" i="37" s="1"/>
  <c r="R7" i="37"/>
  <c r="S7" i="37" s="1"/>
  <c r="R39" i="37"/>
  <c r="S39" i="37" s="1"/>
  <c r="R38" i="37"/>
  <c r="S38" i="37" s="1"/>
  <c r="R26" i="37"/>
  <c r="S26" i="37" s="1"/>
  <c r="R24" i="37"/>
  <c r="S24" i="37" s="1"/>
  <c r="R27" i="37"/>
  <c r="S27" i="37" s="1"/>
  <c r="R30" i="37"/>
  <c r="S30" i="37" s="1"/>
  <c r="R35" i="37"/>
  <c r="S35" i="37" s="1"/>
  <c r="R11" i="37"/>
  <c r="S11" i="37" s="1"/>
  <c r="R42" i="37"/>
  <c r="S42" i="37" s="1"/>
  <c r="R16" i="37"/>
  <c r="S16" i="37" s="1"/>
  <c r="R9" i="37"/>
  <c r="S9" i="37" s="1"/>
  <c r="R6" i="37"/>
  <c r="S6" i="37" s="1"/>
  <c r="Y22" i="18"/>
  <c r="W22" i="18"/>
  <c r="U22" i="18"/>
  <c r="Y13" i="18"/>
  <c r="U13" i="18"/>
  <c r="W13" i="18"/>
  <c r="W30" i="18"/>
  <c r="U30" i="18"/>
  <c r="Y30" i="18"/>
  <c r="W28" i="18"/>
  <c r="U28" i="18"/>
  <c r="Y28" i="18"/>
  <c r="W37" i="18"/>
  <c r="U37" i="18"/>
  <c r="Y37" i="18"/>
  <c r="Y26" i="18"/>
  <c r="W26" i="18"/>
  <c r="U26" i="18"/>
  <c r="U44" i="18"/>
  <c r="Y44" i="18"/>
  <c r="W44" i="18"/>
  <c r="W23" i="18"/>
  <c r="Y23" i="18"/>
  <c r="U23" i="18"/>
  <c r="Y17" i="18"/>
  <c r="W17" i="18"/>
  <c r="U17" i="18"/>
  <c r="U24" i="18"/>
  <c r="Y24" i="18"/>
  <c r="W24" i="18"/>
  <c r="U43" i="44"/>
  <c r="Y43" i="44"/>
  <c r="W43" i="44"/>
  <c r="W41" i="44"/>
  <c r="Y41" i="44"/>
  <c r="U41" i="44"/>
  <c r="W9" i="44"/>
  <c r="Y9" i="44"/>
  <c r="U9" i="44"/>
  <c r="U15" i="44"/>
  <c r="W15" i="44"/>
  <c r="Y15" i="44"/>
  <c r="W33" i="44"/>
  <c r="Y33" i="44"/>
  <c r="U33" i="44"/>
  <c r="Y21" i="44"/>
  <c r="U21" i="44"/>
  <c r="W21" i="44"/>
  <c r="Y10" i="44"/>
  <c r="U10" i="44"/>
  <c r="W10" i="44"/>
  <c r="U34" i="44"/>
  <c r="W34" i="44"/>
  <c r="Y34" i="44"/>
  <c r="U20" i="44"/>
  <c r="W20" i="44"/>
  <c r="Y20" i="44"/>
  <c r="Y22" i="44"/>
  <c r="U22" i="44"/>
  <c r="W22" i="44"/>
  <c r="R20" i="47"/>
  <c r="S20" i="47" s="1"/>
  <c r="R43" i="47"/>
  <c r="S43" i="47" s="1"/>
  <c r="R24" i="47"/>
  <c r="S24" i="47" s="1"/>
  <c r="R23" i="47"/>
  <c r="S23" i="47" s="1"/>
  <c r="R22" i="47"/>
  <c r="S22" i="47" s="1"/>
  <c r="R28" i="47"/>
  <c r="S28" i="47" s="1"/>
  <c r="R32" i="47"/>
  <c r="S32" i="47" s="1"/>
  <c r="R35" i="47"/>
  <c r="S35" i="47" s="1"/>
  <c r="R7" i="47"/>
  <c r="S7" i="47" s="1"/>
  <c r="R15" i="47"/>
  <c r="S15" i="47" s="1"/>
  <c r="R16" i="47"/>
  <c r="S16" i="47" s="1"/>
  <c r="R8" i="47"/>
  <c r="S8" i="47" s="1"/>
  <c r="R18" i="47"/>
  <c r="S18" i="47" s="1"/>
  <c r="R26" i="47"/>
  <c r="S26" i="47" s="1"/>
  <c r="R44" i="47"/>
  <c r="S44" i="47" s="1"/>
  <c r="R25" i="47"/>
  <c r="S25" i="47" s="1"/>
  <c r="R31" i="47"/>
  <c r="S31" i="47" s="1"/>
  <c r="R17" i="47"/>
  <c r="S17" i="47" s="1"/>
  <c r="R37" i="47"/>
  <c r="S37" i="47" s="1"/>
  <c r="R10" i="47"/>
  <c r="S10" i="47" s="1"/>
  <c r="R29" i="47"/>
  <c r="S29" i="47" s="1"/>
  <c r="R42" i="47"/>
  <c r="S42" i="47" s="1"/>
  <c r="R14" i="47"/>
  <c r="S14" i="47" s="1"/>
  <c r="R13" i="47"/>
  <c r="S13" i="47" s="1"/>
  <c r="R36" i="47"/>
  <c r="S36" i="47" s="1"/>
  <c r="R27" i="47"/>
  <c r="S27" i="47" s="1"/>
  <c r="R38" i="47"/>
  <c r="S38" i="47" s="1"/>
  <c r="R40" i="47"/>
  <c r="S40" i="47" s="1"/>
  <c r="R30" i="47"/>
  <c r="S30" i="47" s="1"/>
  <c r="R6" i="47"/>
  <c r="S6" i="47" s="1"/>
  <c r="R9" i="47"/>
  <c r="S9" i="47" s="1"/>
  <c r="R12" i="47"/>
  <c r="S12" i="47" s="1"/>
  <c r="R11" i="47"/>
  <c r="S11" i="47" s="1"/>
  <c r="R34" i="47"/>
  <c r="S34" i="47" s="1"/>
  <c r="R33" i="47"/>
  <c r="S33" i="47" s="1"/>
  <c r="R21" i="47"/>
  <c r="S21" i="47" s="1"/>
  <c r="R5" i="47"/>
  <c r="R39" i="47"/>
  <c r="S39" i="47" s="1"/>
  <c r="R41" i="47"/>
  <c r="S41" i="47" s="1"/>
  <c r="R19" i="47"/>
  <c r="S19" i="47" s="1"/>
  <c r="U17" i="36"/>
  <c r="W17" i="36"/>
  <c r="Y17" i="36"/>
  <c r="U40" i="36"/>
  <c r="W40" i="36"/>
  <c r="Y40" i="36"/>
  <c r="Y32" i="36"/>
  <c r="W32" i="36"/>
  <c r="U32" i="36"/>
  <c r="U28" i="36"/>
  <c r="W28" i="36"/>
  <c r="Y28" i="36"/>
  <c r="W14" i="36"/>
  <c r="U14" i="36"/>
  <c r="Y14" i="36"/>
  <c r="W37" i="36"/>
  <c r="U37" i="36"/>
  <c r="Y37" i="36"/>
  <c r="U12" i="36"/>
  <c r="Y12" i="36"/>
  <c r="W12" i="36"/>
  <c r="Y21" i="36"/>
  <c r="W21" i="36"/>
  <c r="U21" i="36"/>
  <c r="Y41" i="36"/>
  <c r="W41" i="36"/>
  <c r="U41" i="36"/>
  <c r="Y36" i="36"/>
  <c r="W36" i="36"/>
  <c r="U36" i="36"/>
  <c r="U17" i="40"/>
  <c r="W17" i="40"/>
  <c r="Y17" i="40"/>
  <c r="W21" i="40"/>
  <c r="U21" i="40"/>
  <c r="Y21" i="40"/>
  <c r="Y34" i="40"/>
  <c r="W34" i="40"/>
  <c r="U34" i="40"/>
  <c r="Y27" i="40"/>
  <c r="U27" i="40"/>
  <c r="W27" i="40"/>
  <c r="Y35" i="40"/>
  <c r="W35" i="40"/>
  <c r="U35" i="40"/>
  <c r="Y24" i="40"/>
  <c r="W24" i="40"/>
  <c r="U24" i="40"/>
  <c r="U32" i="40"/>
  <c r="W32" i="40"/>
  <c r="Y32" i="40"/>
  <c r="U12" i="40"/>
  <c r="W12" i="40"/>
  <c r="Y12" i="40"/>
  <c r="W30" i="40"/>
  <c r="Y30" i="40"/>
  <c r="U30" i="40"/>
  <c r="U18" i="40"/>
  <c r="W18" i="40"/>
  <c r="Y18" i="40"/>
  <c r="Y43" i="49"/>
  <c r="W43" i="49"/>
  <c r="U43" i="49"/>
  <c r="U38" i="49"/>
  <c r="Y38" i="49"/>
  <c r="W38" i="49"/>
  <c r="R45" i="49"/>
  <c r="S5" i="49"/>
  <c r="W18" i="49"/>
  <c r="U18" i="49"/>
  <c r="Y18" i="49"/>
  <c r="W15" i="49"/>
  <c r="U15" i="49"/>
  <c r="Y15" i="49"/>
  <c r="W6" i="49"/>
  <c r="U6" i="49"/>
  <c r="Y6" i="49"/>
  <c r="Y44" i="49"/>
  <c r="U44" i="49"/>
  <c r="W44" i="49"/>
  <c r="U14" i="49"/>
  <c r="Y14" i="49"/>
  <c r="W14" i="49"/>
  <c r="Y26" i="49"/>
  <c r="U26" i="49"/>
  <c r="W26" i="49"/>
  <c r="U39" i="49"/>
  <c r="W39" i="49"/>
  <c r="Y39" i="49"/>
  <c r="W26" i="19"/>
  <c r="Y26" i="19"/>
  <c r="U26" i="19"/>
  <c r="W15" i="19"/>
  <c r="Y15" i="19"/>
  <c r="U15" i="19"/>
  <c r="Y12" i="19"/>
  <c r="U12" i="19"/>
  <c r="W12" i="19"/>
  <c r="U27" i="19"/>
  <c r="Y27" i="19"/>
  <c r="W27" i="19"/>
  <c r="U31" i="19"/>
  <c r="W31" i="19"/>
  <c r="Y31" i="19"/>
  <c r="Y37" i="19"/>
  <c r="U37" i="19"/>
  <c r="W37" i="19"/>
  <c r="Y8" i="19"/>
  <c r="W8" i="19"/>
  <c r="U8" i="19"/>
  <c r="W40" i="19"/>
  <c r="Y40" i="19"/>
  <c r="U40" i="19"/>
  <c r="W14" i="19"/>
  <c r="Y14" i="19"/>
  <c r="U14" i="19"/>
  <c r="W23" i="19"/>
  <c r="Y23" i="19"/>
  <c r="U23" i="19"/>
  <c r="R11" i="15"/>
  <c r="S11" i="15" s="1"/>
  <c r="R43" i="15"/>
  <c r="S43" i="15" s="1"/>
  <c r="R39" i="15"/>
  <c r="S39" i="15" s="1"/>
  <c r="R31" i="15"/>
  <c r="S31" i="15" s="1"/>
  <c r="R5" i="15"/>
  <c r="R22" i="15"/>
  <c r="S22" i="15" s="1"/>
  <c r="R27" i="15"/>
  <c r="S27" i="15" s="1"/>
  <c r="R23" i="15"/>
  <c r="S23" i="15" s="1"/>
  <c r="R34" i="15"/>
  <c r="S34" i="15" s="1"/>
  <c r="R6" i="15"/>
  <c r="S6" i="15" s="1"/>
  <c r="R9" i="15"/>
  <c r="S9" i="15" s="1"/>
  <c r="R25" i="15"/>
  <c r="S25" i="15" s="1"/>
  <c r="R40" i="15"/>
  <c r="S40" i="15" s="1"/>
  <c r="R10" i="15"/>
  <c r="S10" i="15" s="1"/>
  <c r="R28" i="15"/>
  <c r="S28" i="15" s="1"/>
  <c r="R8" i="15"/>
  <c r="S8" i="15" s="1"/>
  <c r="R42" i="15"/>
  <c r="S42" i="15" s="1"/>
  <c r="R14" i="15"/>
  <c r="S14" i="15" s="1"/>
  <c r="R21" i="15"/>
  <c r="S21" i="15" s="1"/>
  <c r="R26" i="15"/>
  <c r="S26" i="15" s="1"/>
  <c r="R13" i="15"/>
  <c r="S13" i="15" s="1"/>
  <c r="R17" i="15"/>
  <c r="S17" i="15" s="1"/>
  <c r="R15" i="15"/>
  <c r="S15" i="15" s="1"/>
  <c r="R30" i="15"/>
  <c r="S30" i="15" s="1"/>
  <c r="R16" i="15"/>
  <c r="S16" i="15" s="1"/>
  <c r="R41" i="15"/>
  <c r="S41" i="15" s="1"/>
  <c r="R18" i="15"/>
  <c r="S18" i="15" s="1"/>
  <c r="R7" i="15"/>
  <c r="S7" i="15" s="1"/>
  <c r="R12" i="15"/>
  <c r="S12" i="15" s="1"/>
  <c r="R24" i="15"/>
  <c r="S24" i="15" s="1"/>
  <c r="R20" i="15"/>
  <c r="S20" i="15" s="1"/>
  <c r="R29" i="15"/>
  <c r="S29" i="15" s="1"/>
  <c r="R19" i="15"/>
  <c r="S19" i="15" s="1"/>
  <c r="R38" i="15"/>
  <c r="S38" i="15" s="1"/>
  <c r="R44" i="15"/>
  <c r="S44" i="15" s="1"/>
  <c r="R33" i="15"/>
  <c r="S33" i="15" s="1"/>
  <c r="R37" i="15"/>
  <c r="S37" i="15" s="1"/>
  <c r="R36" i="15"/>
  <c r="S36" i="15" s="1"/>
  <c r="R32" i="15"/>
  <c r="S32" i="15" s="1"/>
  <c r="R35" i="15"/>
  <c r="S35" i="15" s="1"/>
  <c r="Y42" i="23"/>
  <c r="W42" i="23"/>
  <c r="U42" i="23"/>
  <c r="U26" i="23"/>
  <c r="Y26" i="23"/>
  <c r="W26" i="23"/>
  <c r="W17" i="23"/>
  <c r="U17" i="23"/>
  <c r="Y17" i="23"/>
  <c r="W10" i="23"/>
  <c r="U10" i="23"/>
  <c r="Y10" i="23"/>
  <c r="Y31" i="23"/>
  <c r="U31" i="23"/>
  <c r="W31" i="23"/>
  <c r="W39" i="23"/>
  <c r="Y39" i="23"/>
  <c r="U39" i="23"/>
  <c r="U44" i="23"/>
  <c r="Y44" i="23"/>
  <c r="W44" i="23"/>
  <c r="Y36" i="23"/>
  <c r="W36" i="23"/>
  <c r="U36" i="23"/>
  <c r="W23" i="23"/>
  <c r="U23" i="23"/>
  <c r="Y23" i="23"/>
  <c r="Y16" i="23"/>
  <c r="W16" i="23"/>
  <c r="U16" i="23"/>
  <c r="U16" i="21"/>
  <c r="W16" i="21"/>
  <c r="Y16" i="21"/>
  <c r="U30" i="21"/>
  <c r="W30" i="21"/>
  <c r="Y30" i="21"/>
  <c r="W20" i="21"/>
  <c r="U20" i="21"/>
  <c r="Y20" i="21"/>
  <c r="U44" i="21"/>
  <c r="W44" i="21"/>
  <c r="Y44" i="21"/>
  <c r="W26" i="21"/>
  <c r="U26" i="21"/>
  <c r="Y26" i="21"/>
  <c r="W10" i="21"/>
  <c r="Y10" i="21"/>
  <c r="U10" i="21"/>
  <c r="U28" i="21"/>
  <c r="W28" i="21"/>
  <c r="Y28" i="21"/>
  <c r="W9" i="21"/>
  <c r="Y9" i="21"/>
  <c r="U9" i="21"/>
  <c r="Y19" i="21"/>
  <c r="W19" i="21"/>
  <c r="U19" i="21"/>
  <c r="Y23" i="21"/>
  <c r="U23" i="21"/>
  <c r="W23" i="21"/>
  <c r="W39" i="43"/>
  <c r="U39" i="43"/>
  <c r="Y39" i="43"/>
  <c r="Y28" i="43"/>
  <c r="W28" i="43"/>
  <c r="U28" i="43"/>
  <c r="U37" i="43"/>
  <c r="W37" i="43"/>
  <c r="Y37" i="43"/>
  <c r="Y40" i="43"/>
  <c r="W40" i="43"/>
  <c r="U40" i="43"/>
  <c r="W32" i="43"/>
  <c r="U32" i="43"/>
  <c r="Y32" i="43"/>
  <c r="W19" i="43"/>
  <c r="U19" i="43"/>
  <c r="Y19" i="43"/>
  <c r="U8" i="43"/>
  <c r="Y8" i="43"/>
  <c r="W8" i="43"/>
  <c r="U15" i="43"/>
  <c r="W15" i="43"/>
  <c r="Y15" i="43"/>
  <c r="U36" i="43"/>
  <c r="Y36" i="43"/>
  <c r="W36" i="43"/>
  <c r="Y11" i="43"/>
  <c r="W11" i="43"/>
  <c r="U11" i="43"/>
  <c r="U25" i="13"/>
  <c r="W25" i="13"/>
  <c r="Y25" i="13"/>
  <c r="W12" i="13"/>
  <c r="U12" i="13"/>
  <c r="Y12" i="13"/>
  <c r="W20" i="13"/>
  <c r="Y20" i="13"/>
  <c r="U20" i="13"/>
  <c r="Y9" i="13"/>
  <c r="W9" i="13"/>
  <c r="U9" i="13"/>
  <c r="U43" i="13"/>
  <c r="Y43" i="13"/>
  <c r="W43" i="13"/>
  <c r="Y37" i="13"/>
  <c r="W37" i="13"/>
  <c r="U37" i="13"/>
  <c r="W44" i="13"/>
  <c r="U44" i="13"/>
  <c r="Y44" i="13"/>
  <c r="U16" i="13"/>
  <c r="Y16" i="13"/>
  <c r="W16" i="13"/>
  <c r="U42" i="13"/>
  <c r="W42" i="13"/>
  <c r="Y42" i="13"/>
  <c r="W21" i="13"/>
  <c r="U21" i="13"/>
  <c r="Y21" i="13"/>
  <c r="Y41" i="26"/>
  <c r="W41" i="26"/>
  <c r="U41" i="26"/>
  <c r="U42" i="26"/>
  <c r="W42" i="26"/>
  <c r="Y42" i="26"/>
  <c r="Y20" i="26"/>
  <c r="W20" i="26"/>
  <c r="U20" i="26"/>
  <c r="U12" i="26"/>
  <c r="Y12" i="26"/>
  <c r="W12" i="26"/>
  <c r="Y33" i="26"/>
  <c r="U33" i="26"/>
  <c r="W33" i="26"/>
  <c r="U43" i="26"/>
  <c r="Y43" i="26"/>
  <c r="W43" i="26"/>
  <c r="W37" i="26"/>
  <c r="U37" i="26"/>
  <c r="Y37" i="26"/>
  <c r="Y25" i="26"/>
  <c r="W25" i="26"/>
  <c r="U25" i="26"/>
  <c r="W32" i="26"/>
  <c r="U32" i="26"/>
  <c r="Y32" i="26"/>
  <c r="Y36" i="26"/>
  <c r="U36" i="26"/>
  <c r="W36" i="26"/>
  <c r="Y14" i="41"/>
  <c r="W14" i="41"/>
  <c r="U14" i="41"/>
  <c r="U16" i="41"/>
  <c r="W16" i="41"/>
  <c r="Y16" i="41"/>
  <c r="Y12" i="41"/>
  <c r="W12" i="41"/>
  <c r="U12" i="41"/>
  <c r="Y35" i="41"/>
  <c r="U35" i="41"/>
  <c r="W35" i="41"/>
  <c r="Y24" i="41"/>
  <c r="W24" i="41"/>
  <c r="U24" i="41"/>
  <c r="W43" i="41"/>
  <c r="U43" i="41"/>
  <c r="Y43" i="41"/>
  <c r="Y23" i="41"/>
  <c r="W23" i="41"/>
  <c r="U23" i="41"/>
  <c r="U42" i="41"/>
  <c r="Y42" i="41"/>
  <c r="W42" i="41"/>
  <c r="Y18" i="41"/>
  <c r="U18" i="41"/>
  <c r="W18" i="41"/>
  <c r="U17" i="41"/>
  <c r="Y17" i="41"/>
  <c r="W17" i="41"/>
  <c r="Y7" i="50"/>
  <c r="U7" i="50"/>
  <c r="W7" i="50"/>
  <c r="Y6" i="50"/>
  <c r="U6" i="50"/>
  <c r="W6" i="50"/>
  <c r="Y32" i="50"/>
  <c r="W32" i="50"/>
  <c r="U32" i="50"/>
  <c r="Y10" i="50"/>
  <c r="U10" i="50"/>
  <c r="W10" i="50"/>
  <c r="W31" i="50"/>
  <c r="Y31" i="50"/>
  <c r="U31" i="50"/>
  <c r="Y42" i="50"/>
  <c r="W42" i="50"/>
  <c r="U42" i="50"/>
  <c r="U27" i="50"/>
  <c r="W27" i="50"/>
  <c r="Y27" i="50"/>
  <c r="W21" i="50"/>
  <c r="U21" i="50"/>
  <c r="Y21" i="50"/>
  <c r="Y44" i="50"/>
  <c r="W44" i="50"/>
  <c r="U44" i="50"/>
  <c r="Y14" i="50"/>
  <c r="W14" i="50"/>
  <c r="U14" i="50"/>
  <c r="R9" i="25"/>
  <c r="S9" i="25" s="1"/>
  <c r="R30" i="25"/>
  <c r="S30" i="25" s="1"/>
  <c r="R19" i="25"/>
  <c r="S19" i="25" s="1"/>
  <c r="R32" i="25"/>
  <c r="S32" i="25" s="1"/>
  <c r="R23" i="25"/>
  <c r="S23" i="25" s="1"/>
  <c r="R20" i="25"/>
  <c r="S20" i="25" s="1"/>
  <c r="R41" i="25"/>
  <c r="S41" i="25" s="1"/>
  <c r="R21" i="25"/>
  <c r="S21" i="25" s="1"/>
  <c r="R10" i="25"/>
  <c r="S10" i="25" s="1"/>
  <c r="R13" i="25"/>
  <c r="S13" i="25" s="1"/>
  <c r="R39" i="25"/>
  <c r="S39" i="25" s="1"/>
  <c r="R25" i="25"/>
  <c r="S25" i="25" s="1"/>
  <c r="R44" i="25"/>
  <c r="S44" i="25" s="1"/>
  <c r="R34" i="25"/>
  <c r="S34" i="25" s="1"/>
  <c r="R37" i="25"/>
  <c r="S37" i="25" s="1"/>
  <c r="R27" i="25"/>
  <c r="S27" i="25" s="1"/>
  <c r="R18" i="25"/>
  <c r="S18" i="25" s="1"/>
  <c r="R43" i="25"/>
  <c r="S43" i="25" s="1"/>
  <c r="R38" i="25"/>
  <c r="S38" i="25" s="1"/>
  <c r="R40" i="25"/>
  <c r="S40" i="25" s="1"/>
  <c r="R22" i="25"/>
  <c r="S22" i="25" s="1"/>
  <c r="R28" i="25"/>
  <c r="S28" i="25" s="1"/>
  <c r="R36" i="25"/>
  <c r="S36" i="25" s="1"/>
  <c r="R31" i="25"/>
  <c r="S31" i="25" s="1"/>
  <c r="R11" i="25"/>
  <c r="S11" i="25" s="1"/>
  <c r="R29" i="25"/>
  <c r="S29" i="25" s="1"/>
  <c r="R24" i="25"/>
  <c r="S24" i="25" s="1"/>
  <c r="R33" i="25"/>
  <c r="S33" i="25" s="1"/>
  <c r="R7" i="25"/>
  <c r="S7" i="25" s="1"/>
  <c r="R26" i="25"/>
  <c r="S26" i="25" s="1"/>
  <c r="R14" i="25"/>
  <c r="S14" i="25" s="1"/>
  <c r="R15" i="25"/>
  <c r="S15" i="25" s="1"/>
  <c r="R6" i="25"/>
  <c r="S6" i="25" s="1"/>
  <c r="R42" i="25"/>
  <c r="S42" i="25" s="1"/>
  <c r="R17" i="25"/>
  <c r="S17" i="25" s="1"/>
  <c r="R12" i="25"/>
  <c r="S12" i="25" s="1"/>
  <c r="R5" i="25"/>
  <c r="R16" i="25"/>
  <c r="S16" i="25" s="1"/>
  <c r="R8" i="25"/>
  <c r="S8" i="25" s="1"/>
  <c r="R35" i="25"/>
  <c r="S35" i="25" s="1"/>
  <c r="W10" i="22"/>
  <c r="U10" i="22"/>
  <c r="Y10" i="22"/>
  <c r="Y35" i="22"/>
  <c r="U35" i="22"/>
  <c r="W35" i="22"/>
  <c r="W26" i="22"/>
  <c r="U26" i="22"/>
  <c r="Y26" i="22"/>
  <c r="W13" i="22"/>
  <c r="U13" i="22"/>
  <c r="Y13" i="22"/>
  <c r="W43" i="22"/>
  <c r="Y43" i="22"/>
  <c r="U43" i="22"/>
  <c r="W33" i="22"/>
  <c r="U33" i="22"/>
  <c r="Y33" i="22"/>
  <c r="R45" i="22"/>
  <c r="S5" i="22"/>
  <c r="U14" i="22"/>
  <c r="Y14" i="22"/>
  <c r="W14" i="22"/>
  <c r="U24" i="22"/>
  <c r="W24" i="22"/>
  <c r="Y24" i="22"/>
  <c r="W34" i="22"/>
  <c r="U34" i="22"/>
  <c r="Y34" i="22"/>
  <c r="U19" i="24"/>
  <c r="W19" i="24"/>
  <c r="Y19" i="24"/>
  <c r="U17" i="24"/>
  <c r="Y17" i="24"/>
  <c r="W17" i="24"/>
  <c r="U42" i="24"/>
  <c r="W42" i="24"/>
  <c r="Y42" i="24"/>
  <c r="Y21" i="24"/>
  <c r="W21" i="24"/>
  <c r="U21" i="24"/>
  <c r="W15" i="24"/>
  <c r="Y15" i="24"/>
  <c r="U15" i="24"/>
  <c r="U12" i="24"/>
  <c r="W12" i="24"/>
  <c r="Y12" i="24"/>
  <c r="Y33" i="24"/>
  <c r="W33" i="24"/>
  <c r="U33" i="24"/>
  <c r="Y7" i="24"/>
  <c r="W7" i="24"/>
  <c r="U7" i="24"/>
  <c r="Y16" i="24"/>
  <c r="U16" i="24"/>
  <c r="W16" i="24"/>
  <c r="U20" i="24"/>
  <c r="W20" i="24"/>
  <c r="Y20" i="24"/>
  <c r="U15" i="42"/>
  <c r="W15" i="42"/>
  <c r="Y15" i="42"/>
  <c r="W26" i="42"/>
  <c r="U26" i="42"/>
  <c r="Y26" i="42"/>
  <c r="Y23" i="42"/>
  <c r="U23" i="42"/>
  <c r="W23" i="42"/>
  <c r="Y19" i="42"/>
  <c r="U19" i="42"/>
  <c r="W19" i="42"/>
  <c r="Y22" i="42"/>
  <c r="U22" i="42"/>
  <c r="W22" i="42"/>
  <c r="U8" i="42"/>
  <c r="W8" i="42"/>
  <c r="Y8" i="42"/>
  <c r="W14" i="42"/>
  <c r="Y14" i="42"/>
  <c r="U14" i="42"/>
  <c r="Y21" i="42"/>
  <c r="W21" i="42"/>
  <c r="U21" i="42"/>
  <c r="Y33" i="42"/>
  <c r="U33" i="42"/>
  <c r="W33" i="42"/>
  <c r="U6" i="42"/>
  <c r="Y6" i="42"/>
  <c r="W6" i="42"/>
  <c r="W25" i="48"/>
  <c r="U25" i="48"/>
  <c r="Y25" i="48"/>
  <c r="Y35" i="48"/>
  <c r="U35" i="48"/>
  <c r="W35" i="48"/>
  <c r="Y23" i="48"/>
  <c r="W23" i="48"/>
  <c r="U23" i="48"/>
  <c r="W14" i="48"/>
  <c r="U14" i="48"/>
  <c r="Y14" i="48"/>
  <c r="Y24" i="48"/>
  <c r="W24" i="48"/>
  <c r="U24" i="48"/>
  <c r="W6" i="48"/>
  <c r="Y6" i="48"/>
  <c r="U6" i="48"/>
  <c r="U43" i="48"/>
  <c r="W43" i="48"/>
  <c r="Y43" i="48"/>
  <c r="W8" i="48"/>
  <c r="Y8" i="48"/>
  <c r="U8" i="48"/>
  <c r="Y20" i="48"/>
  <c r="U20" i="48"/>
  <c r="W20" i="48"/>
  <c r="W42" i="48"/>
  <c r="U42" i="48"/>
  <c r="Y42" i="48"/>
  <c r="R44" i="51"/>
  <c r="S44" i="51" s="1"/>
  <c r="R8" i="51"/>
  <c r="S8" i="51" s="1"/>
  <c r="R24" i="51"/>
  <c r="S24" i="51" s="1"/>
  <c r="R27" i="51"/>
  <c r="S27" i="51" s="1"/>
  <c r="R29" i="51"/>
  <c r="S29" i="51" s="1"/>
  <c r="R15" i="51"/>
  <c r="S15" i="51" s="1"/>
  <c r="R10" i="51"/>
  <c r="S10" i="51" s="1"/>
  <c r="R36" i="51"/>
  <c r="S36" i="51" s="1"/>
  <c r="R30" i="51"/>
  <c r="S30" i="51" s="1"/>
  <c r="R31" i="51"/>
  <c r="S31" i="51" s="1"/>
  <c r="R13" i="51"/>
  <c r="S13" i="51" s="1"/>
  <c r="R43" i="51"/>
  <c r="S43" i="51" s="1"/>
  <c r="R7" i="51"/>
  <c r="S7" i="51" s="1"/>
  <c r="R20" i="51"/>
  <c r="S20" i="51" s="1"/>
  <c r="R41" i="51"/>
  <c r="S41" i="51" s="1"/>
  <c r="R9" i="51"/>
  <c r="S9" i="51" s="1"/>
  <c r="R25" i="51"/>
  <c r="S25" i="51" s="1"/>
  <c r="R16" i="51"/>
  <c r="S16" i="51" s="1"/>
  <c r="R22" i="51"/>
  <c r="S22" i="51" s="1"/>
  <c r="R40" i="51"/>
  <c r="S40" i="51" s="1"/>
  <c r="R26" i="51"/>
  <c r="S26" i="51" s="1"/>
  <c r="R42" i="51"/>
  <c r="S42" i="51" s="1"/>
  <c r="R12" i="51"/>
  <c r="S12" i="51" s="1"/>
  <c r="R21" i="51"/>
  <c r="S21" i="51" s="1"/>
  <c r="R32" i="51"/>
  <c r="S32" i="51" s="1"/>
  <c r="R37" i="51"/>
  <c r="S37" i="51" s="1"/>
  <c r="R33" i="51"/>
  <c r="S33" i="51" s="1"/>
  <c r="R6" i="51"/>
  <c r="S6" i="51" s="1"/>
  <c r="R28" i="51"/>
  <c r="S28" i="51" s="1"/>
  <c r="R18" i="51"/>
  <c r="S18" i="51" s="1"/>
  <c r="R35" i="51"/>
  <c r="S35" i="51" s="1"/>
  <c r="R38" i="51"/>
  <c r="S38" i="51" s="1"/>
  <c r="R5" i="51"/>
  <c r="R14" i="51"/>
  <c r="S14" i="51" s="1"/>
  <c r="R23" i="51"/>
  <c r="S23" i="51" s="1"/>
  <c r="R11" i="51"/>
  <c r="S11" i="51" s="1"/>
  <c r="R39" i="51"/>
  <c r="S39" i="51" s="1"/>
  <c r="R17" i="51"/>
  <c r="S17" i="51" s="1"/>
  <c r="R34" i="51"/>
  <c r="S34" i="51" s="1"/>
  <c r="R19" i="51"/>
  <c r="S19" i="51" s="1"/>
  <c r="R45" i="38"/>
  <c r="S5" i="38"/>
  <c r="U22" i="38"/>
  <c r="W22" i="38"/>
  <c r="Y22" i="38"/>
  <c r="Y42" i="38"/>
  <c r="U42" i="38"/>
  <c r="W42" i="38"/>
  <c r="W15" i="38"/>
  <c r="U15" i="38"/>
  <c r="Y15" i="38"/>
  <c r="U35" i="38"/>
  <c r="Y35" i="38"/>
  <c r="W35" i="38"/>
  <c r="Y36" i="38"/>
  <c r="U36" i="38"/>
  <c r="W36" i="38"/>
  <c r="W30" i="38"/>
  <c r="U30" i="38"/>
  <c r="Y30" i="38"/>
  <c r="U6" i="38"/>
  <c r="W6" i="38"/>
  <c r="Y6" i="38"/>
  <c r="W7" i="38"/>
  <c r="U7" i="38"/>
  <c r="Y7" i="38"/>
  <c r="Y38" i="38"/>
  <c r="W38" i="38"/>
  <c r="U38" i="38"/>
  <c r="U22" i="35"/>
  <c r="Y22" i="35"/>
  <c r="W22" i="35"/>
  <c r="W39" i="35"/>
  <c r="U39" i="35"/>
  <c r="Y39" i="35"/>
  <c r="Y29" i="35"/>
  <c r="W29" i="35"/>
  <c r="U29" i="35"/>
  <c r="Y7" i="35"/>
  <c r="U7" i="35"/>
  <c r="W7" i="35"/>
  <c r="Y15" i="35"/>
  <c r="U15" i="35"/>
  <c r="W15" i="35"/>
  <c r="U13" i="35"/>
  <c r="W13" i="35"/>
  <c r="Y13" i="35"/>
  <c r="U32" i="35"/>
  <c r="W32" i="35"/>
  <c r="Y32" i="35"/>
  <c r="W44" i="35"/>
  <c r="Y44" i="35"/>
  <c r="U44" i="35"/>
  <c r="Y11" i="35"/>
  <c r="W11" i="35"/>
  <c r="U11" i="35"/>
  <c r="U31" i="35"/>
  <c r="W31" i="35"/>
  <c r="Y31" i="35"/>
  <c r="W30" i="31"/>
  <c r="Y30" i="31"/>
  <c r="U30" i="31"/>
  <c r="U38" i="31"/>
  <c r="Y38" i="31"/>
  <c r="W38" i="31"/>
  <c r="W34" i="31"/>
  <c r="U34" i="31"/>
  <c r="Y34" i="31"/>
  <c r="U16" i="31"/>
  <c r="Y16" i="31"/>
  <c r="W16" i="31"/>
  <c r="U6" i="31"/>
  <c r="W6" i="31"/>
  <c r="Y6" i="31"/>
  <c r="Y29" i="31"/>
  <c r="W29" i="31"/>
  <c r="U29" i="31"/>
  <c r="U24" i="31"/>
  <c r="Y24" i="31"/>
  <c r="W24" i="31"/>
  <c r="W40" i="31"/>
  <c r="U40" i="31"/>
  <c r="Y40" i="31"/>
  <c r="W39" i="31"/>
  <c r="U39" i="31"/>
  <c r="Y39" i="31"/>
  <c r="Y44" i="31"/>
  <c r="W44" i="31"/>
  <c r="U44" i="31"/>
  <c r="W11" i="14"/>
  <c r="U11" i="14"/>
  <c r="Y11" i="14"/>
  <c r="W6" i="14"/>
  <c r="Y6" i="14"/>
  <c r="U6" i="14"/>
  <c r="Y9" i="14"/>
  <c r="W9" i="14"/>
  <c r="U9" i="14"/>
  <c r="U23" i="14"/>
  <c r="Y23" i="14"/>
  <c r="W23" i="14"/>
  <c r="U8" i="14"/>
  <c r="Y8" i="14"/>
  <c r="W8" i="14"/>
  <c r="W40" i="14"/>
  <c r="U40" i="14"/>
  <c r="Y40" i="14"/>
  <c r="Y27" i="14"/>
  <c r="W27" i="14"/>
  <c r="U27" i="14"/>
  <c r="W38" i="14"/>
  <c r="U38" i="14"/>
  <c r="Y38" i="14"/>
  <c r="Y12" i="14"/>
  <c r="W12" i="14"/>
  <c r="U12" i="14"/>
  <c r="W7" i="14"/>
  <c r="U7" i="14"/>
  <c r="Y7" i="14"/>
  <c r="R45" i="18"/>
  <c r="S5" i="18"/>
  <c r="U9" i="18"/>
  <c r="Y9" i="18"/>
  <c r="W9" i="18"/>
  <c r="Y19" i="18"/>
  <c r="U19" i="18"/>
  <c r="W19" i="18"/>
  <c r="Y31" i="18"/>
  <c r="W31" i="18"/>
  <c r="U31" i="18"/>
  <c r="Y8" i="18"/>
  <c r="W8" i="18"/>
  <c r="U8" i="18"/>
  <c r="U25" i="18"/>
  <c r="Y25" i="18"/>
  <c r="W25" i="18"/>
  <c r="U18" i="18"/>
  <c r="W18" i="18"/>
  <c r="Y18" i="18"/>
  <c r="Y12" i="18"/>
  <c r="U12" i="18"/>
  <c r="W12" i="18"/>
  <c r="U16" i="18"/>
  <c r="W16" i="18"/>
  <c r="Y16" i="18"/>
  <c r="U15" i="18"/>
  <c r="W15" i="18"/>
  <c r="Y15" i="18"/>
  <c r="Y30" i="44"/>
  <c r="W30" i="44"/>
  <c r="U30" i="44"/>
  <c r="Y24" i="44"/>
  <c r="W24" i="44"/>
  <c r="U24" i="44"/>
  <c r="Y35" i="44"/>
  <c r="W35" i="44"/>
  <c r="U35" i="44"/>
  <c r="U31" i="44"/>
  <c r="W31" i="44"/>
  <c r="Y31" i="44"/>
  <c r="W37" i="44"/>
  <c r="U37" i="44"/>
  <c r="Y37" i="44"/>
  <c r="R45" i="44"/>
  <c r="S5" i="44"/>
  <c r="W12" i="44"/>
  <c r="Y12" i="44"/>
  <c r="U12" i="44"/>
  <c r="U23" i="44"/>
  <c r="W23" i="44"/>
  <c r="Y23" i="44"/>
  <c r="W16" i="44"/>
  <c r="Y16" i="44"/>
  <c r="U16" i="44"/>
  <c r="U42" i="44"/>
  <c r="W42" i="44"/>
  <c r="Y42" i="44"/>
  <c r="R36" i="32"/>
  <c r="S36" i="32" s="1"/>
  <c r="R6" i="32"/>
  <c r="S6" i="32" s="1"/>
  <c r="R13" i="32"/>
  <c r="S13" i="32" s="1"/>
  <c r="R34" i="32"/>
  <c r="S34" i="32" s="1"/>
  <c r="R25" i="32"/>
  <c r="S25" i="32" s="1"/>
  <c r="R21" i="32"/>
  <c r="S21" i="32" s="1"/>
  <c r="R18" i="32"/>
  <c r="S18" i="32" s="1"/>
  <c r="R17" i="32"/>
  <c r="S17" i="32" s="1"/>
  <c r="R32" i="32"/>
  <c r="S32" i="32" s="1"/>
  <c r="R37" i="32"/>
  <c r="S37" i="32" s="1"/>
  <c r="R30" i="32"/>
  <c r="S30" i="32" s="1"/>
  <c r="R38" i="32"/>
  <c r="S38" i="32" s="1"/>
  <c r="R15" i="32"/>
  <c r="S15" i="32" s="1"/>
  <c r="R14" i="32"/>
  <c r="S14" i="32" s="1"/>
  <c r="R42" i="32"/>
  <c r="S42" i="32" s="1"/>
  <c r="R40" i="32"/>
  <c r="S40" i="32" s="1"/>
  <c r="R33" i="32"/>
  <c r="S33" i="32" s="1"/>
  <c r="R22" i="32"/>
  <c r="S22" i="32" s="1"/>
  <c r="R41" i="32"/>
  <c r="S41" i="32" s="1"/>
  <c r="R9" i="32"/>
  <c r="S9" i="32" s="1"/>
  <c r="R16" i="32"/>
  <c r="S16" i="32" s="1"/>
  <c r="R31" i="32"/>
  <c r="S31" i="32" s="1"/>
  <c r="R43" i="32"/>
  <c r="S43" i="32" s="1"/>
  <c r="R5" i="32"/>
  <c r="R26" i="32"/>
  <c r="S26" i="32" s="1"/>
  <c r="R8" i="32"/>
  <c r="S8" i="32" s="1"/>
  <c r="R29" i="32"/>
  <c r="S29" i="32" s="1"/>
  <c r="R7" i="32"/>
  <c r="S7" i="32" s="1"/>
  <c r="R28" i="32"/>
  <c r="S28" i="32" s="1"/>
  <c r="R24" i="32"/>
  <c r="S24" i="32" s="1"/>
  <c r="R19" i="32"/>
  <c r="S19" i="32" s="1"/>
  <c r="R35" i="32"/>
  <c r="S35" i="32" s="1"/>
  <c r="R39" i="32"/>
  <c r="S39" i="32" s="1"/>
  <c r="R11" i="32"/>
  <c r="S11" i="32" s="1"/>
  <c r="R23" i="32"/>
  <c r="S23" i="32" s="1"/>
  <c r="R12" i="32"/>
  <c r="S12" i="32" s="1"/>
  <c r="R44" i="32"/>
  <c r="S44" i="32" s="1"/>
  <c r="R20" i="32"/>
  <c r="S20" i="32" s="1"/>
  <c r="R10" i="32"/>
  <c r="S10" i="32" s="1"/>
  <c r="R27" i="32"/>
  <c r="S27" i="32" s="1"/>
  <c r="Y24" i="36"/>
  <c r="U24" i="36"/>
  <c r="W24" i="36"/>
  <c r="W11" i="36"/>
  <c r="Y11" i="36"/>
  <c r="U11" i="36"/>
  <c r="R45" i="36"/>
  <c r="S5" i="36"/>
  <c r="W18" i="36"/>
  <c r="Y18" i="36"/>
  <c r="U18" i="36"/>
  <c r="U8" i="36"/>
  <c r="Y8" i="36"/>
  <c r="W8" i="36"/>
  <c r="W34" i="36"/>
  <c r="Y34" i="36"/>
  <c r="U34" i="36"/>
  <c r="Y7" i="36"/>
  <c r="W7" i="36"/>
  <c r="U7" i="36"/>
  <c r="Y25" i="36"/>
  <c r="W25" i="36"/>
  <c r="U25" i="36"/>
  <c r="U10" i="36"/>
  <c r="W10" i="36"/>
  <c r="Y10" i="36"/>
  <c r="Y20" i="36"/>
  <c r="W20" i="36"/>
  <c r="U20" i="36"/>
  <c r="Y31" i="40"/>
  <c r="W31" i="40"/>
  <c r="U31" i="40"/>
  <c r="Y26" i="40"/>
  <c r="U26" i="40"/>
  <c r="W26" i="40"/>
  <c r="Y40" i="40"/>
  <c r="W40" i="40"/>
  <c r="U40" i="40"/>
  <c r="U19" i="40"/>
  <c r="W19" i="40"/>
  <c r="Y19" i="40"/>
  <c r="U37" i="40"/>
  <c r="Y37" i="40"/>
  <c r="W37" i="40"/>
  <c r="U43" i="40"/>
  <c r="W43" i="40"/>
  <c r="Y43" i="40"/>
  <c r="U14" i="40"/>
  <c r="W14" i="40"/>
  <c r="Y14" i="40"/>
  <c r="U44" i="40"/>
  <c r="Y44" i="40"/>
  <c r="W44" i="40"/>
  <c r="U28" i="40"/>
  <c r="W28" i="40"/>
  <c r="Y28" i="40"/>
  <c r="W33" i="40"/>
  <c r="Y33" i="40"/>
  <c r="U33" i="40"/>
  <c r="Y20" i="49"/>
  <c r="W20" i="49"/>
  <c r="U20" i="49"/>
  <c r="Y10" i="49"/>
  <c r="W10" i="49"/>
  <c r="U10" i="49"/>
  <c r="Y29" i="49"/>
  <c r="U29" i="49"/>
  <c r="W29" i="49"/>
  <c r="U11" i="49"/>
  <c r="Y11" i="49"/>
  <c r="W11" i="49"/>
  <c r="Y19" i="49"/>
  <c r="W19" i="49"/>
  <c r="U19" i="49"/>
  <c r="W36" i="49"/>
  <c r="Y36" i="49"/>
  <c r="U36" i="49"/>
  <c r="Y24" i="49"/>
  <c r="U24" i="49"/>
  <c r="W24" i="49"/>
  <c r="Y42" i="49"/>
  <c r="W42" i="49"/>
  <c r="U42" i="49"/>
  <c r="Y23" i="49"/>
  <c r="W23" i="49"/>
  <c r="U23" i="49"/>
  <c r="Y25" i="49"/>
  <c r="W25" i="49"/>
  <c r="U25" i="49"/>
  <c r="U6" i="19"/>
  <c r="Y6" i="19"/>
  <c r="W6" i="19"/>
  <c r="W11" i="19"/>
  <c r="Y11" i="19"/>
  <c r="U11" i="19"/>
  <c r="Y24" i="19"/>
  <c r="U24" i="19"/>
  <c r="W24" i="19"/>
  <c r="U36" i="19"/>
  <c r="W36" i="19"/>
  <c r="Y36" i="19"/>
  <c r="W10" i="19"/>
  <c r="Y10" i="19"/>
  <c r="U10" i="19"/>
  <c r="Y34" i="19"/>
  <c r="U34" i="19"/>
  <c r="W34" i="19"/>
  <c r="W21" i="19"/>
  <c r="Y21" i="19"/>
  <c r="U21" i="19"/>
  <c r="Y28" i="19"/>
  <c r="W28" i="19"/>
  <c r="U28" i="19"/>
  <c r="U39" i="19"/>
  <c r="W39" i="19"/>
  <c r="Y39" i="19"/>
  <c r="W7" i="19"/>
  <c r="U7" i="19"/>
  <c r="Y7" i="19"/>
  <c r="R45" i="23"/>
  <c r="S5" i="23"/>
  <c r="W14" i="23"/>
  <c r="U14" i="23"/>
  <c r="Y14" i="23"/>
  <c r="U27" i="23"/>
  <c r="W27" i="23"/>
  <c r="Y27" i="23"/>
  <c r="Y20" i="23"/>
  <c r="W20" i="23"/>
  <c r="U20" i="23"/>
  <c r="Y12" i="23"/>
  <c r="U12" i="23"/>
  <c r="W12" i="23"/>
  <c r="U25" i="23"/>
  <c r="Y25" i="23"/>
  <c r="W25" i="23"/>
  <c r="Y29" i="23"/>
  <c r="W29" i="23"/>
  <c r="U29" i="23"/>
  <c r="W24" i="23"/>
  <c r="U24" i="23"/>
  <c r="Y24" i="23"/>
  <c r="Y33" i="23"/>
  <c r="U33" i="23"/>
  <c r="W33" i="23"/>
  <c r="W8" i="23"/>
  <c r="Y8" i="23"/>
  <c r="U8" i="23"/>
  <c r="U40" i="21"/>
  <c r="Y40" i="21"/>
  <c r="W40" i="21"/>
  <c r="U18" i="21"/>
  <c r="Y18" i="21"/>
  <c r="W18" i="21"/>
  <c r="U11" i="21"/>
  <c r="W11" i="21"/>
  <c r="Y11" i="21"/>
  <c r="Y31" i="21"/>
  <c r="U31" i="21"/>
  <c r="W31" i="21"/>
  <c r="W7" i="21"/>
  <c r="U7" i="21"/>
  <c r="Y7" i="21"/>
  <c r="Y35" i="21"/>
  <c r="W35" i="21"/>
  <c r="U35" i="21"/>
  <c r="Y17" i="21"/>
  <c r="U17" i="21"/>
  <c r="W17" i="21"/>
  <c r="U37" i="21"/>
  <c r="W37" i="21"/>
  <c r="Y37" i="21"/>
  <c r="Y21" i="21"/>
  <c r="U21" i="21"/>
  <c r="W21" i="21"/>
  <c r="Y34" i="21"/>
  <c r="U34" i="21"/>
  <c r="W34" i="21"/>
  <c r="Y16" i="43"/>
  <c r="W16" i="43"/>
  <c r="U16" i="43"/>
  <c r="Y17" i="43"/>
  <c r="U17" i="43"/>
  <c r="W17" i="43"/>
  <c r="W12" i="43"/>
  <c r="U12" i="43"/>
  <c r="Y12" i="43"/>
  <c r="W23" i="43"/>
  <c r="Y23" i="43"/>
  <c r="U23" i="43"/>
  <c r="W44" i="43"/>
  <c r="Y44" i="43"/>
  <c r="U44" i="43"/>
  <c r="Y33" i="43"/>
  <c r="W33" i="43"/>
  <c r="U33" i="43"/>
  <c r="W34" i="43"/>
  <c r="U34" i="43"/>
  <c r="Y34" i="43"/>
  <c r="Y38" i="43"/>
  <c r="U38" i="43"/>
  <c r="W38" i="43"/>
  <c r="W13" i="43"/>
  <c r="U13" i="43"/>
  <c r="Y13" i="43"/>
  <c r="Y14" i="43"/>
  <c r="U14" i="43"/>
  <c r="W14" i="43"/>
  <c r="Y35" i="13"/>
  <c r="U35" i="13"/>
  <c r="W35" i="13"/>
  <c r="U32" i="13"/>
  <c r="Y32" i="13"/>
  <c r="W32" i="13"/>
  <c r="Y7" i="13"/>
  <c r="U7" i="13"/>
  <c r="W7" i="13"/>
  <c r="W18" i="13"/>
  <c r="Y18" i="13"/>
  <c r="U18" i="13"/>
  <c r="Y29" i="13"/>
  <c r="U29" i="13"/>
  <c r="W29" i="13"/>
  <c r="Y28" i="13"/>
  <c r="W28" i="13"/>
  <c r="U28" i="13"/>
  <c r="U11" i="13"/>
  <c r="W11" i="13"/>
  <c r="Y11" i="13"/>
  <c r="U19" i="13"/>
  <c r="Y19" i="13"/>
  <c r="W19" i="13"/>
  <c r="Y17" i="13"/>
  <c r="W17" i="13"/>
  <c r="U17" i="13"/>
  <c r="W38" i="13"/>
  <c r="Y38" i="13"/>
  <c r="U38" i="13"/>
  <c r="Y30" i="26"/>
  <c r="U30" i="26"/>
  <c r="W30" i="26"/>
  <c r="U35" i="26"/>
  <c r="W35" i="26"/>
  <c r="Y35" i="26"/>
  <c r="W13" i="26"/>
  <c r="Y13" i="26"/>
  <c r="U13" i="26"/>
  <c r="Y21" i="26"/>
  <c r="U21" i="26"/>
  <c r="W21" i="26"/>
  <c r="W6" i="26"/>
  <c r="U6" i="26"/>
  <c r="Y6" i="26"/>
  <c r="Y9" i="26"/>
  <c r="U9" i="26"/>
  <c r="W9" i="26"/>
  <c r="U23" i="26"/>
  <c r="W23" i="26"/>
  <c r="Y23" i="26"/>
  <c r="Y16" i="26"/>
  <c r="W16" i="26"/>
  <c r="U16" i="26"/>
  <c r="W14" i="26"/>
  <c r="Y14" i="26"/>
  <c r="U14" i="26"/>
  <c r="U19" i="26"/>
  <c r="W19" i="26"/>
  <c r="Y19" i="26"/>
  <c r="U7" i="41"/>
  <c r="Y7" i="41"/>
  <c r="W7" i="41"/>
  <c r="U38" i="41"/>
  <c r="W38" i="41"/>
  <c r="Y38" i="41"/>
  <c r="R45" i="41"/>
  <c r="S5" i="41"/>
  <c r="Y41" i="41"/>
  <c r="W41" i="41"/>
  <c r="U41" i="41"/>
  <c r="W29" i="41"/>
  <c r="Y29" i="41"/>
  <c r="U29" i="41"/>
  <c r="Y44" i="41"/>
  <c r="U44" i="41"/>
  <c r="W44" i="41"/>
  <c r="U20" i="41"/>
  <c r="W20" i="41"/>
  <c r="Y20" i="41"/>
  <c r="W40" i="41"/>
  <c r="U40" i="41"/>
  <c r="Y40" i="41"/>
  <c r="W32" i="41"/>
  <c r="Y32" i="41"/>
  <c r="U32" i="41"/>
  <c r="U22" i="41"/>
  <c r="W22" i="41"/>
  <c r="Y22" i="41"/>
  <c r="R12" i="16"/>
  <c r="S12" i="16" s="1"/>
  <c r="R23" i="16"/>
  <c r="S23" i="16" s="1"/>
  <c r="R34" i="16"/>
  <c r="S34" i="16" s="1"/>
  <c r="R24" i="16"/>
  <c r="S24" i="16" s="1"/>
  <c r="R40" i="16"/>
  <c r="S40" i="16" s="1"/>
  <c r="R8" i="16"/>
  <c r="S8" i="16" s="1"/>
  <c r="R9" i="16"/>
  <c r="S9" i="16" s="1"/>
  <c r="R42" i="16"/>
  <c r="S42" i="16" s="1"/>
  <c r="R16" i="16"/>
  <c r="S16" i="16" s="1"/>
  <c r="R31" i="16"/>
  <c r="S31" i="16" s="1"/>
  <c r="R11" i="16"/>
  <c r="S11" i="16" s="1"/>
  <c r="R35" i="16"/>
  <c r="S35" i="16" s="1"/>
  <c r="R22" i="16"/>
  <c r="S22" i="16" s="1"/>
  <c r="R39" i="16"/>
  <c r="S39" i="16" s="1"/>
  <c r="R44" i="16"/>
  <c r="S44" i="16" s="1"/>
  <c r="R33" i="16"/>
  <c r="S33" i="16" s="1"/>
  <c r="R29" i="16"/>
  <c r="S29" i="16" s="1"/>
  <c r="R30" i="16"/>
  <c r="S30" i="16" s="1"/>
  <c r="R36" i="16"/>
  <c r="S36" i="16" s="1"/>
  <c r="R5" i="16"/>
  <c r="R6" i="16"/>
  <c r="S6" i="16" s="1"/>
  <c r="R37" i="16"/>
  <c r="S37" i="16" s="1"/>
  <c r="R32" i="16"/>
  <c r="S32" i="16" s="1"/>
  <c r="R20" i="16"/>
  <c r="S20" i="16" s="1"/>
  <c r="R41" i="16"/>
  <c r="S41" i="16" s="1"/>
  <c r="R19" i="16"/>
  <c r="S19" i="16" s="1"/>
  <c r="R13" i="16"/>
  <c r="S13" i="16" s="1"/>
  <c r="R7" i="16"/>
  <c r="S7" i="16" s="1"/>
  <c r="R14" i="16"/>
  <c r="S14" i="16" s="1"/>
  <c r="R28" i="16"/>
  <c r="S28" i="16" s="1"/>
  <c r="R25" i="16"/>
  <c r="S25" i="16" s="1"/>
  <c r="R10" i="16"/>
  <c r="S10" i="16" s="1"/>
  <c r="R18" i="16"/>
  <c r="S18" i="16" s="1"/>
  <c r="R43" i="16"/>
  <c r="S43" i="16" s="1"/>
  <c r="R17" i="16"/>
  <c r="S17" i="16" s="1"/>
  <c r="R21" i="16"/>
  <c r="S21" i="16" s="1"/>
  <c r="R27" i="16"/>
  <c r="S27" i="16" s="1"/>
  <c r="R38" i="16"/>
  <c r="S38" i="16" s="1"/>
  <c r="R26" i="16"/>
  <c r="S26" i="16" s="1"/>
  <c r="R15" i="16"/>
  <c r="S15" i="16" s="1"/>
  <c r="W23" i="50"/>
  <c r="U23" i="50"/>
  <c r="Y23" i="50"/>
  <c r="U22" i="50"/>
  <c r="Y22" i="50"/>
  <c r="W22" i="50"/>
  <c r="W25" i="50"/>
  <c r="U25" i="50"/>
  <c r="Y25" i="50"/>
  <c r="U34" i="50"/>
  <c r="W34" i="50"/>
  <c r="Y34" i="50"/>
  <c r="U18" i="50"/>
  <c r="W18" i="50"/>
  <c r="Y18" i="50"/>
  <c r="R45" i="50"/>
  <c r="S5" i="50"/>
  <c r="Y16" i="50"/>
  <c r="W16" i="50"/>
  <c r="U16" i="50"/>
  <c r="U12" i="50"/>
  <c r="W12" i="50"/>
  <c r="Y12" i="50"/>
  <c r="W43" i="50"/>
  <c r="Y43" i="50"/>
  <c r="U43" i="50"/>
  <c r="W8" i="50"/>
  <c r="Y8" i="50"/>
  <c r="U8" i="50"/>
  <c r="R7" i="39"/>
  <c r="S7" i="39" s="1"/>
  <c r="R38" i="39"/>
  <c r="S38" i="39" s="1"/>
  <c r="R37" i="39"/>
  <c r="S37" i="39" s="1"/>
  <c r="R19" i="39"/>
  <c r="S19" i="39" s="1"/>
  <c r="R42" i="39"/>
  <c r="S42" i="39" s="1"/>
  <c r="R28" i="39"/>
  <c r="S28" i="39" s="1"/>
  <c r="R9" i="39"/>
  <c r="S9" i="39" s="1"/>
  <c r="R39" i="39"/>
  <c r="S39" i="39" s="1"/>
  <c r="R34" i="39"/>
  <c r="S34" i="39" s="1"/>
  <c r="R43" i="39"/>
  <c r="S43" i="39" s="1"/>
  <c r="R20" i="39"/>
  <c r="S20" i="39" s="1"/>
  <c r="R21" i="39"/>
  <c r="S21" i="39" s="1"/>
  <c r="R31" i="39"/>
  <c r="S31" i="39" s="1"/>
  <c r="R24" i="39"/>
  <c r="S24" i="39" s="1"/>
  <c r="R29" i="39"/>
  <c r="S29" i="39" s="1"/>
  <c r="R33" i="39"/>
  <c r="S33" i="39" s="1"/>
  <c r="R26" i="39"/>
  <c r="S26" i="39" s="1"/>
  <c r="R40" i="39"/>
  <c r="S40" i="39" s="1"/>
  <c r="R35" i="39"/>
  <c r="S35" i="39" s="1"/>
  <c r="R6" i="39"/>
  <c r="S6" i="39" s="1"/>
  <c r="R22" i="39"/>
  <c r="S22" i="39" s="1"/>
  <c r="R15" i="39"/>
  <c r="S15" i="39" s="1"/>
  <c r="R10" i="39"/>
  <c r="S10" i="39" s="1"/>
  <c r="R44" i="39"/>
  <c r="S44" i="39" s="1"/>
  <c r="R14" i="39"/>
  <c r="S14" i="39" s="1"/>
  <c r="R36" i="39"/>
  <c r="S36" i="39" s="1"/>
  <c r="R27" i="39"/>
  <c r="S27" i="39" s="1"/>
  <c r="R16" i="39"/>
  <c r="S16" i="39" s="1"/>
  <c r="R12" i="39"/>
  <c r="S12" i="39" s="1"/>
  <c r="R17" i="39"/>
  <c r="S17" i="39" s="1"/>
  <c r="R11" i="39"/>
  <c r="S11" i="39" s="1"/>
  <c r="R13" i="39"/>
  <c r="S13" i="39" s="1"/>
  <c r="R18" i="39"/>
  <c r="S18" i="39" s="1"/>
  <c r="R30" i="39"/>
  <c r="S30" i="39" s="1"/>
  <c r="R8" i="39"/>
  <c r="S8" i="39" s="1"/>
  <c r="R23" i="39"/>
  <c r="S23" i="39" s="1"/>
  <c r="R32" i="39"/>
  <c r="S32" i="39" s="1"/>
  <c r="R5" i="39"/>
  <c r="R41" i="39"/>
  <c r="S41" i="39" s="1"/>
  <c r="R25" i="39"/>
  <c r="S25" i="39" s="1"/>
  <c r="Y36" i="17"/>
  <c r="U36" i="17"/>
  <c r="W36" i="17"/>
  <c r="Y14" i="17"/>
  <c r="U14" i="17"/>
  <c r="W14" i="17"/>
  <c r="W9" i="17"/>
  <c r="Y9" i="17"/>
  <c r="U9" i="17"/>
  <c r="U20" i="17"/>
  <c r="W20" i="17"/>
  <c r="Y20" i="17"/>
  <c r="Y16" i="17"/>
  <c r="U16" i="17"/>
  <c r="W16" i="17"/>
  <c r="U44" i="17"/>
  <c r="Y44" i="17"/>
  <c r="W44" i="17"/>
  <c r="U31" i="17"/>
  <c r="Y31" i="17"/>
  <c r="W31" i="17"/>
  <c r="Y28" i="17"/>
  <c r="W28" i="17"/>
  <c r="U28" i="17"/>
  <c r="U8" i="17"/>
  <c r="Y8" i="17"/>
  <c r="W8" i="17"/>
  <c r="Y42" i="17"/>
  <c r="U42" i="17"/>
  <c r="W42" i="17"/>
  <c r="R38" i="52"/>
  <c r="S38" i="52" s="1"/>
  <c r="R30" i="52"/>
  <c r="S30" i="52" s="1"/>
  <c r="R19" i="52"/>
  <c r="S19" i="52" s="1"/>
  <c r="R33" i="52"/>
  <c r="S33" i="52" s="1"/>
  <c r="R28" i="52"/>
  <c r="S28" i="52" s="1"/>
  <c r="R26" i="52"/>
  <c r="S26" i="52" s="1"/>
  <c r="R36" i="52"/>
  <c r="S36" i="52" s="1"/>
  <c r="R20" i="52"/>
  <c r="S20" i="52" s="1"/>
  <c r="R22" i="52"/>
  <c r="S22" i="52" s="1"/>
  <c r="R18" i="52"/>
  <c r="S18" i="52" s="1"/>
  <c r="R42" i="52"/>
  <c r="S42" i="52" s="1"/>
  <c r="R9" i="52"/>
  <c r="S9" i="52" s="1"/>
  <c r="R16" i="52"/>
  <c r="S16" i="52" s="1"/>
  <c r="R35" i="52"/>
  <c r="S35" i="52" s="1"/>
  <c r="R12" i="52"/>
  <c r="S12" i="52" s="1"/>
  <c r="R31" i="52"/>
  <c r="S31" i="52" s="1"/>
  <c r="R27" i="52"/>
  <c r="S27" i="52" s="1"/>
  <c r="R44" i="52"/>
  <c r="S44" i="52" s="1"/>
  <c r="R41" i="52"/>
  <c r="S41" i="52" s="1"/>
  <c r="R37" i="52"/>
  <c r="S37" i="52" s="1"/>
  <c r="R21" i="52"/>
  <c r="S21" i="52" s="1"/>
  <c r="R25" i="52"/>
  <c r="S25" i="52" s="1"/>
  <c r="R11" i="52"/>
  <c r="S11" i="52" s="1"/>
  <c r="R13" i="52"/>
  <c r="S13" i="52" s="1"/>
  <c r="R29" i="52"/>
  <c r="S29" i="52" s="1"/>
  <c r="R43" i="52"/>
  <c r="S43" i="52" s="1"/>
  <c r="R14" i="52"/>
  <c r="S14" i="52" s="1"/>
  <c r="R7" i="52"/>
  <c r="S7" i="52" s="1"/>
  <c r="R34" i="52"/>
  <c r="S34" i="52" s="1"/>
  <c r="R15" i="52"/>
  <c r="S15" i="52" s="1"/>
  <c r="R24" i="52"/>
  <c r="S24" i="52" s="1"/>
  <c r="R39" i="52"/>
  <c r="S39" i="52" s="1"/>
  <c r="R40" i="52"/>
  <c r="S40" i="52" s="1"/>
  <c r="R23" i="52"/>
  <c r="S23" i="52" s="1"/>
  <c r="R6" i="52"/>
  <c r="S6" i="52" s="1"/>
  <c r="R10" i="52"/>
  <c r="S10" i="52" s="1"/>
  <c r="R17" i="52"/>
  <c r="S17" i="52" s="1"/>
  <c r="R32" i="52"/>
  <c r="S32" i="52" s="1"/>
  <c r="R8" i="52"/>
  <c r="S8" i="52" s="1"/>
  <c r="R5" i="52"/>
  <c r="W40" i="38"/>
  <c r="Y40" i="38"/>
  <c r="U40" i="38"/>
  <c r="Y41" i="38"/>
  <c r="U41" i="38"/>
  <c r="W41" i="38"/>
  <c r="Y39" i="38"/>
  <c r="U39" i="38"/>
  <c r="W39" i="38"/>
  <c r="Y43" i="38"/>
  <c r="W43" i="38"/>
  <c r="U43" i="38"/>
  <c r="W25" i="38"/>
  <c r="U25" i="38"/>
  <c r="Y25" i="38"/>
  <c r="W44" i="38"/>
  <c r="U44" i="38"/>
  <c r="Y44" i="38"/>
  <c r="Y31" i="38"/>
  <c r="U31" i="38"/>
  <c r="W31" i="38"/>
  <c r="W12" i="38"/>
  <c r="Y12" i="38"/>
  <c r="U12" i="38"/>
  <c r="Y34" i="38"/>
  <c r="U34" i="38"/>
  <c r="W34" i="38"/>
  <c r="W14" i="38"/>
  <c r="U14" i="38"/>
  <c r="Y14" i="38"/>
  <c r="Y36" i="35"/>
  <c r="U36" i="35"/>
  <c r="W36" i="35"/>
  <c r="W16" i="35"/>
  <c r="U16" i="35"/>
  <c r="Y16" i="35"/>
  <c r="U20" i="35"/>
  <c r="Y20" i="35"/>
  <c r="W20" i="35"/>
  <c r="U37" i="35"/>
  <c r="W37" i="35"/>
  <c r="Y37" i="35"/>
  <c r="U18" i="35"/>
  <c r="Y18" i="35"/>
  <c r="W18" i="35"/>
  <c r="R45" i="35"/>
  <c r="S5" i="35"/>
  <c r="W34" i="35"/>
  <c r="Y34" i="35"/>
  <c r="U34" i="35"/>
  <c r="U21" i="35"/>
  <c r="W21" i="35"/>
  <c r="Y21" i="35"/>
  <c r="U24" i="35"/>
  <c r="Y24" i="35"/>
  <c r="W24" i="35"/>
  <c r="W38" i="35"/>
  <c r="U38" i="35"/>
  <c r="Y38" i="35"/>
  <c r="R45" i="31"/>
  <c r="S5" i="31"/>
  <c r="U37" i="31"/>
  <c r="W37" i="31"/>
  <c r="Y37" i="31"/>
  <c r="U18" i="31"/>
  <c r="Y18" i="31"/>
  <c r="W18" i="31"/>
  <c r="Y17" i="31"/>
  <c r="U17" i="31"/>
  <c r="W17" i="31"/>
  <c r="Y25" i="31"/>
  <c r="W25" i="31"/>
  <c r="U25" i="31"/>
  <c r="Y36" i="31"/>
  <c r="U36" i="31"/>
  <c r="W36" i="31"/>
  <c r="Y42" i="31"/>
  <c r="U42" i="31"/>
  <c r="W42" i="31"/>
  <c r="W8" i="31"/>
  <c r="Y8" i="31"/>
  <c r="U8" i="31"/>
  <c r="Y27" i="31"/>
  <c r="W27" i="31"/>
  <c r="U27" i="31"/>
  <c r="Y20" i="31"/>
  <c r="W20" i="31"/>
  <c r="U20" i="31"/>
  <c r="W28" i="14"/>
  <c r="Y28" i="14"/>
  <c r="U28" i="14"/>
  <c r="W14" i="14"/>
  <c r="U14" i="14"/>
  <c r="Y14" i="14"/>
  <c r="W18" i="14"/>
  <c r="U18" i="14"/>
  <c r="Y18" i="14"/>
  <c r="W44" i="14"/>
  <c r="Y44" i="14"/>
  <c r="U44" i="14"/>
  <c r="W24" i="14"/>
  <c r="U24" i="14"/>
  <c r="Y24" i="14"/>
  <c r="W41" i="14"/>
  <c r="U41" i="14"/>
  <c r="Y41" i="14"/>
  <c r="Y35" i="14"/>
  <c r="U35" i="14"/>
  <c r="W35" i="14"/>
  <c r="W26" i="14"/>
  <c r="U26" i="14"/>
  <c r="Y26" i="14"/>
  <c r="U34" i="14"/>
  <c r="Y34" i="14"/>
  <c r="W34" i="14"/>
  <c r="W29" i="14"/>
  <c r="U29" i="14"/>
  <c r="Y29" i="14"/>
  <c r="Y32" i="18"/>
  <c r="U32" i="18"/>
  <c r="W32" i="18"/>
  <c r="W7" i="18"/>
  <c r="U7" i="18"/>
  <c r="Y7" i="18"/>
  <c r="Y20" i="18"/>
  <c r="W20" i="18"/>
  <c r="U20" i="18"/>
  <c r="U27" i="18"/>
  <c r="Y27" i="18"/>
  <c r="W27" i="18"/>
  <c r="Y34" i="18"/>
  <c r="W34" i="18"/>
  <c r="U34" i="18"/>
  <c r="U41" i="18"/>
  <c r="Y41" i="18"/>
  <c r="W41" i="18"/>
  <c r="W36" i="18"/>
  <c r="Y36" i="18"/>
  <c r="U36" i="18"/>
  <c r="Y38" i="18"/>
  <c r="U38" i="18"/>
  <c r="W38" i="18"/>
  <c r="W40" i="18"/>
  <c r="U40" i="18"/>
  <c r="Y40" i="18"/>
  <c r="U39" i="18"/>
  <c r="Y39" i="18"/>
  <c r="W39" i="18"/>
  <c r="W17" i="44"/>
  <c r="U17" i="44"/>
  <c r="Y17" i="44"/>
  <c r="Y27" i="44"/>
  <c r="W27" i="44"/>
  <c r="U27" i="44"/>
  <c r="W7" i="44"/>
  <c r="Y7" i="44"/>
  <c r="U7" i="44"/>
  <c r="Y14" i="44"/>
  <c r="W14" i="44"/>
  <c r="U14" i="44"/>
  <c r="W32" i="44"/>
  <c r="U32" i="44"/>
  <c r="Y32" i="44"/>
  <c r="Y19" i="44"/>
  <c r="U19" i="44"/>
  <c r="W19" i="44"/>
  <c r="W38" i="44"/>
  <c r="U38" i="44"/>
  <c r="Y38" i="44"/>
  <c r="W36" i="44"/>
  <c r="Y36" i="44"/>
  <c r="U36" i="44"/>
  <c r="Y11" i="44"/>
  <c r="W11" i="44"/>
  <c r="U11" i="44"/>
  <c r="Y28" i="44"/>
  <c r="U28" i="44"/>
  <c r="W28" i="44"/>
  <c r="W43" i="36"/>
  <c r="U43" i="36"/>
  <c r="Y43" i="36"/>
  <c r="W33" i="36"/>
  <c r="Y33" i="36"/>
  <c r="U33" i="36"/>
  <c r="Y29" i="36"/>
  <c r="W29" i="36"/>
  <c r="U29" i="36"/>
  <c r="Y19" i="36"/>
  <c r="U19" i="36"/>
  <c r="W19" i="36"/>
  <c r="Y15" i="36"/>
  <c r="W15" i="36"/>
  <c r="U15" i="36"/>
  <c r="U23" i="36"/>
  <c r="W23" i="36"/>
  <c r="Y23" i="36"/>
  <c r="Y35" i="36"/>
  <c r="U35" i="36"/>
  <c r="W35" i="36"/>
  <c r="Y16" i="36"/>
  <c r="U16" i="36"/>
  <c r="W16" i="36"/>
  <c r="W9" i="36"/>
  <c r="Y9" i="36"/>
  <c r="U9" i="36"/>
  <c r="Y42" i="36"/>
  <c r="U42" i="36"/>
  <c r="W42" i="36"/>
  <c r="W9" i="40"/>
  <c r="U9" i="40"/>
  <c r="Y9" i="40"/>
  <c r="W29" i="40"/>
  <c r="Y29" i="40"/>
  <c r="U29" i="40"/>
  <c r="U25" i="40"/>
  <c r="W25" i="40"/>
  <c r="Y25" i="40"/>
  <c r="U36" i="40"/>
  <c r="W36" i="40"/>
  <c r="Y36" i="40"/>
  <c r="W42" i="40"/>
  <c r="U42" i="40"/>
  <c r="Y42" i="40"/>
  <c r="Y16" i="40"/>
  <c r="W16" i="40"/>
  <c r="U16" i="40"/>
  <c r="Y23" i="40"/>
  <c r="W23" i="40"/>
  <c r="U23" i="40"/>
  <c r="W39" i="40"/>
  <c r="U39" i="40"/>
  <c r="Y39" i="40"/>
  <c r="W20" i="40"/>
  <c r="U20" i="40"/>
  <c r="Y20" i="40"/>
  <c r="Y10" i="40"/>
  <c r="W10" i="40"/>
  <c r="U10" i="40"/>
  <c r="U35" i="49"/>
  <c r="Y35" i="49"/>
  <c r="W35" i="49"/>
  <c r="W30" i="49"/>
  <c r="U30" i="49"/>
  <c r="Y30" i="49"/>
  <c r="Y41" i="49"/>
  <c r="W41" i="49"/>
  <c r="U41" i="49"/>
  <c r="Y7" i="49"/>
  <c r="U7" i="49"/>
  <c r="W7" i="49"/>
  <c r="Y37" i="49"/>
  <c r="U37" i="49"/>
  <c r="W37" i="49"/>
  <c r="U9" i="49"/>
  <c r="W9" i="49"/>
  <c r="Y9" i="49"/>
  <c r="W17" i="49"/>
  <c r="Y17" i="49"/>
  <c r="U17" i="49"/>
  <c r="Y27" i="49"/>
  <c r="U27" i="49"/>
  <c r="W27" i="49"/>
  <c r="W34" i="49"/>
  <c r="U34" i="49"/>
  <c r="Y34" i="49"/>
  <c r="Y16" i="49"/>
  <c r="U16" i="49"/>
  <c r="W16" i="49"/>
  <c r="U20" i="19"/>
  <c r="W20" i="19"/>
  <c r="Y20" i="19"/>
  <c r="W44" i="19"/>
  <c r="U44" i="19"/>
  <c r="Y44" i="19"/>
  <c r="Y17" i="19"/>
  <c r="U17" i="19"/>
  <c r="W17" i="19"/>
  <c r="Y41" i="19"/>
  <c r="W41" i="19"/>
  <c r="U41" i="19"/>
  <c r="U9" i="19"/>
  <c r="W9" i="19"/>
  <c r="Y9" i="19"/>
  <c r="Y22" i="19"/>
  <c r="U22" i="19"/>
  <c r="W22" i="19"/>
  <c r="U29" i="19"/>
  <c r="Y29" i="19"/>
  <c r="W29" i="19"/>
  <c r="U16" i="19"/>
  <c r="W16" i="19"/>
  <c r="Y16" i="19"/>
  <c r="Y18" i="19"/>
  <c r="U18" i="19"/>
  <c r="W18" i="19"/>
  <c r="W33" i="19"/>
  <c r="Y33" i="19"/>
  <c r="U33" i="19"/>
  <c r="R42" i="33"/>
  <c r="S42" i="33" s="1"/>
  <c r="R28" i="33"/>
  <c r="S28" i="33" s="1"/>
  <c r="R39" i="33"/>
  <c r="S39" i="33" s="1"/>
  <c r="R13" i="33"/>
  <c r="S13" i="33" s="1"/>
  <c r="R9" i="33"/>
  <c r="S9" i="33" s="1"/>
  <c r="R40" i="33"/>
  <c r="S40" i="33" s="1"/>
  <c r="R19" i="33"/>
  <c r="S19" i="33" s="1"/>
  <c r="R43" i="33"/>
  <c r="S43" i="33" s="1"/>
  <c r="R12" i="33"/>
  <c r="S12" i="33" s="1"/>
  <c r="R29" i="33"/>
  <c r="S29" i="33" s="1"/>
  <c r="R38" i="33"/>
  <c r="S38" i="33" s="1"/>
  <c r="R7" i="33"/>
  <c r="S7" i="33" s="1"/>
  <c r="R37" i="33"/>
  <c r="S37" i="33" s="1"/>
  <c r="R18" i="33"/>
  <c r="S18" i="33" s="1"/>
  <c r="R44" i="33"/>
  <c r="S44" i="33" s="1"/>
  <c r="R22" i="33"/>
  <c r="S22" i="33" s="1"/>
  <c r="R31" i="33"/>
  <c r="S31" i="33" s="1"/>
  <c r="R41" i="33"/>
  <c r="S41" i="33" s="1"/>
  <c r="R6" i="33"/>
  <c r="S6" i="33" s="1"/>
  <c r="R35" i="33"/>
  <c r="S35" i="33" s="1"/>
  <c r="R36" i="33"/>
  <c r="S36" i="33" s="1"/>
  <c r="R21" i="33"/>
  <c r="S21" i="33" s="1"/>
  <c r="R17" i="33"/>
  <c r="S17" i="33" s="1"/>
  <c r="R20" i="33"/>
  <c r="S20" i="33" s="1"/>
  <c r="R24" i="33"/>
  <c r="S24" i="33" s="1"/>
  <c r="R26" i="33"/>
  <c r="S26" i="33" s="1"/>
  <c r="R33" i="33"/>
  <c r="S33" i="33" s="1"/>
  <c r="R23" i="33"/>
  <c r="S23" i="33" s="1"/>
  <c r="R11" i="33"/>
  <c r="S11" i="33" s="1"/>
  <c r="R30" i="33"/>
  <c r="S30" i="33" s="1"/>
  <c r="R27" i="33"/>
  <c r="S27" i="33" s="1"/>
  <c r="R8" i="33"/>
  <c r="S8" i="33" s="1"/>
  <c r="R16" i="33"/>
  <c r="S16" i="33" s="1"/>
  <c r="R34" i="33"/>
  <c r="S34" i="33" s="1"/>
  <c r="R10" i="33"/>
  <c r="S10" i="33" s="1"/>
  <c r="R25" i="33"/>
  <c r="S25" i="33" s="1"/>
  <c r="R32" i="33"/>
  <c r="S32" i="33" s="1"/>
  <c r="R15" i="33"/>
  <c r="S15" i="33" s="1"/>
  <c r="R14" i="33"/>
  <c r="S14" i="33" s="1"/>
  <c r="R5" i="33"/>
  <c r="Y19" i="23"/>
  <c r="W19" i="23"/>
  <c r="U19" i="23"/>
  <c r="U38" i="23"/>
  <c r="W38" i="23"/>
  <c r="Y38" i="23"/>
  <c r="U13" i="23"/>
  <c r="W13" i="23"/>
  <c r="Y13" i="23"/>
  <c r="W7" i="23"/>
  <c r="U7" i="23"/>
  <c r="Y7" i="23"/>
  <c r="Y40" i="23"/>
  <c r="U40" i="23"/>
  <c r="W40" i="23"/>
  <c r="Y22" i="23"/>
  <c r="W22" i="23"/>
  <c r="U22" i="23"/>
  <c r="U28" i="23"/>
  <c r="W28" i="23"/>
  <c r="Y28" i="23"/>
  <c r="W11" i="23"/>
  <c r="Y11" i="23"/>
  <c r="U11" i="23"/>
  <c r="U37" i="23"/>
  <c r="Y37" i="23"/>
  <c r="W37" i="23"/>
  <c r="Y32" i="23"/>
  <c r="W32" i="23"/>
  <c r="U32" i="23"/>
  <c r="Y29" i="21"/>
  <c r="W29" i="21"/>
  <c r="U29" i="21"/>
  <c r="W6" i="21"/>
  <c r="Y6" i="21"/>
  <c r="U6" i="21"/>
  <c r="Y15" i="21"/>
  <c r="W15" i="21"/>
  <c r="U15" i="21"/>
  <c r="Y38" i="21"/>
  <c r="U38" i="21"/>
  <c r="W38" i="21"/>
  <c r="U8" i="21"/>
  <c r="W8" i="21"/>
  <c r="Y8" i="21"/>
  <c r="U39" i="21"/>
  <c r="W39" i="21"/>
  <c r="Y39" i="21"/>
  <c r="U36" i="21"/>
  <c r="W36" i="21"/>
  <c r="Y36" i="21"/>
  <c r="Y13" i="21"/>
  <c r="U13" i="21"/>
  <c r="W13" i="21"/>
  <c r="U25" i="21"/>
  <c r="W25" i="21"/>
  <c r="Y25" i="21"/>
  <c r="U22" i="21"/>
  <c r="Y22" i="21"/>
  <c r="W22" i="21"/>
  <c r="W10" i="43"/>
  <c r="U10" i="43"/>
  <c r="Y10" i="43"/>
  <c r="Y43" i="43"/>
  <c r="W43" i="43"/>
  <c r="U43" i="43"/>
  <c r="W26" i="43"/>
  <c r="Y26" i="43"/>
  <c r="U26" i="43"/>
  <c r="W9" i="43"/>
  <c r="Y9" i="43"/>
  <c r="U9" i="43"/>
  <c r="U27" i="43"/>
  <c r="Y27" i="43"/>
  <c r="W27" i="43"/>
  <c r="Y25" i="43"/>
  <c r="U25" i="43"/>
  <c r="W25" i="43"/>
  <c r="U35" i="43"/>
  <c r="W35" i="43"/>
  <c r="Y35" i="43"/>
  <c r="W20" i="43"/>
  <c r="Y20" i="43"/>
  <c r="U20" i="43"/>
  <c r="Y31" i="43"/>
  <c r="U31" i="43"/>
  <c r="W31" i="43"/>
  <c r="U29" i="43"/>
  <c r="Y29" i="43"/>
  <c r="W29" i="43"/>
  <c r="R23" i="27"/>
  <c r="S23" i="27" s="1"/>
  <c r="R17" i="27"/>
  <c r="S17" i="27" s="1"/>
  <c r="R34" i="27"/>
  <c r="S34" i="27" s="1"/>
  <c r="R10" i="27"/>
  <c r="S10" i="27" s="1"/>
  <c r="R15" i="27"/>
  <c r="S15" i="27" s="1"/>
  <c r="R14" i="27"/>
  <c r="S14" i="27" s="1"/>
  <c r="R33" i="27"/>
  <c r="S33" i="27" s="1"/>
  <c r="R5" i="27"/>
  <c r="R21" i="27"/>
  <c r="S21" i="27" s="1"/>
  <c r="R35" i="27"/>
  <c r="S35" i="27" s="1"/>
  <c r="R29" i="27"/>
  <c r="S29" i="27" s="1"/>
  <c r="R42" i="27"/>
  <c r="S42" i="27" s="1"/>
  <c r="R20" i="27"/>
  <c r="S20" i="27" s="1"/>
  <c r="R31" i="27"/>
  <c r="S31" i="27" s="1"/>
  <c r="R44" i="27"/>
  <c r="S44" i="27" s="1"/>
  <c r="R26" i="27"/>
  <c r="S26" i="27" s="1"/>
  <c r="R12" i="27"/>
  <c r="S12" i="27" s="1"/>
  <c r="R37" i="27"/>
  <c r="S37" i="27" s="1"/>
  <c r="R41" i="27"/>
  <c r="S41" i="27" s="1"/>
  <c r="R40" i="27"/>
  <c r="S40" i="27" s="1"/>
  <c r="R22" i="27"/>
  <c r="S22" i="27" s="1"/>
  <c r="R18" i="27"/>
  <c r="S18" i="27" s="1"/>
  <c r="R8" i="27"/>
  <c r="S8" i="27" s="1"/>
  <c r="R7" i="27"/>
  <c r="S7" i="27" s="1"/>
  <c r="R28" i="27"/>
  <c r="S28" i="27" s="1"/>
  <c r="R30" i="27"/>
  <c r="S30" i="27" s="1"/>
  <c r="R9" i="27"/>
  <c r="S9" i="27" s="1"/>
  <c r="R6" i="27"/>
  <c r="S6" i="27" s="1"/>
  <c r="R38" i="27"/>
  <c r="S38" i="27" s="1"/>
  <c r="R39" i="27"/>
  <c r="S39" i="27" s="1"/>
  <c r="R43" i="27"/>
  <c r="S43" i="27" s="1"/>
  <c r="R32" i="27"/>
  <c r="S32" i="27" s="1"/>
  <c r="R25" i="27"/>
  <c r="S25" i="27" s="1"/>
  <c r="R16" i="27"/>
  <c r="S16" i="27" s="1"/>
  <c r="R24" i="27"/>
  <c r="S24" i="27" s="1"/>
  <c r="R36" i="27"/>
  <c r="S36" i="27" s="1"/>
  <c r="R27" i="27"/>
  <c r="S27" i="27" s="1"/>
  <c r="R11" i="27"/>
  <c r="S11" i="27" s="1"/>
  <c r="R19" i="27"/>
  <c r="S19" i="27" s="1"/>
  <c r="R13" i="27"/>
  <c r="S13" i="27" s="1"/>
  <c r="U6" i="13"/>
  <c r="Y6" i="13"/>
  <c r="W6" i="13"/>
  <c r="U22" i="13"/>
  <c r="W22" i="13"/>
  <c r="Y22" i="13"/>
  <c r="U31" i="13"/>
  <c r="W31" i="13"/>
  <c r="Y31" i="13"/>
  <c r="Y24" i="13"/>
  <c r="W24" i="13"/>
  <c r="U24" i="13"/>
  <c r="W33" i="13"/>
  <c r="Y33" i="13"/>
  <c r="U33" i="13"/>
  <c r="W30" i="13"/>
  <c r="U30" i="13"/>
  <c r="Y30" i="13"/>
  <c r="U10" i="13"/>
  <c r="Y10" i="13"/>
  <c r="W10" i="13"/>
  <c r="U13" i="13"/>
  <c r="Y13" i="13"/>
  <c r="W13" i="13"/>
  <c r="W27" i="13"/>
  <c r="U27" i="13"/>
  <c r="Y27" i="13"/>
  <c r="W23" i="13"/>
  <c r="U23" i="13"/>
  <c r="Y23" i="13"/>
  <c r="Y10" i="26"/>
  <c r="W10" i="26"/>
  <c r="U10" i="26"/>
  <c r="Y18" i="26"/>
  <c r="W18" i="26"/>
  <c r="U18" i="26"/>
  <c r="W17" i="26"/>
  <c r="Y17" i="26"/>
  <c r="U17" i="26"/>
  <c r="Y29" i="26"/>
  <c r="U29" i="26"/>
  <c r="W29" i="26"/>
  <c r="Y39" i="26"/>
  <c r="U39" i="26"/>
  <c r="W39" i="26"/>
  <c r="U26" i="26"/>
  <c r="Y26" i="26"/>
  <c r="W26" i="26"/>
  <c r="Y28" i="26"/>
  <c r="W28" i="26"/>
  <c r="U28" i="26"/>
  <c r="Y11" i="26"/>
  <c r="W11" i="26"/>
  <c r="U11" i="26"/>
  <c r="U24" i="26"/>
  <c r="W24" i="26"/>
  <c r="Y24" i="26"/>
  <c r="W15" i="26"/>
  <c r="Y15" i="26"/>
  <c r="U15" i="26"/>
  <c r="R12" i="28"/>
  <c r="S12" i="28" s="1"/>
  <c r="R9" i="28"/>
  <c r="S9" i="28" s="1"/>
  <c r="R10" i="28"/>
  <c r="S10" i="28" s="1"/>
  <c r="R11" i="28"/>
  <c r="S11" i="28" s="1"/>
  <c r="R32" i="28"/>
  <c r="S32" i="28" s="1"/>
  <c r="R24" i="28"/>
  <c r="S24" i="28" s="1"/>
  <c r="R31" i="28"/>
  <c r="S31" i="28" s="1"/>
  <c r="R5" i="28"/>
  <c r="R6" i="28"/>
  <c r="S6" i="28" s="1"/>
  <c r="R7" i="28"/>
  <c r="S7" i="28" s="1"/>
  <c r="R20" i="28"/>
  <c r="S20" i="28" s="1"/>
  <c r="R42" i="28"/>
  <c r="S42" i="28" s="1"/>
  <c r="R8" i="28"/>
  <c r="S8" i="28" s="1"/>
  <c r="R33" i="28"/>
  <c r="S33" i="28" s="1"/>
  <c r="R19" i="28"/>
  <c r="S19" i="28" s="1"/>
  <c r="R29" i="28"/>
  <c r="S29" i="28" s="1"/>
  <c r="R27" i="28"/>
  <c r="S27" i="28" s="1"/>
  <c r="R28" i="28"/>
  <c r="S28" i="28" s="1"/>
  <c r="R16" i="28"/>
  <c r="S16" i="28" s="1"/>
  <c r="R36" i="28"/>
  <c r="S36" i="28" s="1"/>
  <c r="R38" i="28"/>
  <c r="S38" i="28" s="1"/>
  <c r="R34" i="28"/>
  <c r="S34" i="28" s="1"/>
  <c r="R30" i="28"/>
  <c r="S30" i="28" s="1"/>
  <c r="R15" i="28"/>
  <c r="S15" i="28" s="1"/>
  <c r="R21" i="28"/>
  <c r="S21" i="28" s="1"/>
  <c r="R43" i="28"/>
  <c r="S43" i="28" s="1"/>
  <c r="R35" i="28"/>
  <c r="S35" i="28" s="1"/>
  <c r="R37" i="28"/>
  <c r="S37" i="28" s="1"/>
  <c r="R39" i="28"/>
  <c r="S39" i="28" s="1"/>
  <c r="R13" i="28"/>
  <c r="S13" i="28" s="1"/>
  <c r="R41" i="28"/>
  <c r="S41" i="28" s="1"/>
  <c r="R17" i="28"/>
  <c r="S17" i="28" s="1"/>
  <c r="R22" i="28"/>
  <c r="S22" i="28" s="1"/>
  <c r="R25" i="28"/>
  <c r="S25" i="28" s="1"/>
  <c r="R44" i="28"/>
  <c r="S44" i="28" s="1"/>
  <c r="R40" i="28"/>
  <c r="S40" i="28" s="1"/>
  <c r="R18" i="28"/>
  <c r="S18" i="28" s="1"/>
  <c r="R23" i="28"/>
  <c r="S23" i="28" s="1"/>
  <c r="R14" i="28"/>
  <c r="S14" i="28" s="1"/>
  <c r="R26" i="28"/>
  <c r="S26" i="28" s="1"/>
  <c r="W28" i="41"/>
  <c r="Y28" i="41"/>
  <c r="U28" i="41"/>
  <c r="Y19" i="41"/>
  <c r="W19" i="41"/>
  <c r="U19" i="41"/>
  <c r="U31" i="41"/>
  <c r="W31" i="41"/>
  <c r="Y31" i="41"/>
  <c r="Y39" i="41"/>
  <c r="W39" i="41"/>
  <c r="U39" i="41"/>
  <c r="U25" i="41"/>
  <c r="Y25" i="41"/>
  <c r="W25" i="41"/>
  <c r="W21" i="41"/>
  <c r="U21" i="41"/>
  <c r="Y21" i="41"/>
  <c r="U27" i="41"/>
  <c r="Y27" i="41"/>
  <c r="W27" i="41"/>
  <c r="W33" i="41"/>
  <c r="Y33" i="41"/>
  <c r="U33" i="41"/>
  <c r="Y10" i="41"/>
  <c r="W10" i="41"/>
  <c r="U10" i="41"/>
  <c r="W26" i="41"/>
  <c r="Y26" i="41"/>
  <c r="U26" i="41"/>
  <c r="Y17" i="50"/>
  <c r="U17" i="50"/>
  <c r="W17" i="50"/>
  <c r="U41" i="50"/>
  <c r="W41" i="50"/>
  <c r="Y41" i="50"/>
  <c r="Y36" i="50"/>
  <c r="W36" i="50"/>
  <c r="U36" i="50"/>
  <c r="Y38" i="50"/>
  <c r="W38" i="50"/>
  <c r="U38" i="50"/>
  <c r="Y19" i="50"/>
  <c r="W19" i="50"/>
  <c r="U19" i="50"/>
  <c r="W40" i="50"/>
  <c r="Y40" i="50"/>
  <c r="U40" i="50"/>
  <c r="Y29" i="50"/>
  <c r="W29" i="50"/>
  <c r="U29" i="50"/>
  <c r="W24" i="50"/>
  <c r="Y24" i="50"/>
  <c r="U24" i="50"/>
  <c r="U30" i="50"/>
  <c r="W30" i="50"/>
  <c r="Y30" i="50"/>
  <c r="U35" i="50"/>
  <c r="W35" i="50"/>
  <c r="Y35" i="50"/>
  <c r="C26" i="46" l="1"/>
  <c r="C33" i="46"/>
  <c r="C45" i="46"/>
  <c r="C21" i="46"/>
  <c r="C19" i="46"/>
  <c r="C16" i="46"/>
  <c r="C22" i="46"/>
  <c r="C29" i="46"/>
  <c r="C10" i="46"/>
  <c r="C28" i="46"/>
  <c r="C40" i="46"/>
  <c r="U26" i="28"/>
  <c r="W26" i="28"/>
  <c r="Y26" i="28"/>
  <c r="U40" i="28"/>
  <c r="W40" i="28"/>
  <c r="Y40" i="28"/>
  <c r="W17" i="28"/>
  <c r="U17" i="28"/>
  <c r="Y17" i="28"/>
  <c r="W37" i="28"/>
  <c r="Y37" i="28"/>
  <c r="U37" i="28"/>
  <c r="U15" i="28"/>
  <c r="W15" i="28"/>
  <c r="Y15" i="28"/>
  <c r="Y36" i="28"/>
  <c r="W36" i="28"/>
  <c r="U36" i="28"/>
  <c r="U29" i="28"/>
  <c r="Y29" i="28"/>
  <c r="W29" i="28"/>
  <c r="W42" i="28"/>
  <c r="Y42" i="28"/>
  <c r="U42" i="28"/>
  <c r="R45" i="28"/>
  <c r="S5" i="28"/>
  <c r="Y11" i="28"/>
  <c r="U11" i="28"/>
  <c r="W11" i="28"/>
  <c r="Y13" i="27"/>
  <c r="W13" i="27"/>
  <c r="U13" i="27"/>
  <c r="U36" i="27"/>
  <c r="Y36" i="27"/>
  <c r="W36" i="27"/>
  <c r="W32" i="27"/>
  <c r="Y32" i="27"/>
  <c r="U32" i="27"/>
  <c r="W6" i="27"/>
  <c r="Y6" i="27"/>
  <c r="U6" i="27"/>
  <c r="W7" i="27"/>
  <c r="Y7" i="27"/>
  <c r="U7" i="27"/>
  <c r="W40" i="27"/>
  <c r="Y40" i="27"/>
  <c r="U40" i="27"/>
  <c r="U26" i="27"/>
  <c r="Y26" i="27"/>
  <c r="W26" i="27"/>
  <c r="W42" i="27"/>
  <c r="U42" i="27"/>
  <c r="Y42" i="27"/>
  <c r="R45" i="27"/>
  <c r="S5" i="27"/>
  <c r="U10" i="27"/>
  <c r="W10" i="27"/>
  <c r="Y10" i="27"/>
  <c r="U15" i="33"/>
  <c r="Y15" i="33"/>
  <c r="W15" i="33"/>
  <c r="Y34" i="33"/>
  <c r="W34" i="33"/>
  <c r="U34" i="33"/>
  <c r="W30" i="33"/>
  <c r="Y30" i="33"/>
  <c r="U30" i="33"/>
  <c r="U26" i="33"/>
  <c r="W26" i="33"/>
  <c r="Y26" i="33"/>
  <c r="W21" i="33"/>
  <c r="U21" i="33"/>
  <c r="Y21" i="33"/>
  <c r="U41" i="33"/>
  <c r="Y41" i="33"/>
  <c r="W41" i="33"/>
  <c r="W18" i="33"/>
  <c r="Y18" i="33"/>
  <c r="U18" i="33"/>
  <c r="U29" i="33"/>
  <c r="Y29" i="33"/>
  <c r="W29" i="33"/>
  <c r="W40" i="33"/>
  <c r="U40" i="33"/>
  <c r="Y40" i="33"/>
  <c r="W28" i="33"/>
  <c r="U28" i="33"/>
  <c r="Y28" i="33"/>
  <c r="R45" i="52"/>
  <c r="S5" i="52"/>
  <c r="W10" i="52"/>
  <c r="Y10" i="52"/>
  <c r="U10" i="52"/>
  <c r="U39" i="52"/>
  <c r="Y39" i="52"/>
  <c r="W39" i="52"/>
  <c r="U7" i="52"/>
  <c r="Y7" i="52"/>
  <c r="W7" i="52"/>
  <c r="W13" i="52"/>
  <c r="Y13" i="52"/>
  <c r="U13" i="52"/>
  <c r="W37" i="52"/>
  <c r="Y37" i="52"/>
  <c r="U37" i="52"/>
  <c r="W31" i="52"/>
  <c r="U31" i="52"/>
  <c r="Y31" i="52"/>
  <c r="U9" i="52"/>
  <c r="W9" i="52"/>
  <c r="Y9" i="52"/>
  <c r="W20" i="52"/>
  <c r="Y20" i="52"/>
  <c r="U20" i="52"/>
  <c r="Y33" i="52"/>
  <c r="W33" i="52"/>
  <c r="U33" i="52"/>
  <c r="R45" i="39"/>
  <c r="S5" i="39"/>
  <c r="Y30" i="39"/>
  <c r="W30" i="39"/>
  <c r="U30" i="39"/>
  <c r="Y17" i="39"/>
  <c r="U17" i="39"/>
  <c r="W17" i="39"/>
  <c r="Y36" i="39"/>
  <c r="U36" i="39"/>
  <c r="W36" i="39"/>
  <c r="U15" i="39"/>
  <c r="Y15" i="39"/>
  <c r="W15" i="39"/>
  <c r="W40" i="39"/>
  <c r="U40" i="39"/>
  <c r="Y40" i="39"/>
  <c r="U24" i="39"/>
  <c r="Y24" i="39"/>
  <c r="W24" i="39"/>
  <c r="Y43" i="39"/>
  <c r="U43" i="39"/>
  <c r="W43" i="39"/>
  <c r="U28" i="39"/>
  <c r="Y28" i="39"/>
  <c r="W28" i="39"/>
  <c r="W38" i="39"/>
  <c r="Y38" i="39"/>
  <c r="U38" i="39"/>
  <c r="W26" i="16"/>
  <c r="Y26" i="16"/>
  <c r="U26" i="16"/>
  <c r="Y17" i="16"/>
  <c r="W17" i="16"/>
  <c r="U17" i="16"/>
  <c r="Y25" i="16"/>
  <c r="W25" i="16"/>
  <c r="U25" i="16"/>
  <c r="Y13" i="16"/>
  <c r="W13" i="16"/>
  <c r="U13" i="16"/>
  <c r="Y32" i="16"/>
  <c r="W32" i="16"/>
  <c r="U32" i="16"/>
  <c r="W36" i="16"/>
  <c r="Y36" i="16"/>
  <c r="U36" i="16"/>
  <c r="Y44" i="16"/>
  <c r="U44" i="16"/>
  <c r="W44" i="16"/>
  <c r="U11" i="16"/>
  <c r="W11" i="16"/>
  <c r="Y11" i="16"/>
  <c r="U9" i="16"/>
  <c r="Y9" i="16"/>
  <c r="W9" i="16"/>
  <c r="W34" i="16"/>
  <c r="U34" i="16"/>
  <c r="Y34" i="16"/>
  <c r="Y5" i="41"/>
  <c r="Y45" i="41" s="1"/>
  <c r="G36" i="7" s="1"/>
  <c r="W5" i="41"/>
  <c r="W45" i="41" s="1"/>
  <c r="F36" i="7" s="1"/>
  <c r="S45" i="41"/>
  <c r="D36" i="7" s="1"/>
  <c r="U5" i="41"/>
  <c r="U45" i="41" s="1"/>
  <c r="E36" i="7" s="1"/>
  <c r="S45" i="36"/>
  <c r="D31" i="7" s="1"/>
  <c r="Y5" i="36"/>
  <c r="Y45" i="36" s="1"/>
  <c r="G31" i="7" s="1"/>
  <c r="W5" i="36"/>
  <c r="W45" i="36" s="1"/>
  <c r="F31" i="7" s="1"/>
  <c r="U5" i="36"/>
  <c r="U45" i="36" s="1"/>
  <c r="E31" i="7" s="1"/>
  <c r="U27" i="32"/>
  <c r="Y27" i="32"/>
  <c r="W27" i="32"/>
  <c r="Y12" i="32"/>
  <c r="W12" i="32"/>
  <c r="U12" i="32"/>
  <c r="Y35" i="32"/>
  <c r="W35" i="32"/>
  <c r="U35" i="32"/>
  <c r="U7" i="32"/>
  <c r="Y7" i="32"/>
  <c r="W7" i="32"/>
  <c r="R45" i="32"/>
  <c r="S5" i="32"/>
  <c r="Y9" i="32"/>
  <c r="U9" i="32"/>
  <c r="W9" i="32"/>
  <c r="Y40" i="32"/>
  <c r="W40" i="32"/>
  <c r="U40" i="32"/>
  <c r="W38" i="32"/>
  <c r="Y38" i="32"/>
  <c r="U38" i="32"/>
  <c r="Y17" i="32"/>
  <c r="U17" i="32"/>
  <c r="W17" i="32"/>
  <c r="U34" i="32"/>
  <c r="W34" i="32"/>
  <c r="Y34" i="32"/>
  <c r="S45" i="44"/>
  <c r="D38" i="7" s="1"/>
  <c r="U5" i="44"/>
  <c r="U45" i="44" s="1"/>
  <c r="E38" i="7" s="1"/>
  <c r="Y5" i="44"/>
  <c r="Y45" i="44" s="1"/>
  <c r="G38" i="7" s="1"/>
  <c r="W5" i="44"/>
  <c r="W45" i="44" s="1"/>
  <c r="F38" i="7" s="1"/>
  <c r="W5" i="18"/>
  <c r="W45" i="18" s="1"/>
  <c r="F13" i="7" s="1"/>
  <c r="U5" i="18"/>
  <c r="U45" i="18" s="1"/>
  <c r="E13" i="7" s="1"/>
  <c r="Y5" i="18"/>
  <c r="Y45" i="18" s="1"/>
  <c r="G13" i="7" s="1"/>
  <c r="S45" i="18"/>
  <c r="D13" i="7" s="1"/>
  <c r="Y39" i="51"/>
  <c r="W39" i="51"/>
  <c r="U39" i="51"/>
  <c r="R45" i="51"/>
  <c r="S5" i="51"/>
  <c r="U28" i="51"/>
  <c r="W28" i="51"/>
  <c r="Y28" i="51"/>
  <c r="Y32" i="51"/>
  <c r="U32" i="51"/>
  <c r="W32" i="51"/>
  <c r="W26" i="51"/>
  <c r="U26" i="51"/>
  <c r="Y26" i="51"/>
  <c r="W25" i="51"/>
  <c r="U25" i="51"/>
  <c r="Y25" i="51"/>
  <c r="W7" i="51"/>
  <c r="U7" i="51"/>
  <c r="Y7" i="51"/>
  <c r="U30" i="51"/>
  <c r="Y30" i="51"/>
  <c r="W30" i="51"/>
  <c r="U29" i="51"/>
  <c r="W29" i="51"/>
  <c r="Y29" i="51"/>
  <c r="W44" i="51"/>
  <c r="U44" i="51"/>
  <c r="Y44" i="51"/>
  <c r="W5" i="22"/>
  <c r="W45" i="22" s="1"/>
  <c r="F17" i="7" s="1"/>
  <c r="U5" i="22"/>
  <c r="U45" i="22" s="1"/>
  <c r="E17" i="7" s="1"/>
  <c r="Y5" i="22"/>
  <c r="Y45" i="22" s="1"/>
  <c r="G17" i="7" s="1"/>
  <c r="S45" i="22"/>
  <c r="D17" i="7" s="1"/>
  <c r="W35" i="25"/>
  <c r="Y35" i="25"/>
  <c r="U35" i="25"/>
  <c r="Y12" i="25"/>
  <c r="U12" i="25"/>
  <c r="W12" i="25"/>
  <c r="U15" i="25"/>
  <c r="W15" i="25"/>
  <c r="Y15" i="25"/>
  <c r="Y33" i="25"/>
  <c r="U33" i="25"/>
  <c r="W33" i="25"/>
  <c r="U31" i="25"/>
  <c r="Y31" i="25"/>
  <c r="W31" i="25"/>
  <c r="U40" i="25"/>
  <c r="W40" i="25"/>
  <c r="Y40" i="25"/>
  <c r="Y27" i="25"/>
  <c r="U27" i="25"/>
  <c r="W27" i="25"/>
  <c r="W25" i="25"/>
  <c r="Y25" i="25"/>
  <c r="U25" i="25"/>
  <c r="W21" i="25"/>
  <c r="Y21" i="25"/>
  <c r="U21" i="25"/>
  <c r="U32" i="25"/>
  <c r="Y32" i="25"/>
  <c r="W32" i="25"/>
  <c r="W36" i="15"/>
  <c r="U36" i="15"/>
  <c r="Y36" i="15"/>
  <c r="W38" i="15"/>
  <c r="U38" i="15"/>
  <c r="Y38" i="15"/>
  <c r="W24" i="15"/>
  <c r="U24" i="15"/>
  <c r="Y24" i="15"/>
  <c r="W41" i="15"/>
  <c r="U41" i="15"/>
  <c r="Y41" i="15"/>
  <c r="U17" i="15"/>
  <c r="Y17" i="15"/>
  <c r="W17" i="15"/>
  <c r="W14" i="15"/>
  <c r="U14" i="15"/>
  <c r="Y14" i="15"/>
  <c r="Y10" i="15"/>
  <c r="W10" i="15"/>
  <c r="U10" i="15"/>
  <c r="U6" i="15"/>
  <c r="W6" i="15"/>
  <c r="Y6" i="15"/>
  <c r="W22" i="15"/>
  <c r="U22" i="15"/>
  <c r="Y22" i="15"/>
  <c r="U43" i="15"/>
  <c r="W43" i="15"/>
  <c r="Y43" i="15"/>
  <c r="R45" i="47"/>
  <c r="S5" i="47"/>
  <c r="U11" i="47"/>
  <c r="W11" i="47"/>
  <c r="Y11" i="47"/>
  <c r="U30" i="47"/>
  <c r="Y30" i="47"/>
  <c r="W30" i="47"/>
  <c r="W36" i="47"/>
  <c r="Y36" i="47"/>
  <c r="U36" i="47"/>
  <c r="W29" i="47"/>
  <c r="Y29" i="47"/>
  <c r="U29" i="47"/>
  <c r="W31" i="47"/>
  <c r="U31" i="47"/>
  <c r="Y31" i="47"/>
  <c r="U18" i="47"/>
  <c r="Y18" i="47"/>
  <c r="W18" i="47"/>
  <c r="U7" i="47"/>
  <c r="Y7" i="47"/>
  <c r="W7" i="47"/>
  <c r="U22" i="47"/>
  <c r="W22" i="47"/>
  <c r="Y22" i="47"/>
  <c r="W20" i="47"/>
  <c r="Y20" i="47"/>
  <c r="U20" i="47"/>
  <c r="Y42" i="37"/>
  <c r="W42" i="37"/>
  <c r="U42" i="37"/>
  <c r="W27" i="37"/>
  <c r="Y27" i="37"/>
  <c r="U27" i="37"/>
  <c r="Y39" i="37"/>
  <c r="U39" i="37"/>
  <c r="W39" i="37"/>
  <c r="U31" i="37"/>
  <c r="Y31" i="37"/>
  <c r="W31" i="37"/>
  <c r="U29" i="37"/>
  <c r="W29" i="37"/>
  <c r="Y29" i="37"/>
  <c r="Y12" i="37"/>
  <c r="U12" i="37"/>
  <c r="W12" i="37"/>
  <c r="Y41" i="37"/>
  <c r="W41" i="37"/>
  <c r="U41" i="37"/>
  <c r="U37" i="37"/>
  <c r="Y37" i="37"/>
  <c r="W37" i="37"/>
  <c r="W34" i="37"/>
  <c r="U34" i="37"/>
  <c r="Y34" i="37"/>
  <c r="U25" i="37"/>
  <c r="W25" i="37"/>
  <c r="Y25" i="37"/>
  <c r="U5" i="17"/>
  <c r="U45" i="17" s="1"/>
  <c r="E12" i="7" s="1"/>
  <c r="W5" i="17"/>
  <c r="W45" i="17" s="1"/>
  <c r="F12" i="7" s="1"/>
  <c r="Y5" i="17"/>
  <c r="Y45" i="17" s="1"/>
  <c r="G12" i="7" s="1"/>
  <c r="S45" i="17"/>
  <c r="D12" i="7" s="1"/>
  <c r="C7" i="46"/>
  <c r="W19" i="34"/>
  <c r="Y19" i="34"/>
  <c r="U19" i="34"/>
  <c r="Y30" i="34"/>
  <c r="W30" i="34"/>
  <c r="U30" i="34"/>
  <c r="Y20" i="34"/>
  <c r="U20" i="34"/>
  <c r="W20" i="34"/>
  <c r="U13" i="34"/>
  <c r="Y13" i="34"/>
  <c r="W13" i="34"/>
  <c r="U6" i="34"/>
  <c r="Y6" i="34"/>
  <c r="W6" i="34"/>
  <c r="R45" i="34"/>
  <c r="S7" i="34"/>
  <c r="U44" i="34"/>
  <c r="Y44" i="34"/>
  <c r="W44" i="34"/>
  <c r="Y31" i="34"/>
  <c r="W31" i="34"/>
  <c r="U31" i="34"/>
  <c r="U8" i="34"/>
  <c r="W8" i="34"/>
  <c r="Y8" i="34"/>
  <c r="W21" i="34"/>
  <c r="Y21" i="34"/>
  <c r="U21" i="34"/>
  <c r="W6" i="30"/>
  <c r="Y6" i="30"/>
  <c r="U6" i="30"/>
  <c r="W24" i="30"/>
  <c r="U24" i="30"/>
  <c r="Y24" i="30"/>
  <c r="U40" i="30"/>
  <c r="W40" i="30"/>
  <c r="Y40" i="30"/>
  <c r="U37" i="30"/>
  <c r="Y37" i="30"/>
  <c r="W37" i="30"/>
  <c r="W12" i="30"/>
  <c r="U12" i="30"/>
  <c r="Y12" i="30"/>
  <c r="U10" i="30"/>
  <c r="Y10" i="30"/>
  <c r="W10" i="30"/>
  <c r="W33" i="30"/>
  <c r="U33" i="30"/>
  <c r="Y33" i="30"/>
  <c r="U23" i="30"/>
  <c r="Y23" i="30"/>
  <c r="W23" i="30"/>
  <c r="Y29" i="30"/>
  <c r="W29" i="30"/>
  <c r="U29" i="30"/>
  <c r="U5" i="30"/>
  <c r="W5" i="30"/>
  <c r="Y5" i="30"/>
  <c r="W5" i="26"/>
  <c r="W45" i="26" s="1"/>
  <c r="F21" i="7" s="1"/>
  <c r="Y5" i="26"/>
  <c r="Y45" i="26" s="1"/>
  <c r="G21" i="7" s="1"/>
  <c r="U5" i="26"/>
  <c r="U45" i="26" s="1"/>
  <c r="E21" i="7" s="1"/>
  <c r="S45" i="26"/>
  <c r="D21" i="7" s="1"/>
  <c r="Y5" i="13"/>
  <c r="Y45" i="13" s="1"/>
  <c r="G7" i="7" s="1"/>
  <c r="W5" i="13"/>
  <c r="W45" i="13" s="1"/>
  <c r="F7" i="7" s="1"/>
  <c r="U5" i="13"/>
  <c r="U45" i="13" s="1"/>
  <c r="E7" i="7" s="1"/>
  <c r="S45" i="13"/>
  <c r="D7" i="7" s="1"/>
  <c r="S45" i="21"/>
  <c r="D16" i="7" s="1"/>
  <c r="U5" i="21"/>
  <c r="U45" i="21" s="1"/>
  <c r="E16" i="7" s="1"/>
  <c r="W5" i="21"/>
  <c r="W45" i="21" s="1"/>
  <c r="F16" i="7" s="1"/>
  <c r="Y5" i="21"/>
  <c r="Y45" i="21" s="1"/>
  <c r="G16" i="7" s="1"/>
  <c r="W5" i="19"/>
  <c r="W45" i="19" s="1"/>
  <c r="F14" i="7" s="1"/>
  <c r="Y5" i="19"/>
  <c r="Y45" i="19" s="1"/>
  <c r="G14" i="7" s="1"/>
  <c r="U5" i="19"/>
  <c r="U45" i="19" s="1"/>
  <c r="E14" i="7" s="1"/>
  <c r="S45" i="19"/>
  <c r="D14" i="7" s="1"/>
  <c r="Y19" i="29"/>
  <c r="W19" i="29"/>
  <c r="U19" i="29"/>
  <c r="W28" i="29"/>
  <c r="U28" i="29"/>
  <c r="Y28" i="29"/>
  <c r="W27" i="29"/>
  <c r="U27" i="29"/>
  <c r="Y27" i="29"/>
  <c r="Y31" i="29"/>
  <c r="W31" i="29"/>
  <c r="U31" i="29"/>
  <c r="W30" i="29"/>
  <c r="U30" i="29"/>
  <c r="Y30" i="29"/>
  <c r="Y23" i="29"/>
  <c r="W23" i="29"/>
  <c r="U23" i="29"/>
  <c r="W21" i="29"/>
  <c r="U21" i="29"/>
  <c r="Y21" i="29"/>
  <c r="W41" i="29"/>
  <c r="U41" i="29"/>
  <c r="Y41" i="29"/>
  <c r="Y44" i="29"/>
  <c r="W44" i="29"/>
  <c r="U44" i="29"/>
  <c r="U40" i="29"/>
  <c r="Y40" i="29"/>
  <c r="W40" i="29"/>
  <c r="Y5" i="14"/>
  <c r="Y45" i="14" s="1"/>
  <c r="G9" i="7" s="1"/>
  <c r="U5" i="14"/>
  <c r="U45" i="14" s="1"/>
  <c r="E9" i="7" s="1"/>
  <c r="S45" i="14"/>
  <c r="D9" i="7" s="1"/>
  <c r="W5" i="14"/>
  <c r="W45" i="14" s="1"/>
  <c r="F9" i="7" s="1"/>
  <c r="U21" i="20"/>
  <c r="W21" i="20"/>
  <c r="Y21" i="20"/>
  <c r="Y38" i="20"/>
  <c r="W38" i="20"/>
  <c r="U38" i="20"/>
  <c r="U25" i="20"/>
  <c r="Y25" i="20"/>
  <c r="W25" i="20"/>
  <c r="Y16" i="20"/>
  <c r="U16" i="20"/>
  <c r="W16" i="20"/>
  <c r="W12" i="20"/>
  <c r="U12" i="20"/>
  <c r="Y12" i="20"/>
  <c r="U13" i="20"/>
  <c r="W13" i="20"/>
  <c r="Y13" i="20"/>
  <c r="W27" i="20"/>
  <c r="Y27" i="20"/>
  <c r="U27" i="20"/>
  <c r="U41" i="20"/>
  <c r="Y41" i="20"/>
  <c r="W41" i="20"/>
  <c r="W36" i="20"/>
  <c r="Y36" i="20"/>
  <c r="U36" i="20"/>
  <c r="U9" i="20"/>
  <c r="W9" i="20"/>
  <c r="Y9" i="20"/>
  <c r="U14" i="28"/>
  <c r="Y14" i="28"/>
  <c r="W14" i="28"/>
  <c r="W44" i="28"/>
  <c r="Y44" i="28"/>
  <c r="U44" i="28"/>
  <c r="Y41" i="28"/>
  <c r="W41" i="28"/>
  <c r="U41" i="28"/>
  <c r="Y35" i="28"/>
  <c r="U35" i="28"/>
  <c r="W35" i="28"/>
  <c r="W30" i="28"/>
  <c r="U30" i="28"/>
  <c r="Y30" i="28"/>
  <c r="Y16" i="28"/>
  <c r="W16" i="28"/>
  <c r="U16" i="28"/>
  <c r="Y19" i="28"/>
  <c r="W19" i="28"/>
  <c r="U19" i="28"/>
  <c r="Y20" i="28"/>
  <c r="W20" i="28"/>
  <c r="U20" i="28"/>
  <c r="W31" i="28"/>
  <c r="U31" i="28"/>
  <c r="Y31" i="28"/>
  <c r="U10" i="28"/>
  <c r="Y10" i="28"/>
  <c r="W10" i="28"/>
  <c r="Y19" i="27"/>
  <c r="W19" i="27"/>
  <c r="U19" i="27"/>
  <c r="Y24" i="27"/>
  <c r="W24" i="27"/>
  <c r="U24" i="27"/>
  <c r="U43" i="27"/>
  <c r="W43" i="27"/>
  <c r="Y43" i="27"/>
  <c r="W9" i="27"/>
  <c r="U9" i="27"/>
  <c r="Y9" i="27"/>
  <c r="Y8" i="27"/>
  <c r="W8" i="27"/>
  <c r="U8" i="27"/>
  <c r="U41" i="27"/>
  <c r="Y41" i="27"/>
  <c r="W41" i="27"/>
  <c r="W44" i="27"/>
  <c r="U44" i="27"/>
  <c r="Y44" i="27"/>
  <c r="U29" i="27"/>
  <c r="W29" i="27"/>
  <c r="Y29" i="27"/>
  <c r="U33" i="27"/>
  <c r="Y33" i="27"/>
  <c r="W33" i="27"/>
  <c r="Y34" i="27"/>
  <c r="U34" i="27"/>
  <c r="W34" i="27"/>
  <c r="Y32" i="33"/>
  <c r="U32" i="33"/>
  <c r="W32" i="33"/>
  <c r="Y16" i="33"/>
  <c r="U16" i="33"/>
  <c r="W16" i="33"/>
  <c r="U11" i="33"/>
  <c r="Y11" i="33"/>
  <c r="W11" i="33"/>
  <c r="W24" i="33"/>
  <c r="Y24" i="33"/>
  <c r="U24" i="33"/>
  <c r="U36" i="33"/>
  <c r="Y36" i="33"/>
  <c r="W36" i="33"/>
  <c r="W31" i="33"/>
  <c r="U31" i="33"/>
  <c r="Y31" i="33"/>
  <c r="Y37" i="33"/>
  <c r="W37" i="33"/>
  <c r="U37" i="33"/>
  <c r="U12" i="33"/>
  <c r="Y12" i="33"/>
  <c r="W12" i="33"/>
  <c r="W9" i="33"/>
  <c r="U9" i="33"/>
  <c r="Y9" i="33"/>
  <c r="W42" i="33"/>
  <c r="Y42" i="33"/>
  <c r="U42" i="33"/>
  <c r="U5" i="35"/>
  <c r="U45" i="35" s="1"/>
  <c r="E30" i="7" s="1"/>
  <c r="S45" i="35"/>
  <c r="D30" i="7" s="1"/>
  <c r="Y5" i="35"/>
  <c r="Y45" i="35" s="1"/>
  <c r="G30" i="7" s="1"/>
  <c r="W5" i="35"/>
  <c r="W45" i="35" s="1"/>
  <c r="F30" i="7" s="1"/>
  <c r="Y8" i="52"/>
  <c r="W8" i="52"/>
  <c r="U8" i="52"/>
  <c r="U6" i="52"/>
  <c r="W6" i="52"/>
  <c r="Y6" i="52"/>
  <c r="W24" i="52"/>
  <c r="Y24" i="52"/>
  <c r="U24" i="52"/>
  <c r="U14" i="52"/>
  <c r="Y14" i="52"/>
  <c r="W14" i="52"/>
  <c r="Y11" i="52"/>
  <c r="U11" i="52"/>
  <c r="W11" i="52"/>
  <c r="W41" i="52"/>
  <c r="U41" i="52"/>
  <c r="Y41" i="52"/>
  <c r="Y12" i="52"/>
  <c r="W12" i="52"/>
  <c r="U12" i="52"/>
  <c r="U42" i="52"/>
  <c r="Y42" i="52"/>
  <c r="W42" i="52"/>
  <c r="W36" i="52"/>
  <c r="U36" i="52"/>
  <c r="Y36" i="52"/>
  <c r="Y19" i="52"/>
  <c r="U19" i="52"/>
  <c r="W19" i="52"/>
  <c r="W32" i="39"/>
  <c r="Y32" i="39"/>
  <c r="U32" i="39"/>
  <c r="Y18" i="39"/>
  <c r="U18" i="39"/>
  <c r="W18" i="39"/>
  <c r="W12" i="39"/>
  <c r="U12" i="39"/>
  <c r="Y12" i="39"/>
  <c r="U14" i="39"/>
  <c r="Y14" i="39"/>
  <c r="W14" i="39"/>
  <c r="U22" i="39"/>
  <c r="W22" i="39"/>
  <c r="Y22" i="39"/>
  <c r="U26" i="39"/>
  <c r="Y26" i="39"/>
  <c r="W26" i="39"/>
  <c r="U31" i="39"/>
  <c r="Y31" i="39"/>
  <c r="W31" i="39"/>
  <c r="W34" i="39"/>
  <c r="Y34" i="39"/>
  <c r="U34" i="39"/>
  <c r="U42" i="39"/>
  <c r="W42" i="39"/>
  <c r="Y42" i="39"/>
  <c r="U7" i="39"/>
  <c r="W7" i="39"/>
  <c r="Y7" i="39"/>
  <c r="W38" i="16"/>
  <c r="U38" i="16"/>
  <c r="Y38" i="16"/>
  <c r="Y43" i="16"/>
  <c r="W43" i="16"/>
  <c r="U43" i="16"/>
  <c r="U28" i="16"/>
  <c r="Y28" i="16"/>
  <c r="W28" i="16"/>
  <c r="Y19" i="16"/>
  <c r="U19" i="16"/>
  <c r="W19" i="16"/>
  <c r="Y37" i="16"/>
  <c r="W37" i="16"/>
  <c r="U37" i="16"/>
  <c r="W30" i="16"/>
  <c r="U30" i="16"/>
  <c r="Y30" i="16"/>
  <c r="Y39" i="16"/>
  <c r="U39" i="16"/>
  <c r="W39" i="16"/>
  <c r="Y31" i="16"/>
  <c r="U31" i="16"/>
  <c r="W31" i="16"/>
  <c r="W8" i="16"/>
  <c r="U8" i="16"/>
  <c r="Y8" i="16"/>
  <c r="Y23" i="16"/>
  <c r="U23" i="16"/>
  <c r="W23" i="16"/>
  <c r="Y10" i="32"/>
  <c r="W10" i="32"/>
  <c r="U10" i="32"/>
  <c r="U23" i="32"/>
  <c r="Y23" i="32"/>
  <c r="W23" i="32"/>
  <c r="W19" i="32"/>
  <c r="U19" i="32"/>
  <c r="Y19" i="32"/>
  <c r="W29" i="32"/>
  <c r="U29" i="32"/>
  <c r="Y29" i="32"/>
  <c r="W43" i="32"/>
  <c r="U43" i="32"/>
  <c r="Y43" i="32"/>
  <c r="W41" i="32"/>
  <c r="Y41" i="32"/>
  <c r="U41" i="32"/>
  <c r="W42" i="32"/>
  <c r="U42" i="32"/>
  <c r="Y42" i="32"/>
  <c r="U30" i="32"/>
  <c r="Y30" i="32"/>
  <c r="W30" i="32"/>
  <c r="U18" i="32"/>
  <c r="W18" i="32"/>
  <c r="Y18" i="32"/>
  <c r="Y13" i="32"/>
  <c r="W13" i="32"/>
  <c r="U13" i="32"/>
  <c r="U19" i="51"/>
  <c r="Y19" i="51"/>
  <c r="W19" i="51"/>
  <c r="U11" i="51"/>
  <c r="W11" i="51"/>
  <c r="Y11" i="51"/>
  <c r="Y38" i="51"/>
  <c r="U38" i="51"/>
  <c r="W38" i="51"/>
  <c r="W6" i="51"/>
  <c r="U6" i="51"/>
  <c r="Y6" i="51"/>
  <c r="U21" i="51"/>
  <c r="W21" i="51"/>
  <c r="Y21" i="51"/>
  <c r="W40" i="51"/>
  <c r="U40" i="51"/>
  <c r="Y40" i="51"/>
  <c r="W9" i="51"/>
  <c r="Y9" i="51"/>
  <c r="U9" i="51"/>
  <c r="U43" i="51"/>
  <c r="W43" i="51"/>
  <c r="Y43" i="51"/>
  <c r="W36" i="51"/>
  <c r="U36" i="51"/>
  <c r="Y36" i="51"/>
  <c r="Y27" i="51"/>
  <c r="W27" i="51"/>
  <c r="U27" i="51"/>
  <c r="Y8" i="25"/>
  <c r="W8" i="25"/>
  <c r="U8" i="25"/>
  <c r="Y17" i="25"/>
  <c r="U17" i="25"/>
  <c r="W17" i="25"/>
  <c r="U14" i="25"/>
  <c r="Y14" i="25"/>
  <c r="W14" i="25"/>
  <c r="Y24" i="25"/>
  <c r="W24" i="25"/>
  <c r="U24" i="25"/>
  <c r="Y36" i="25"/>
  <c r="U36" i="25"/>
  <c r="W36" i="25"/>
  <c r="W38" i="25"/>
  <c r="U38" i="25"/>
  <c r="Y38" i="25"/>
  <c r="U37" i="25"/>
  <c r="W37" i="25"/>
  <c r="Y37" i="25"/>
  <c r="W39" i="25"/>
  <c r="Y39" i="25"/>
  <c r="U39" i="25"/>
  <c r="Y41" i="25"/>
  <c r="W41" i="25"/>
  <c r="U41" i="25"/>
  <c r="W19" i="25"/>
  <c r="U19" i="25"/>
  <c r="Y19" i="25"/>
  <c r="U37" i="15"/>
  <c r="Y37" i="15"/>
  <c r="W37" i="15"/>
  <c r="Y19" i="15"/>
  <c r="U19" i="15"/>
  <c r="W19" i="15"/>
  <c r="W12" i="15"/>
  <c r="U12" i="15"/>
  <c r="Y12" i="15"/>
  <c r="Y16" i="15"/>
  <c r="U16" i="15"/>
  <c r="W16" i="15"/>
  <c r="U13" i="15"/>
  <c r="Y13" i="15"/>
  <c r="W13" i="15"/>
  <c r="W42" i="15"/>
  <c r="Y42" i="15"/>
  <c r="U42" i="15"/>
  <c r="Y40" i="15"/>
  <c r="W40" i="15"/>
  <c r="U40" i="15"/>
  <c r="W34" i="15"/>
  <c r="U34" i="15"/>
  <c r="Y34" i="15"/>
  <c r="R45" i="15"/>
  <c r="S5" i="15"/>
  <c r="Y11" i="15"/>
  <c r="U11" i="15"/>
  <c r="W11" i="15"/>
  <c r="W5" i="49"/>
  <c r="W45" i="49" s="1"/>
  <c r="F43" i="7" s="1"/>
  <c r="Y5" i="49"/>
  <c r="Y45" i="49" s="1"/>
  <c r="G43" i="7" s="1"/>
  <c r="U5" i="49"/>
  <c r="U45" i="49" s="1"/>
  <c r="E43" i="7" s="1"/>
  <c r="S45" i="49"/>
  <c r="D43" i="7" s="1"/>
  <c r="U19" i="47"/>
  <c r="Y19" i="47"/>
  <c r="W19" i="47"/>
  <c r="U21" i="47"/>
  <c r="W21" i="47"/>
  <c r="Y21" i="47"/>
  <c r="U12" i="47"/>
  <c r="Y12" i="47"/>
  <c r="W12" i="47"/>
  <c r="Y40" i="47"/>
  <c r="U40" i="47"/>
  <c r="W40" i="47"/>
  <c r="W13" i="47"/>
  <c r="Y13" i="47"/>
  <c r="U13" i="47"/>
  <c r="U10" i="47"/>
  <c r="Y10" i="47"/>
  <c r="W10" i="47"/>
  <c r="Y25" i="47"/>
  <c r="U25" i="47"/>
  <c r="W25" i="47"/>
  <c r="U8" i="47"/>
  <c r="Y8" i="47"/>
  <c r="W8" i="47"/>
  <c r="W35" i="47"/>
  <c r="Y35" i="47"/>
  <c r="U35" i="47"/>
  <c r="W23" i="47"/>
  <c r="Y23" i="47"/>
  <c r="U23" i="47"/>
  <c r="Y6" i="37"/>
  <c r="W6" i="37"/>
  <c r="U6" i="37"/>
  <c r="Y11" i="37"/>
  <c r="U11" i="37"/>
  <c r="W11" i="37"/>
  <c r="W24" i="37"/>
  <c r="Y24" i="37"/>
  <c r="U24" i="37"/>
  <c r="U7" i="37"/>
  <c r="Y7" i="37"/>
  <c r="W7" i="37"/>
  <c r="W40" i="37"/>
  <c r="U40" i="37"/>
  <c r="Y40" i="37"/>
  <c r="U15" i="37"/>
  <c r="W15" i="37"/>
  <c r="Y15" i="37"/>
  <c r="Y33" i="37"/>
  <c r="W33" i="37"/>
  <c r="U33" i="37"/>
  <c r="U20" i="37"/>
  <c r="W20" i="37"/>
  <c r="Y20" i="37"/>
  <c r="U13" i="37"/>
  <c r="W13" i="37"/>
  <c r="Y13" i="37"/>
  <c r="W32" i="37"/>
  <c r="Y32" i="37"/>
  <c r="U32" i="37"/>
  <c r="C43" i="46"/>
  <c r="C18" i="46"/>
  <c r="C37" i="46"/>
  <c r="C17" i="46"/>
  <c r="C38" i="46"/>
  <c r="C35" i="46"/>
  <c r="C41" i="46"/>
  <c r="C11" i="46"/>
  <c r="U17" i="34"/>
  <c r="Y17" i="34"/>
  <c r="W17" i="34"/>
  <c r="U11" i="34"/>
  <c r="W11" i="34"/>
  <c r="Y11" i="34"/>
  <c r="Y23" i="34"/>
  <c r="W23" i="34"/>
  <c r="U23" i="34"/>
  <c r="W41" i="34"/>
  <c r="U41" i="34"/>
  <c r="Y41" i="34"/>
  <c r="Y29" i="34"/>
  <c r="U29" i="34"/>
  <c r="W29" i="34"/>
  <c r="W12" i="34"/>
  <c r="Y12" i="34"/>
  <c r="U12" i="34"/>
  <c r="U24" i="34"/>
  <c r="W24" i="34"/>
  <c r="Y24" i="34"/>
  <c r="W25" i="34"/>
  <c r="Y25" i="34"/>
  <c r="U25" i="34"/>
  <c r="U42" i="34"/>
  <c r="Y42" i="34"/>
  <c r="W42" i="34"/>
  <c r="W28" i="34"/>
  <c r="U28" i="34"/>
  <c r="Y28" i="34"/>
  <c r="Y26" i="30"/>
  <c r="U26" i="30"/>
  <c r="W26" i="30"/>
  <c r="W30" i="30"/>
  <c r="U30" i="30"/>
  <c r="Y30" i="30"/>
  <c r="U38" i="30"/>
  <c r="Y38" i="30"/>
  <c r="W38" i="30"/>
  <c r="Y22" i="30"/>
  <c r="W22" i="30"/>
  <c r="U22" i="30"/>
  <c r="U28" i="30"/>
  <c r="Y28" i="30"/>
  <c r="W28" i="30"/>
  <c r="U42" i="30"/>
  <c r="Y42" i="30"/>
  <c r="W42" i="30"/>
  <c r="U11" i="30"/>
  <c r="W11" i="30"/>
  <c r="Y11" i="30"/>
  <c r="Y25" i="30"/>
  <c r="U25" i="30"/>
  <c r="W25" i="30"/>
  <c r="W27" i="30"/>
  <c r="U27" i="30"/>
  <c r="Y27" i="30"/>
  <c r="U20" i="30"/>
  <c r="W20" i="30"/>
  <c r="Y20" i="30"/>
  <c r="U5" i="43"/>
  <c r="U45" i="43" s="1"/>
  <c r="E39" i="7" s="1"/>
  <c r="Y5" i="43"/>
  <c r="Y45" i="43" s="1"/>
  <c r="G39" i="7" s="1"/>
  <c r="W5" i="43"/>
  <c r="W45" i="43" s="1"/>
  <c r="F39" i="7" s="1"/>
  <c r="S45" i="43"/>
  <c r="D39" i="7" s="1"/>
  <c r="Y11" i="29"/>
  <c r="U11" i="29"/>
  <c r="W11" i="29"/>
  <c r="U14" i="29"/>
  <c r="W14" i="29"/>
  <c r="Y14" i="29"/>
  <c r="Y42" i="29"/>
  <c r="U42" i="29"/>
  <c r="W42" i="29"/>
  <c r="W29" i="29"/>
  <c r="Y29" i="29"/>
  <c r="U29" i="29"/>
  <c r="Y13" i="29"/>
  <c r="W13" i="29"/>
  <c r="U13" i="29"/>
  <c r="W10" i="29"/>
  <c r="Y10" i="29"/>
  <c r="U10" i="29"/>
  <c r="U6" i="29"/>
  <c r="Y6" i="29"/>
  <c r="W6" i="29"/>
  <c r="U20" i="29"/>
  <c r="W20" i="29"/>
  <c r="Y20" i="29"/>
  <c r="U37" i="29"/>
  <c r="Y37" i="29"/>
  <c r="W37" i="29"/>
  <c r="W9" i="29"/>
  <c r="Y9" i="29"/>
  <c r="U9" i="29"/>
  <c r="S45" i="40"/>
  <c r="D35" i="7" s="1"/>
  <c r="W5" i="40"/>
  <c r="W45" i="40" s="1"/>
  <c r="F35" i="7" s="1"/>
  <c r="U5" i="40"/>
  <c r="U45" i="40" s="1"/>
  <c r="E35" i="7" s="1"/>
  <c r="Y5" i="40"/>
  <c r="Y45" i="40" s="1"/>
  <c r="G35" i="7" s="1"/>
  <c r="U6" i="20"/>
  <c r="W6" i="20"/>
  <c r="Y6" i="20"/>
  <c r="R45" i="20"/>
  <c r="S5" i="20"/>
  <c r="W37" i="20"/>
  <c r="U37" i="20"/>
  <c r="Y37" i="20"/>
  <c r="Y28" i="20"/>
  <c r="U28" i="20"/>
  <c r="W28" i="20"/>
  <c r="W7" i="20"/>
  <c r="Y7" i="20"/>
  <c r="U7" i="20"/>
  <c r="Y23" i="20"/>
  <c r="W23" i="20"/>
  <c r="U23" i="20"/>
  <c r="W18" i="20"/>
  <c r="U18" i="20"/>
  <c r="Y18" i="20"/>
  <c r="U11" i="20"/>
  <c r="W11" i="20"/>
  <c r="Y11" i="20"/>
  <c r="Y42" i="20"/>
  <c r="W42" i="20"/>
  <c r="U42" i="20"/>
  <c r="W31" i="20"/>
  <c r="Y31" i="20"/>
  <c r="U31" i="20"/>
  <c r="U23" i="28"/>
  <c r="W23" i="28"/>
  <c r="Y23" i="28"/>
  <c r="U25" i="28"/>
  <c r="Y25" i="28"/>
  <c r="W25" i="28"/>
  <c r="U13" i="28"/>
  <c r="W13" i="28"/>
  <c r="Y13" i="28"/>
  <c r="U43" i="28"/>
  <c r="Y43" i="28"/>
  <c r="W43" i="28"/>
  <c r="U34" i="28"/>
  <c r="Y34" i="28"/>
  <c r="W34" i="28"/>
  <c r="Y28" i="28"/>
  <c r="W28" i="28"/>
  <c r="U28" i="28"/>
  <c r="Y33" i="28"/>
  <c r="U33" i="28"/>
  <c r="W33" i="28"/>
  <c r="U7" i="28"/>
  <c r="Y7" i="28"/>
  <c r="W7" i="28"/>
  <c r="U24" i="28"/>
  <c r="Y24" i="28"/>
  <c r="W24" i="28"/>
  <c r="Y9" i="28"/>
  <c r="U9" i="28"/>
  <c r="W9" i="28"/>
  <c r="W11" i="27"/>
  <c r="Y11" i="27"/>
  <c r="U11" i="27"/>
  <c r="U16" i="27"/>
  <c r="W16" i="27"/>
  <c r="Y16" i="27"/>
  <c r="W39" i="27"/>
  <c r="U39" i="27"/>
  <c r="Y39" i="27"/>
  <c r="Y30" i="27"/>
  <c r="W30" i="27"/>
  <c r="U30" i="27"/>
  <c r="U18" i="27"/>
  <c r="Y18" i="27"/>
  <c r="W18" i="27"/>
  <c r="Y37" i="27"/>
  <c r="W37" i="27"/>
  <c r="U37" i="27"/>
  <c r="W31" i="27"/>
  <c r="Y31" i="27"/>
  <c r="U31" i="27"/>
  <c r="U35" i="27"/>
  <c r="W35" i="27"/>
  <c r="Y35" i="27"/>
  <c r="Y14" i="27"/>
  <c r="U14" i="27"/>
  <c r="W14" i="27"/>
  <c r="Y17" i="27"/>
  <c r="W17" i="27"/>
  <c r="U17" i="27"/>
  <c r="R45" i="33"/>
  <c r="S5" i="33"/>
  <c r="U25" i="33"/>
  <c r="W25" i="33"/>
  <c r="Y25" i="33"/>
  <c r="W8" i="33"/>
  <c r="U8" i="33"/>
  <c r="Y8" i="33"/>
  <c r="U23" i="33"/>
  <c r="Y23" i="33"/>
  <c r="W23" i="33"/>
  <c r="U20" i="33"/>
  <c r="W20" i="33"/>
  <c r="Y20" i="33"/>
  <c r="U35" i="33"/>
  <c r="Y35" i="33"/>
  <c r="W35" i="33"/>
  <c r="U22" i="33"/>
  <c r="W22" i="33"/>
  <c r="Y22" i="33"/>
  <c r="U7" i="33"/>
  <c r="W7" i="33"/>
  <c r="Y7" i="33"/>
  <c r="U43" i="33"/>
  <c r="Y43" i="33"/>
  <c r="W43" i="33"/>
  <c r="U13" i="33"/>
  <c r="Y13" i="33"/>
  <c r="W13" i="33"/>
  <c r="Y32" i="52"/>
  <c r="W32" i="52"/>
  <c r="U32" i="52"/>
  <c r="Y23" i="52"/>
  <c r="U23" i="52"/>
  <c r="W23" i="52"/>
  <c r="Y15" i="52"/>
  <c r="W15" i="52"/>
  <c r="U15" i="52"/>
  <c r="U43" i="52"/>
  <c r="Y43" i="52"/>
  <c r="W43" i="52"/>
  <c r="U25" i="52"/>
  <c r="Y25" i="52"/>
  <c r="W25" i="52"/>
  <c r="W44" i="52"/>
  <c r="U44" i="52"/>
  <c r="Y44" i="52"/>
  <c r="W35" i="52"/>
  <c r="Y35" i="52"/>
  <c r="U35" i="52"/>
  <c r="U18" i="52"/>
  <c r="Y18" i="52"/>
  <c r="W18" i="52"/>
  <c r="Y26" i="52"/>
  <c r="U26" i="52"/>
  <c r="W26" i="52"/>
  <c r="U30" i="52"/>
  <c r="Y30" i="52"/>
  <c r="W30" i="52"/>
  <c r="U25" i="39"/>
  <c r="Y25" i="39"/>
  <c r="W25" i="39"/>
  <c r="Y23" i="39"/>
  <c r="U23" i="39"/>
  <c r="W23" i="39"/>
  <c r="Y13" i="39"/>
  <c r="U13" i="39"/>
  <c r="W13" i="39"/>
  <c r="U16" i="39"/>
  <c r="W16" i="39"/>
  <c r="Y16" i="39"/>
  <c r="U44" i="39"/>
  <c r="Y44" i="39"/>
  <c r="W44" i="39"/>
  <c r="Y6" i="39"/>
  <c r="W6" i="39"/>
  <c r="U6" i="39"/>
  <c r="U33" i="39"/>
  <c r="W33" i="39"/>
  <c r="Y33" i="39"/>
  <c r="Y21" i="39"/>
  <c r="W21" i="39"/>
  <c r="U21" i="39"/>
  <c r="U39" i="39"/>
  <c r="Y39" i="39"/>
  <c r="W39" i="39"/>
  <c r="Y19" i="39"/>
  <c r="U19" i="39"/>
  <c r="W19" i="39"/>
  <c r="U5" i="50"/>
  <c r="U45" i="50" s="1"/>
  <c r="E42" i="7" s="1"/>
  <c r="S45" i="50"/>
  <c r="D42" i="7" s="1"/>
  <c r="W5" i="50"/>
  <c r="W45" i="50" s="1"/>
  <c r="F42" i="7" s="1"/>
  <c r="Y5" i="50"/>
  <c r="Y45" i="50" s="1"/>
  <c r="G42" i="7" s="1"/>
  <c r="Y27" i="16"/>
  <c r="W27" i="16"/>
  <c r="U27" i="16"/>
  <c r="Y18" i="16"/>
  <c r="U18" i="16"/>
  <c r="W18" i="16"/>
  <c r="W14" i="16"/>
  <c r="Y14" i="16"/>
  <c r="U14" i="16"/>
  <c r="Y41" i="16"/>
  <c r="W41" i="16"/>
  <c r="U41" i="16"/>
  <c r="W6" i="16"/>
  <c r="U6" i="16"/>
  <c r="Y6" i="16"/>
  <c r="U29" i="16"/>
  <c r="W29" i="16"/>
  <c r="Y29" i="16"/>
  <c r="W22" i="16"/>
  <c r="Y22" i="16"/>
  <c r="U22" i="16"/>
  <c r="Y16" i="16"/>
  <c r="U16" i="16"/>
  <c r="W16" i="16"/>
  <c r="Y40" i="16"/>
  <c r="W40" i="16"/>
  <c r="U40" i="16"/>
  <c r="W12" i="16"/>
  <c r="U12" i="16"/>
  <c r="Y12" i="16"/>
  <c r="W20" i="32"/>
  <c r="Y20" i="32"/>
  <c r="U20" i="32"/>
  <c r="U11" i="32"/>
  <c r="W11" i="32"/>
  <c r="Y11" i="32"/>
  <c r="W24" i="32"/>
  <c r="Y24" i="32"/>
  <c r="U24" i="32"/>
  <c r="W8" i="32"/>
  <c r="Y8" i="32"/>
  <c r="U8" i="32"/>
  <c r="W31" i="32"/>
  <c r="U31" i="32"/>
  <c r="Y31" i="32"/>
  <c r="Y22" i="32"/>
  <c r="U22" i="32"/>
  <c r="W22" i="32"/>
  <c r="U14" i="32"/>
  <c r="W14" i="32"/>
  <c r="Y14" i="32"/>
  <c r="Y37" i="32"/>
  <c r="U37" i="32"/>
  <c r="W37" i="32"/>
  <c r="U21" i="32"/>
  <c r="Y21" i="32"/>
  <c r="W21" i="32"/>
  <c r="W6" i="32"/>
  <c r="U6" i="32"/>
  <c r="Y6" i="32"/>
  <c r="Y34" i="51"/>
  <c r="U34" i="51"/>
  <c r="W34" i="51"/>
  <c r="U23" i="51"/>
  <c r="W23" i="51"/>
  <c r="Y23" i="51"/>
  <c r="Y35" i="51"/>
  <c r="W35" i="51"/>
  <c r="U35" i="51"/>
  <c r="Y33" i="51"/>
  <c r="U33" i="51"/>
  <c r="W33" i="51"/>
  <c r="Y12" i="51"/>
  <c r="W12" i="51"/>
  <c r="U12" i="51"/>
  <c r="W22" i="51"/>
  <c r="Y22" i="51"/>
  <c r="U22" i="51"/>
  <c r="Y41" i="51"/>
  <c r="U41" i="51"/>
  <c r="W41" i="51"/>
  <c r="U13" i="51"/>
  <c r="Y13" i="51"/>
  <c r="W13" i="51"/>
  <c r="U10" i="51"/>
  <c r="W10" i="51"/>
  <c r="Y10" i="51"/>
  <c r="W24" i="51"/>
  <c r="Y24" i="51"/>
  <c r="U24" i="51"/>
  <c r="Y16" i="25"/>
  <c r="W16" i="25"/>
  <c r="U16" i="25"/>
  <c r="U42" i="25"/>
  <c r="W42" i="25"/>
  <c r="Y42" i="25"/>
  <c r="Y26" i="25"/>
  <c r="W26" i="25"/>
  <c r="U26" i="25"/>
  <c r="U29" i="25"/>
  <c r="W29" i="25"/>
  <c r="Y29" i="25"/>
  <c r="Y28" i="25"/>
  <c r="U28" i="25"/>
  <c r="W28" i="25"/>
  <c r="W43" i="25"/>
  <c r="Y43" i="25"/>
  <c r="U43" i="25"/>
  <c r="Y34" i="25"/>
  <c r="W34" i="25"/>
  <c r="U34" i="25"/>
  <c r="U13" i="25"/>
  <c r="Y13" i="25"/>
  <c r="W13" i="25"/>
  <c r="W20" i="25"/>
  <c r="U20" i="25"/>
  <c r="Y20" i="25"/>
  <c r="U30" i="25"/>
  <c r="Y30" i="25"/>
  <c r="W30" i="25"/>
  <c r="Y35" i="15"/>
  <c r="U35" i="15"/>
  <c r="W35" i="15"/>
  <c r="U33" i="15"/>
  <c r="Y33" i="15"/>
  <c r="W33" i="15"/>
  <c r="W29" i="15"/>
  <c r="U29" i="15"/>
  <c r="Y29" i="15"/>
  <c r="U7" i="15"/>
  <c r="W7" i="15"/>
  <c r="Y7" i="15"/>
  <c r="Y30" i="15"/>
  <c r="W30" i="15"/>
  <c r="U30" i="15"/>
  <c r="W26" i="15"/>
  <c r="Y26" i="15"/>
  <c r="U26" i="15"/>
  <c r="W8" i="15"/>
  <c r="U8" i="15"/>
  <c r="Y8" i="15"/>
  <c r="U25" i="15"/>
  <c r="Y25" i="15"/>
  <c r="W25" i="15"/>
  <c r="W23" i="15"/>
  <c r="U23" i="15"/>
  <c r="Y23" i="15"/>
  <c r="W31" i="15"/>
  <c r="Y31" i="15"/>
  <c r="U31" i="15"/>
  <c r="U41" i="47"/>
  <c r="Y41" i="47"/>
  <c r="W41" i="47"/>
  <c r="W33" i="47"/>
  <c r="U33" i="47"/>
  <c r="Y33" i="47"/>
  <c r="W9" i="47"/>
  <c r="Y9" i="47"/>
  <c r="U9" i="47"/>
  <c r="W38" i="47"/>
  <c r="U38" i="47"/>
  <c r="Y38" i="47"/>
  <c r="Y14" i="47"/>
  <c r="U14" i="47"/>
  <c r="W14" i="47"/>
  <c r="U37" i="47"/>
  <c r="W37" i="47"/>
  <c r="Y37" i="47"/>
  <c r="Y44" i="47"/>
  <c r="W44" i="47"/>
  <c r="U44" i="47"/>
  <c r="Y16" i="47"/>
  <c r="W16" i="47"/>
  <c r="U16" i="47"/>
  <c r="W32" i="47"/>
  <c r="U32" i="47"/>
  <c r="Y32" i="47"/>
  <c r="U24" i="47"/>
  <c r="W24" i="47"/>
  <c r="Y24" i="47"/>
  <c r="W9" i="37"/>
  <c r="Y9" i="37"/>
  <c r="U9" i="37"/>
  <c r="U35" i="37"/>
  <c r="W35" i="37"/>
  <c r="Y35" i="37"/>
  <c r="Y26" i="37"/>
  <c r="W26" i="37"/>
  <c r="U26" i="37"/>
  <c r="W36" i="37"/>
  <c r="U36" i="37"/>
  <c r="Y36" i="37"/>
  <c r="Y19" i="37"/>
  <c r="W19" i="37"/>
  <c r="U19" i="37"/>
  <c r="U8" i="37"/>
  <c r="W8" i="37"/>
  <c r="Y8" i="37"/>
  <c r="Y22" i="37"/>
  <c r="W22" i="37"/>
  <c r="U22" i="37"/>
  <c r="W23" i="37"/>
  <c r="Y23" i="37"/>
  <c r="U23" i="37"/>
  <c r="W17" i="37"/>
  <c r="Y17" i="37"/>
  <c r="U17" i="37"/>
  <c r="U28" i="37"/>
  <c r="Y28" i="37"/>
  <c r="W28" i="37"/>
  <c r="C31" i="46"/>
  <c r="C32" i="46"/>
  <c r="C25" i="46"/>
  <c r="C27" i="46"/>
  <c r="S45" i="8"/>
  <c r="D6" i="7" s="1"/>
  <c r="Y5" i="8"/>
  <c r="U5" i="8"/>
  <c r="W5" i="8"/>
  <c r="Y37" i="34"/>
  <c r="W37" i="34"/>
  <c r="U37" i="34"/>
  <c r="W26" i="34"/>
  <c r="U26" i="34"/>
  <c r="Y26" i="34"/>
  <c r="U10" i="34"/>
  <c r="Y10" i="34"/>
  <c r="W10" i="34"/>
  <c r="U5" i="34"/>
  <c r="S45" i="34"/>
  <c r="D29" i="7" s="1"/>
  <c r="W5" i="34"/>
  <c r="Y5" i="34"/>
  <c r="Y16" i="34"/>
  <c r="U16" i="34"/>
  <c r="W16" i="34"/>
  <c r="U14" i="34"/>
  <c r="W14" i="34"/>
  <c r="Y14" i="34"/>
  <c r="W27" i="34"/>
  <c r="Y27" i="34"/>
  <c r="U27" i="34"/>
  <c r="U9" i="34"/>
  <c r="Y9" i="34"/>
  <c r="W9" i="34"/>
  <c r="U34" i="34"/>
  <c r="W34" i="34"/>
  <c r="Y34" i="34"/>
  <c r="U35" i="34"/>
  <c r="Y35" i="34"/>
  <c r="W35" i="34"/>
  <c r="R45" i="30"/>
  <c r="S7" i="30"/>
  <c r="W17" i="30"/>
  <c r="U17" i="30"/>
  <c r="Y17" i="30"/>
  <c r="W44" i="30"/>
  <c r="U44" i="30"/>
  <c r="Y44" i="30"/>
  <c r="W18" i="30"/>
  <c r="Y18" i="30"/>
  <c r="U18" i="30"/>
  <c r="U9" i="30"/>
  <c r="Y9" i="30"/>
  <c r="W9" i="30"/>
  <c r="Y8" i="30"/>
  <c r="U8" i="30"/>
  <c r="W8" i="30"/>
  <c r="U35" i="30"/>
  <c r="W35" i="30"/>
  <c r="Y35" i="30"/>
  <c r="U31" i="30"/>
  <c r="Y31" i="30"/>
  <c r="W31" i="30"/>
  <c r="Y39" i="30"/>
  <c r="U39" i="30"/>
  <c r="W39" i="30"/>
  <c r="U43" i="30"/>
  <c r="W43" i="30"/>
  <c r="Y43" i="30"/>
  <c r="U7" i="29"/>
  <c r="W7" i="29"/>
  <c r="Y7" i="29"/>
  <c r="Y22" i="29"/>
  <c r="W22" i="29"/>
  <c r="U22" i="29"/>
  <c r="W17" i="29"/>
  <c r="U17" i="29"/>
  <c r="Y17" i="29"/>
  <c r="W8" i="29"/>
  <c r="U8" i="29"/>
  <c r="Y8" i="29"/>
  <c r="W34" i="29"/>
  <c r="Y34" i="29"/>
  <c r="U34" i="29"/>
  <c r="W35" i="29"/>
  <c r="U35" i="29"/>
  <c r="Y35" i="29"/>
  <c r="W18" i="29"/>
  <c r="Y18" i="29"/>
  <c r="U18" i="29"/>
  <c r="Y24" i="29"/>
  <c r="W24" i="29"/>
  <c r="U24" i="29"/>
  <c r="U15" i="29"/>
  <c r="W15" i="29"/>
  <c r="Y15" i="29"/>
  <c r="W39" i="29"/>
  <c r="Y39" i="29"/>
  <c r="U39" i="29"/>
  <c r="U5" i="42"/>
  <c r="U45" i="42" s="1"/>
  <c r="E37" i="7" s="1"/>
  <c r="Y5" i="42"/>
  <c r="Y45" i="42" s="1"/>
  <c r="G37" i="7" s="1"/>
  <c r="W5" i="42"/>
  <c r="W45" i="42" s="1"/>
  <c r="F37" i="7" s="1"/>
  <c r="S45" i="42"/>
  <c r="D37" i="7" s="1"/>
  <c r="C20" i="46"/>
  <c r="C34" i="46"/>
  <c r="C9" i="46"/>
  <c r="C13" i="46"/>
  <c r="C23" i="46"/>
  <c r="C42" i="46"/>
  <c r="W5" i="48"/>
  <c r="W45" i="48" s="1"/>
  <c r="F44" i="7" s="1"/>
  <c r="Y5" i="48"/>
  <c r="Y45" i="48" s="1"/>
  <c r="G44" i="7" s="1"/>
  <c r="U5" i="48"/>
  <c r="U45" i="48" s="1"/>
  <c r="E44" i="7" s="1"/>
  <c r="S45" i="48"/>
  <c r="D44" i="7" s="1"/>
  <c r="W5" i="24"/>
  <c r="W45" i="24" s="1"/>
  <c r="F19" i="7" s="1"/>
  <c r="Y5" i="24"/>
  <c r="Y45" i="24" s="1"/>
  <c r="G19" i="7" s="1"/>
  <c r="U5" i="24"/>
  <c r="U45" i="24" s="1"/>
  <c r="E19" i="7" s="1"/>
  <c r="S45" i="24"/>
  <c r="D19" i="7" s="1"/>
  <c r="C30" i="46"/>
  <c r="C24" i="46"/>
  <c r="C12" i="46"/>
  <c r="C15" i="46"/>
  <c r="C14" i="46"/>
  <c r="C39" i="46"/>
  <c r="C36" i="46"/>
  <c r="C44" i="46"/>
  <c r="U30" i="20"/>
  <c r="Y30" i="20"/>
  <c r="W30" i="20"/>
  <c r="U44" i="20"/>
  <c r="Y44" i="20"/>
  <c r="W44" i="20"/>
  <c r="W17" i="20"/>
  <c r="U17" i="20"/>
  <c r="Y17" i="20"/>
  <c r="W15" i="20"/>
  <c r="U15" i="20"/>
  <c r="Y15" i="20"/>
  <c r="W8" i="20"/>
  <c r="U8" i="20"/>
  <c r="Y8" i="20"/>
  <c r="U24" i="20"/>
  <c r="W24" i="20"/>
  <c r="Y24" i="20"/>
  <c r="W10" i="20"/>
  <c r="U10" i="20"/>
  <c r="Y10" i="20"/>
  <c r="U43" i="20"/>
  <c r="Y43" i="20"/>
  <c r="W43" i="20"/>
  <c r="W34" i="20"/>
  <c r="Y34" i="20"/>
  <c r="U34" i="20"/>
  <c r="U29" i="20"/>
  <c r="Y29" i="20"/>
  <c r="W29" i="20"/>
  <c r="U18" i="28"/>
  <c r="Y18" i="28"/>
  <c r="W18" i="28"/>
  <c r="Y22" i="28"/>
  <c r="U22" i="28"/>
  <c r="W22" i="28"/>
  <c r="W39" i="28"/>
  <c r="U39" i="28"/>
  <c r="Y39" i="28"/>
  <c r="Y21" i="28"/>
  <c r="W21" i="28"/>
  <c r="U21" i="28"/>
  <c r="U38" i="28"/>
  <c r="Y38" i="28"/>
  <c r="W38" i="28"/>
  <c r="U27" i="28"/>
  <c r="W27" i="28"/>
  <c r="Y27" i="28"/>
  <c r="Y8" i="28"/>
  <c r="U8" i="28"/>
  <c r="W8" i="28"/>
  <c r="W6" i="28"/>
  <c r="U6" i="28"/>
  <c r="Y6" i="28"/>
  <c r="U32" i="28"/>
  <c r="W32" i="28"/>
  <c r="Y32" i="28"/>
  <c r="U12" i="28"/>
  <c r="W12" i="28"/>
  <c r="Y12" i="28"/>
  <c r="W27" i="27"/>
  <c r="U27" i="27"/>
  <c r="Y27" i="27"/>
  <c r="Y25" i="27"/>
  <c r="W25" i="27"/>
  <c r="U25" i="27"/>
  <c r="Y38" i="27"/>
  <c r="U38" i="27"/>
  <c r="W38" i="27"/>
  <c r="Y28" i="27"/>
  <c r="W28" i="27"/>
  <c r="U28" i="27"/>
  <c r="U22" i="27"/>
  <c r="W22" i="27"/>
  <c r="Y22" i="27"/>
  <c r="W12" i="27"/>
  <c r="U12" i="27"/>
  <c r="Y12" i="27"/>
  <c r="Y20" i="27"/>
  <c r="U20" i="27"/>
  <c r="W20" i="27"/>
  <c r="W21" i="27"/>
  <c r="Y21" i="27"/>
  <c r="U21" i="27"/>
  <c r="Y15" i="27"/>
  <c r="U15" i="27"/>
  <c r="W15" i="27"/>
  <c r="Y23" i="27"/>
  <c r="W23" i="27"/>
  <c r="U23" i="27"/>
  <c r="Y14" i="33"/>
  <c r="U14" i="33"/>
  <c r="W14" i="33"/>
  <c r="Y10" i="33"/>
  <c r="U10" i="33"/>
  <c r="W10" i="33"/>
  <c r="U27" i="33"/>
  <c r="Y27" i="33"/>
  <c r="W27" i="33"/>
  <c r="U33" i="33"/>
  <c r="W33" i="33"/>
  <c r="Y33" i="33"/>
  <c r="W17" i="33"/>
  <c r="U17" i="33"/>
  <c r="Y17" i="33"/>
  <c r="W6" i="33"/>
  <c r="Y6" i="33"/>
  <c r="U6" i="33"/>
  <c r="U44" i="33"/>
  <c r="W44" i="33"/>
  <c r="Y44" i="33"/>
  <c r="Y38" i="33"/>
  <c r="U38" i="33"/>
  <c r="W38" i="33"/>
  <c r="U19" i="33"/>
  <c r="W19" i="33"/>
  <c r="Y19" i="33"/>
  <c r="W39" i="33"/>
  <c r="U39" i="33"/>
  <c r="Y39" i="33"/>
  <c r="U5" i="31"/>
  <c r="U45" i="31" s="1"/>
  <c r="E26" i="7" s="1"/>
  <c r="S45" i="31"/>
  <c r="D26" i="7" s="1"/>
  <c r="W5" i="31"/>
  <c r="W45" i="31" s="1"/>
  <c r="F26" i="7" s="1"/>
  <c r="Y5" i="31"/>
  <c r="Y45" i="31" s="1"/>
  <c r="G26" i="7" s="1"/>
  <c r="U17" i="52"/>
  <c r="W17" i="52"/>
  <c r="Y17" i="52"/>
  <c r="U40" i="52"/>
  <c r="Y40" i="52"/>
  <c r="W40" i="52"/>
  <c r="U34" i="52"/>
  <c r="W34" i="52"/>
  <c r="Y34" i="52"/>
  <c r="U29" i="52"/>
  <c r="Y29" i="52"/>
  <c r="W29" i="52"/>
  <c r="U21" i="52"/>
  <c r="W21" i="52"/>
  <c r="Y21" i="52"/>
  <c r="W27" i="52"/>
  <c r="Y27" i="52"/>
  <c r="U27" i="52"/>
  <c r="U16" i="52"/>
  <c r="W16" i="52"/>
  <c r="Y16" i="52"/>
  <c r="U22" i="52"/>
  <c r="Y22" i="52"/>
  <c r="W22" i="52"/>
  <c r="W28" i="52"/>
  <c r="U28" i="52"/>
  <c r="Y28" i="52"/>
  <c r="U38" i="52"/>
  <c r="Y38" i="52"/>
  <c r="W38" i="52"/>
  <c r="U41" i="39"/>
  <c r="W41" i="39"/>
  <c r="Y41" i="39"/>
  <c r="W8" i="39"/>
  <c r="Y8" i="39"/>
  <c r="U8" i="39"/>
  <c r="U11" i="39"/>
  <c r="Y11" i="39"/>
  <c r="W11" i="39"/>
  <c r="Y27" i="39"/>
  <c r="U27" i="39"/>
  <c r="W27" i="39"/>
  <c r="U10" i="39"/>
  <c r="W10" i="39"/>
  <c r="Y10" i="39"/>
  <c r="Y35" i="39"/>
  <c r="U35" i="39"/>
  <c r="W35" i="39"/>
  <c r="Y29" i="39"/>
  <c r="W29" i="39"/>
  <c r="U29" i="39"/>
  <c r="U20" i="39"/>
  <c r="W20" i="39"/>
  <c r="Y20" i="39"/>
  <c r="Y9" i="39"/>
  <c r="W9" i="39"/>
  <c r="U9" i="39"/>
  <c r="W37" i="39"/>
  <c r="U37" i="39"/>
  <c r="Y37" i="39"/>
  <c r="W15" i="16"/>
  <c r="U15" i="16"/>
  <c r="Y15" i="16"/>
  <c r="Y21" i="16"/>
  <c r="W21" i="16"/>
  <c r="U21" i="16"/>
  <c r="U10" i="16"/>
  <c r="W10" i="16"/>
  <c r="Y10" i="16"/>
  <c r="Y7" i="16"/>
  <c r="U7" i="16"/>
  <c r="W7" i="16"/>
  <c r="Y20" i="16"/>
  <c r="U20" i="16"/>
  <c r="W20" i="16"/>
  <c r="R45" i="16"/>
  <c r="S5" i="16"/>
  <c r="U33" i="16"/>
  <c r="W33" i="16"/>
  <c r="Y33" i="16"/>
  <c r="Y35" i="16"/>
  <c r="U35" i="16"/>
  <c r="W35" i="16"/>
  <c r="W42" i="16"/>
  <c r="Y42" i="16"/>
  <c r="U42" i="16"/>
  <c r="U24" i="16"/>
  <c r="Y24" i="16"/>
  <c r="W24" i="16"/>
  <c r="W5" i="23"/>
  <c r="W45" i="23" s="1"/>
  <c r="F18" i="7" s="1"/>
  <c r="S45" i="23"/>
  <c r="D18" i="7" s="1"/>
  <c r="Y5" i="23"/>
  <c r="Y45" i="23" s="1"/>
  <c r="G18" i="7" s="1"/>
  <c r="U5" i="23"/>
  <c r="U45" i="23" s="1"/>
  <c r="E18" i="7" s="1"/>
  <c r="W44" i="32"/>
  <c r="Y44" i="32"/>
  <c r="U44" i="32"/>
  <c r="U39" i="32"/>
  <c r="W39" i="32"/>
  <c r="Y39" i="32"/>
  <c r="W28" i="32"/>
  <c r="U28" i="32"/>
  <c r="Y28" i="32"/>
  <c r="W26" i="32"/>
  <c r="U26" i="32"/>
  <c r="Y26" i="32"/>
  <c r="U16" i="32"/>
  <c r="Y16" i="32"/>
  <c r="W16" i="32"/>
  <c r="Y33" i="32"/>
  <c r="W33" i="32"/>
  <c r="U33" i="32"/>
  <c r="U15" i="32"/>
  <c r="Y15" i="32"/>
  <c r="W15" i="32"/>
  <c r="U32" i="32"/>
  <c r="Y32" i="32"/>
  <c r="W32" i="32"/>
  <c r="Y25" i="32"/>
  <c r="U25" i="32"/>
  <c r="W25" i="32"/>
  <c r="W36" i="32"/>
  <c r="Y36" i="32"/>
  <c r="U36" i="32"/>
  <c r="W5" i="38"/>
  <c r="W45" i="38" s="1"/>
  <c r="F33" i="7" s="1"/>
  <c r="Y5" i="38"/>
  <c r="Y45" i="38" s="1"/>
  <c r="G33" i="7" s="1"/>
  <c r="S45" i="38"/>
  <c r="D33" i="7" s="1"/>
  <c r="U5" i="38"/>
  <c r="U45" i="38" s="1"/>
  <c r="E33" i="7" s="1"/>
  <c r="U17" i="51"/>
  <c r="Y17" i="51"/>
  <c r="W17" i="51"/>
  <c r="U14" i="51"/>
  <c r="Y14" i="51"/>
  <c r="W14" i="51"/>
  <c r="W18" i="51"/>
  <c r="U18" i="51"/>
  <c r="Y18" i="51"/>
  <c r="U37" i="51"/>
  <c r="W37" i="51"/>
  <c r="Y37" i="51"/>
  <c r="W42" i="51"/>
  <c r="Y42" i="51"/>
  <c r="U42" i="51"/>
  <c r="W16" i="51"/>
  <c r="U16" i="51"/>
  <c r="Y16" i="51"/>
  <c r="W20" i="51"/>
  <c r="U20" i="51"/>
  <c r="Y20" i="51"/>
  <c r="U31" i="51"/>
  <c r="W31" i="51"/>
  <c r="Y31" i="51"/>
  <c r="Y15" i="51"/>
  <c r="U15" i="51"/>
  <c r="W15" i="51"/>
  <c r="U8" i="51"/>
  <c r="Y8" i="51"/>
  <c r="W8" i="51"/>
  <c r="R45" i="25"/>
  <c r="S5" i="25"/>
  <c r="Y6" i="25"/>
  <c r="U6" i="25"/>
  <c r="W6" i="25"/>
  <c r="W7" i="25"/>
  <c r="U7" i="25"/>
  <c r="Y7" i="25"/>
  <c r="U11" i="25"/>
  <c r="W11" i="25"/>
  <c r="Y11" i="25"/>
  <c r="Y22" i="25"/>
  <c r="W22" i="25"/>
  <c r="U22" i="25"/>
  <c r="Y18" i="25"/>
  <c r="W18" i="25"/>
  <c r="U18" i="25"/>
  <c r="Y44" i="25"/>
  <c r="W44" i="25"/>
  <c r="U44" i="25"/>
  <c r="W10" i="25"/>
  <c r="Y10" i="25"/>
  <c r="U10" i="25"/>
  <c r="Y23" i="25"/>
  <c r="W23" i="25"/>
  <c r="U23" i="25"/>
  <c r="Y9" i="25"/>
  <c r="U9" i="25"/>
  <c r="W9" i="25"/>
  <c r="W32" i="15"/>
  <c r="Y32" i="15"/>
  <c r="U32" i="15"/>
  <c r="W44" i="15"/>
  <c r="U44" i="15"/>
  <c r="Y44" i="15"/>
  <c r="Y20" i="15"/>
  <c r="W20" i="15"/>
  <c r="U20" i="15"/>
  <c r="Y18" i="15"/>
  <c r="U18" i="15"/>
  <c r="W18" i="15"/>
  <c r="U15" i="15"/>
  <c r="Y15" i="15"/>
  <c r="W15" i="15"/>
  <c r="U21" i="15"/>
  <c r="Y21" i="15"/>
  <c r="W21" i="15"/>
  <c r="U28" i="15"/>
  <c r="Y28" i="15"/>
  <c r="W28" i="15"/>
  <c r="Y9" i="15"/>
  <c r="U9" i="15"/>
  <c r="W9" i="15"/>
  <c r="Y27" i="15"/>
  <c r="W27" i="15"/>
  <c r="U27" i="15"/>
  <c r="W39" i="15"/>
  <c r="U39" i="15"/>
  <c r="Y39" i="15"/>
  <c r="Y39" i="47"/>
  <c r="U39" i="47"/>
  <c r="W39" i="47"/>
  <c r="Y34" i="47"/>
  <c r="U34" i="47"/>
  <c r="W34" i="47"/>
  <c r="W6" i="47"/>
  <c r="U6" i="47"/>
  <c r="Y6" i="47"/>
  <c r="W27" i="47"/>
  <c r="Y27" i="47"/>
  <c r="U27" i="47"/>
  <c r="W42" i="47"/>
  <c r="Y42" i="47"/>
  <c r="U42" i="47"/>
  <c r="Y17" i="47"/>
  <c r="W17" i="47"/>
  <c r="U17" i="47"/>
  <c r="Y26" i="47"/>
  <c r="W26" i="47"/>
  <c r="U26" i="47"/>
  <c r="U15" i="47"/>
  <c r="W15" i="47"/>
  <c r="Y15" i="47"/>
  <c r="W28" i="47"/>
  <c r="U28" i="47"/>
  <c r="Y28" i="47"/>
  <c r="W43" i="47"/>
  <c r="Y43" i="47"/>
  <c r="U43" i="47"/>
  <c r="Y16" i="37"/>
  <c r="W16" i="37"/>
  <c r="U16" i="37"/>
  <c r="W30" i="37"/>
  <c r="Y30" i="37"/>
  <c r="U30" i="37"/>
  <c r="U38" i="37"/>
  <c r="Y38" i="37"/>
  <c r="W38" i="37"/>
  <c r="R45" i="37"/>
  <c r="S5" i="37"/>
  <c r="W44" i="37"/>
  <c r="U44" i="37"/>
  <c r="Y44" i="37"/>
  <c r="U14" i="37"/>
  <c r="W14" i="37"/>
  <c r="Y14" i="37"/>
  <c r="U18" i="37"/>
  <c r="Y18" i="37"/>
  <c r="W18" i="37"/>
  <c r="Y21" i="37"/>
  <c r="U21" i="37"/>
  <c r="W21" i="37"/>
  <c r="W43" i="37"/>
  <c r="Y43" i="37"/>
  <c r="U43" i="37"/>
  <c r="W10" i="37"/>
  <c r="U10" i="37"/>
  <c r="Y10" i="37"/>
  <c r="U33" i="34"/>
  <c r="W33" i="34"/>
  <c r="Y33" i="34"/>
  <c r="Y18" i="34"/>
  <c r="W18" i="34"/>
  <c r="U18" i="34"/>
  <c r="U32" i="34"/>
  <c r="Y32" i="34"/>
  <c r="W32" i="34"/>
  <c r="U40" i="34"/>
  <c r="W40" i="34"/>
  <c r="Y40" i="34"/>
  <c r="Y38" i="34"/>
  <c r="W38" i="34"/>
  <c r="U38" i="34"/>
  <c r="W43" i="34"/>
  <c r="Y43" i="34"/>
  <c r="U43" i="34"/>
  <c r="W39" i="34"/>
  <c r="U39" i="34"/>
  <c r="Y39" i="34"/>
  <c r="U15" i="34"/>
  <c r="W15" i="34"/>
  <c r="Y15" i="34"/>
  <c r="U36" i="34"/>
  <c r="W36" i="34"/>
  <c r="Y36" i="34"/>
  <c r="U22" i="34"/>
  <c r="Y22" i="34"/>
  <c r="W22" i="34"/>
  <c r="U15" i="30"/>
  <c r="W15" i="30"/>
  <c r="Y15" i="30"/>
  <c r="W41" i="30"/>
  <c r="U41" i="30"/>
  <c r="Y41" i="30"/>
  <c r="W32" i="30"/>
  <c r="Y32" i="30"/>
  <c r="U32" i="30"/>
  <c r="Y36" i="30"/>
  <c r="U36" i="30"/>
  <c r="W36" i="30"/>
  <c r="W14" i="30"/>
  <c r="Y14" i="30"/>
  <c r="U14" i="30"/>
  <c r="W19" i="30"/>
  <c r="Y19" i="30"/>
  <c r="U19" i="30"/>
  <c r="U34" i="30"/>
  <c r="Y34" i="30"/>
  <c r="W34" i="30"/>
  <c r="W13" i="30"/>
  <c r="U13" i="30"/>
  <c r="Y13" i="30"/>
  <c r="U21" i="30"/>
  <c r="W21" i="30"/>
  <c r="Y21" i="30"/>
  <c r="Y16" i="30"/>
  <c r="W16" i="30"/>
  <c r="U16" i="30"/>
  <c r="W33" i="29"/>
  <c r="U33" i="29"/>
  <c r="Y33" i="29"/>
  <c r="Y26" i="29"/>
  <c r="U26" i="29"/>
  <c r="W26" i="29"/>
  <c r="W32" i="29"/>
  <c r="U32" i="29"/>
  <c r="Y32" i="29"/>
  <c r="R45" i="29"/>
  <c r="S5" i="29"/>
  <c r="U36" i="29"/>
  <c r="Y36" i="29"/>
  <c r="W36" i="29"/>
  <c r="U16" i="29"/>
  <c r="Y16" i="29"/>
  <c r="W16" i="29"/>
  <c r="U38" i="29"/>
  <c r="W38" i="29"/>
  <c r="Y38" i="29"/>
  <c r="Y25" i="29"/>
  <c r="W25" i="29"/>
  <c r="U25" i="29"/>
  <c r="W12" i="29"/>
  <c r="U12" i="29"/>
  <c r="Y12" i="29"/>
  <c r="U43" i="29"/>
  <c r="Y43" i="29"/>
  <c r="W43" i="29"/>
  <c r="D12" i="46"/>
  <c r="W35" i="20"/>
  <c r="U35" i="20"/>
  <c r="Y35" i="20"/>
  <c r="W14" i="20"/>
  <c r="U14" i="20"/>
  <c r="Y14" i="20"/>
  <c r="Y26" i="20"/>
  <c r="W26" i="20"/>
  <c r="U26" i="20"/>
  <c r="U40" i="20"/>
  <c r="W40" i="20"/>
  <c r="Y40" i="20"/>
  <c r="W22" i="20"/>
  <c r="U22" i="20"/>
  <c r="Y22" i="20"/>
  <c r="U19" i="20"/>
  <c r="W19" i="20"/>
  <c r="Y19" i="20"/>
  <c r="Y39" i="20"/>
  <c r="U39" i="20"/>
  <c r="W39" i="20"/>
  <c r="W20" i="20"/>
  <c r="U20" i="20"/>
  <c r="Y20" i="20"/>
  <c r="Y33" i="20"/>
  <c r="W33" i="20"/>
  <c r="U33" i="20"/>
  <c r="U32" i="20"/>
  <c r="W32" i="20"/>
  <c r="Y32" i="20"/>
  <c r="D38" i="46" l="1"/>
  <c r="E13" i="46"/>
  <c r="E25" i="46"/>
  <c r="E41" i="46"/>
  <c r="F27" i="46"/>
  <c r="D39" i="46"/>
  <c r="D11" i="46"/>
  <c r="D18" i="46"/>
  <c r="E10" i="46"/>
  <c r="F42" i="46"/>
  <c r="E45" i="46"/>
  <c r="D43" i="46"/>
  <c r="E30" i="46"/>
  <c r="E32" i="46"/>
  <c r="E31" i="46"/>
  <c r="F24" i="46"/>
  <c r="D10" i="46"/>
  <c r="E9" i="46"/>
  <c r="E29" i="46"/>
  <c r="E14" i="46"/>
  <c r="E34" i="46"/>
  <c r="E40" i="46"/>
  <c r="F21" i="46"/>
  <c r="D20" i="46"/>
  <c r="F22" i="46"/>
  <c r="D25" i="46"/>
  <c r="F20" i="46"/>
  <c r="D41" i="46"/>
  <c r="D26" i="46"/>
  <c r="E35" i="46"/>
  <c r="F33" i="46"/>
  <c r="E36" i="46"/>
  <c r="E37" i="46"/>
  <c r="D28" i="46"/>
  <c r="D7" i="46"/>
  <c r="E28" i="46"/>
  <c r="F10" i="46"/>
  <c r="F25" i="46"/>
  <c r="D44" i="46"/>
  <c r="D16" i="46"/>
  <c r="D37" i="46"/>
  <c r="J14" i="46"/>
  <c r="J15" i="46" s="1"/>
  <c r="D17" i="46"/>
  <c r="D19" i="46"/>
  <c r="D23" i="46"/>
  <c r="F15" i="46"/>
  <c r="F17" i="46"/>
  <c r="D40" i="46"/>
  <c r="F28" i="46"/>
  <c r="D21" i="46"/>
  <c r="D45" i="46"/>
  <c r="E33" i="46"/>
  <c r="D35" i="46"/>
  <c r="F44" i="46"/>
  <c r="E18" i="46"/>
  <c r="F32" i="46"/>
  <c r="E24" i="46"/>
  <c r="F9" i="46"/>
  <c r="F31" i="46"/>
  <c r="F30" i="46"/>
  <c r="F34" i="46"/>
  <c r="F36" i="46"/>
  <c r="F14" i="46"/>
  <c r="D13" i="46"/>
  <c r="D15" i="46"/>
  <c r="F12" i="46"/>
  <c r="E20" i="46"/>
  <c r="F38" i="46"/>
  <c r="F37" i="46"/>
  <c r="F29" i="46"/>
  <c r="D22" i="46"/>
  <c r="E19" i="46"/>
  <c r="E21" i="46"/>
  <c r="E7" i="46"/>
  <c r="E38" i="46"/>
  <c r="D9" i="46"/>
  <c r="E27" i="46"/>
  <c r="D30" i="46"/>
  <c r="D34" i="46"/>
  <c r="F23" i="46"/>
  <c r="D42" i="46"/>
  <c r="E12" i="46"/>
  <c r="D14" i="46"/>
  <c r="F13" i="46"/>
  <c r="E44" i="46"/>
  <c r="D29" i="46"/>
  <c r="E16" i="46"/>
  <c r="D33" i="46"/>
  <c r="F43" i="46"/>
  <c r="F11" i="46"/>
  <c r="E39" i="46"/>
  <c r="E26" i="46"/>
  <c r="F18" i="46"/>
  <c r="F26" i="46"/>
  <c r="D31" i="46"/>
  <c r="E23" i="46"/>
  <c r="F7" i="46"/>
  <c r="E42" i="46"/>
  <c r="E15" i="46"/>
  <c r="F35" i="46"/>
  <c r="E43" i="46"/>
  <c r="E17" i="46"/>
  <c r="F40" i="46"/>
  <c r="E22" i="46"/>
  <c r="F16" i="46"/>
  <c r="F19" i="46"/>
  <c r="F45" i="46"/>
  <c r="E11" i="46"/>
  <c r="D32" i="46"/>
  <c r="D24" i="46"/>
  <c r="D27" i="46"/>
  <c r="D36" i="46"/>
  <c r="F41" i="46"/>
  <c r="F39" i="46"/>
  <c r="W5" i="37"/>
  <c r="W45" i="37" s="1"/>
  <c r="F32" i="7" s="1"/>
  <c r="Y5" i="37"/>
  <c r="Y45" i="37" s="1"/>
  <c r="G32" i="7" s="1"/>
  <c r="S45" i="37"/>
  <c r="D32" i="7" s="1"/>
  <c r="U5" i="37"/>
  <c r="U45" i="37" s="1"/>
  <c r="E32" i="7" s="1"/>
  <c r="W5" i="16"/>
  <c r="W45" i="16" s="1"/>
  <c r="F11" i="7" s="1"/>
  <c r="S45" i="16"/>
  <c r="D11" i="7" s="1"/>
  <c r="U5" i="16"/>
  <c r="U45" i="16" s="1"/>
  <c r="E11" i="7" s="1"/>
  <c r="Y5" i="16"/>
  <c r="Y45" i="16" s="1"/>
  <c r="G11" i="7" s="1"/>
  <c r="U7" i="30"/>
  <c r="Y7" i="30"/>
  <c r="Y45" i="30" s="1"/>
  <c r="G25" i="7" s="1"/>
  <c r="W7" i="30"/>
  <c r="U45" i="8"/>
  <c r="E6" i="7" s="1"/>
  <c r="U5" i="15"/>
  <c r="U45" i="15" s="1"/>
  <c r="E10" i="7" s="1"/>
  <c r="S45" i="15"/>
  <c r="D10" i="7" s="1"/>
  <c r="W5" i="15"/>
  <c r="W45" i="15" s="1"/>
  <c r="F10" i="7" s="1"/>
  <c r="Y5" i="15"/>
  <c r="Y45" i="15" s="1"/>
  <c r="G10" i="7" s="1"/>
  <c r="S45" i="47"/>
  <c r="D45" i="7" s="1"/>
  <c r="Y5" i="47"/>
  <c r="Y45" i="47" s="1"/>
  <c r="G45" i="7" s="1"/>
  <c r="U5" i="47"/>
  <c r="U45" i="47" s="1"/>
  <c r="E45" i="7" s="1"/>
  <c r="W5" i="47"/>
  <c r="W45" i="47" s="1"/>
  <c r="F45" i="7" s="1"/>
  <c r="Y45" i="8"/>
  <c r="G6" i="7" s="1"/>
  <c r="U5" i="20"/>
  <c r="U45" i="20" s="1"/>
  <c r="E15" i="7" s="1"/>
  <c r="S45" i="20"/>
  <c r="D15" i="7" s="1"/>
  <c r="Y5" i="20"/>
  <c r="Y45" i="20" s="1"/>
  <c r="G15" i="7" s="1"/>
  <c r="W5" i="20"/>
  <c r="W45" i="20" s="1"/>
  <c r="F15" i="7" s="1"/>
  <c r="W45" i="30"/>
  <c r="F25" i="7" s="1"/>
  <c r="S45" i="39"/>
  <c r="D34" i="7" s="1"/>
  <c r="Y5" i="39"/>
  <c r="Y45" i="39" s="1"/>
  <c r="G34" i="7" s="1"/>
  <c r="U5" i="39"/>
  <c r="U45" i="39" s="1"/>
  <c r="E34" i="7" s="1"/>
  <c r="W5" i="39"/>
  <c r="W45" i="39" s="1"/>
  <c r="F34" i="7" s="1"/>
  <c r="S45" i="27"/>
  <c r="D22" i="7" s="1"/>
  <c r="Y5" i="27"/>
  <c r="Y45" i="27" s="1"/>
  <c r="G22" i="7" s="1"/>
  <c r="W5" i="27"/>
  <c r="W45" i="27" s="1"/>
  <c r="F22" i="7" s="1"/>
  <c r="U5" i="27"/>
  <c r="U45" i="27" s="1"/>
  <c r="E22" i="7" s="1"/>
  <c r="U5" i="25"/>
  <c r="U45" i="25" s="1"/>
  <c r="E20" i="7" s="1"/>
  <c r="W5" i="25"/>
  <c r="W45" i="25" s="1"/>
  <c r="F20" i="7" s="1"/>
  <c r="S45" i="25"/>
  <c r="D20" i="7" s="1"/>
  <c r="Y5" i="25"/>
  <c r="Y45" i="25" s="1"/>
  <c r="G20" i="7" s="1"/>
  <c r="C6" i="46"/>
  <c r="C8" i="46"/>
  <c r="U45" i="30"/>
  <c r="E25" i="7" s="1"/>
  <c r="W5" i="51"/>
  <c r="W45" i="51" s="1"/>
  <c r="F41" i="7" s="1"/>
  <c r="S45" i="51"/>
  <c r="D41" i="7" s="1"/>
  <c r="Y5" i="51"/>
  <c r="Y45" i="51" s="1"/>
  <c r="G41" i="7" s="1"/>
  <c r="U5" i="51"/>
  <c r="U45" i="51" s="1"/>
  <c r="E41" i="7" s="1"/>
  <c r="U5" i="32"/>
  <c r="U45" i="32" s="1"/>
  <c r="E27" i="7" s="1"/>
  <c r="W5" i="32"/>
  <c r="W45" i="32" s="1"/>
  <c r="F27" i="7" s="1"/>
  <c r="Y5" i="32"/>
  <c r="Y45" i="32" s="1"/>
  <c r="G27" i="7" s="1"/>
  <c r="S45" i="32"/>
  <c r="D27" i="7" s="1"/>
  <c r="S45" i="52"/>
  <c r="D40" i="7" s="1"/>
  <c r="U5" i="52"/>
  <c r="U45" i="52" s="1"/>
  <c r="E40" i="7" s="1"/>
  <c r="W5" i="52"/>
  <c r="W45" i="52" s="1"/>
  <c r="F40" i="7" s="1"/>
  <c r="Y5" i="52"/>
  <c r="Y45" i="52" s="1"/>
  <c r="G40" i="7" s="1"/>
  <c r="W5" i="28"/>
  <c r="W45" i="28" s="1"/>
  <c r="F23" i="7" s="1"/>
  <c r="Y5" i="28"/>
  <c r="Y45" i="28" s="1"/>
  <c r="G23" i="7" s="1"/>
  <c r="U5" i="28"/>
  <c r="U45" i="28" s="1"/>
  <c r="E23" i="7" s="1"/>
  <c r="S45" i="28"/>
  <c r="D23" i="7" s="1"/>
  <c r="Y5" i="29"/>
  <c r="Y45" i="29" s="1"/>
  <c r="G24" i="7" s="1"/>
  <c r="U5" i="29"/>
  <c r="U45" i="29" s="1"/>
  <c r="E24" i="7" s="1"/>
  <c r="S45" i="29"/>
  <c r="D24" i="7" s="1"/>
  <c r="W5" i="29"/>
  <c r="W45" i="29" s="1"/>
  <c r="F24" i="7" s="1"/>
  <c r="W45" i="8"/>
  <c r="F6" i="7" s="1"/>
  <c r="S45" i="33"/>
  <c r="D28" i="7" s="1"/>
  <c r="W5" i="33"/>
  <c r="W45" i="33" s="1"/>
  <c r="F28" i="7" s="1"/>
  <c r="U5" i="33"/>
  <c r="U45" i="33" s="1"/>
  <c r="E28" i="7" s="1"/>
  <c r="Y5" i="33"/>
  <c r="Y45" i="33" s="1"/>
  <c r="G28" i="7" s="1"/>
  <c r="S45" i="30"/>
  <c r="D25" i="7" s="1"/>
  <c r="U7" i="34"/>
  <c r="U45" i="34" s="1"/>
  <c r="E29" i="7" s="1"/>
  <c r="W7" i="34"/>
  <c r="W45" i="34" s="1"/>
  <c r="F29" i="7" s="1"/>
  <c r="Y7" i="34"/>
  <c r="Y45" i="34" s="1"/>
  <c r="G29" i="7" s="1"/>
  <c r="C46" i="46" l="1"/>
  <c r="J6" i="46" s="1"/>
  <c r="J8" i="46" s="1"/>
  <c r="E8" i="46"/>
  <c r="D46" i="7"/>
  <c r="F8" i="46"/>
  <c r="E6" i="46"/>
  <c r="F6" i="46"/>
  <c r="F46" i="46" s="1"/>
  <c r="M6" i="46" s="1"/>
  <c r="D6" i="46"/>
  <c r="F46" i="7"/>
  <c r="G46" i="7"/>
  <c r="E46" i="7"/>
  <c r="D8" i="46"/>
  <c r="E46" i="46" l="1"/>
  <c r="L6" i="46" s="1"/>
  <c r="D46" i="46"/>
  <c r="K6" i="46" s="1"/>
  <c r="K8" i="46" s="1"/>
</calcChain>
</file>

<file path=xl/sharedStrings.xml><?xml version="1.0" encoding="utf-8"?>
<sst xmlns="http://schemas.openxmlformats.org/spreadsheetml/2006/main" count="8918" uniqueCount="990">
  <si>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</si>
  <si>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</si>
  <si>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</si>
  <si>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</si>
  <si>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</si>
  <si>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</si>
  <si>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</si>
  <si>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</si>
  <si>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</si>
  <si>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</si>
  <si>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</si>
  <si>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</si>
  <si>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</si>
  <si>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</si>
  <si>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</si>
  <si>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</si>
  <si>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</si>
  <si>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</si>
  <si>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</si>
  <si>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</si>
  <si>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</si>
  <si>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</si>
  <si>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</si>
  <si>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</si>
  <si>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</si>
  <si>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</si>
  <si>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</si>
  <si>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漁業</t>
  </si>
  <si>
    <t>鉱業</t>
  </si>
  <si>
    <t>繊維製品</t>
  </si>
  <si>
    <t>化学製品</t>
  </si>
  <si>
    <t>石油・石炭製品</t>
  </si>
  <si>
    <t>窯業・土石製品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</si>
  <si>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</si>
  <si>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</si>
  <si>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</si>
  <si>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</si>
  <si>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</si>
  <si>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</si>
  <si>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</si>
  <si>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</si>
  <si>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</si>
  <si>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</si>
  <si>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</si>
  <si>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</si>
  <si>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</si>
  <si>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</si>
  <si>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</si>
  <si>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</si>
  <si>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移出</t>
  </si>
  <si>
    <t>最終需要計</t>
  </si>
  <si>
    <t>需要合計</t>
  </si>
  <si>
    <t>（控除）輸入</t>
  </si>
  <si>
    <t>（控除）移入</t>
  </si>
  <si>
    <t>（控除）移輸入計</t>
  </si>
  <si>
    <t>最終需要部門計</t>
  </si>
  <si>
    <t>その他の製造工業製品</t>
  </si>
  <si>
    <t>35</t>
  </si>
  <si>
    <t>家計外消費支出（行）</t>
  </si>
  <si>
    <t>雇用者所得</t>
  </si>
  <si>
    <t>営業余剰</t>
  </si>
  <si>
    <t>資本減耗引当</t>
  </si>
  <si>
    <t>間接税(除関税)</t>
  </si>
  <si>
    <t>（控除）経常補助金</t>
  </si>
  <si>
    <t>粗付加価値部門計</t>
  </si>
  <si>
    <t>各種係数表</t>
  </si>
  <si>
    <t>第８表　その他の分析係数表（その３）　粗付加価値率・雇用者所得率</t>
  </si>
  <si>
    <t>第８表　その他の分析係数表（その４）　民間消費支出構成比</t>
  </si>
  <si>
    <t>※取引基本表より</t>
    <rPh sb="1" eb="3">
      <t>トリヒキ</t>
    </rPh>
    <rPh sb="3" eb="6">
      <t>キホンヒョウ</t>
    </rPh>
    <phoneticPr fontId="5"/>
  </si>
  <si>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5"/>
  </si>
  <si>
    <t>※取引基本表より</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</si>
  <si>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5"/>
  </si>
  <si>
    <t>（百万円）</t>
  </si>
  <si>
    <t>（人／百万円）</t>
  </si>
  <si>
    <t>粗付加価値率</t>
  </si>
  <si>
    <t>雇用者所得率</t>
  </si>
  <si>
    <t>民間消費支出構成比</t>
  </si>
  <si>
    <t>移輸入計</t>
  </si>
  <si>
    <t>移輸入率</t>
  </si>
  <si>
    <t>就業者数</t>
  </si>
  <si>
    <t>雇用者数</t>
    <rPh sb="0" eb="3">
      <t>コヨウシャ</t>
    </rPh>
    <rPh sb="3" eb="4">
      <t>スウ</t>
    </rPh>
    <phoneticPr fontId="5"/>
  </si>
  <si>
    <t>粗付加価値率</t>
    <rPh sb="0" eb="3">
      <t>ソフカ</t>
    </rPh>
    <rPh sb="3" eb="5">
      <t>カチ</t>
    </rPh>
    <rPh sb="5" eb="6">
      <t>リツ</t>
    </rPh>
    <phoneticPr fontId="5"/>
  </si>
  <si>
    <t>雇用者所得率</t>
    <rPh sb="0" eb="3">
      <t>コヨウシャ</t>
    </rPh>
    <rPh sb="3" eb="6">
      <t>ショトクリツ</t>
    </rPh>
    <phoneticPr fontId="5"/>
  </si>
  <si>
    <t>民間消費支出構成比</t>
    <rPh sb="0" eb="2">
      <t>ミンカン</t>
    </rPh>
    <rPh sb="2" eb="4">
      <t>ショウヒ</t>
    </rPh>
    <rPh sb="4" eb="6">
      <t>シシュツ</t>
    </rPh>
    <rPh sb="6" eb="9">
      <t>コウセイヒ</t>
    </rPh>
    <phoneticPr fontId="5"/>
  </si>
  <si>
    <t>Ａ</t>
  </si>
  <si>
    <t>Ｂ</t>
  </si>
  <si>
    <t>Ｃ＝Ｂ／Ａ</t>
  </si>
  <si>
    <t>Ｄ＝１－Ｃ</t>
  </si>
  <si>
    <t>Ｂ</t>
    <phoneticPr fontId="5"/>
  </si>
  <si>
    <t>Ｃ</t>
    <phoneticPr fontId="5"/>
  </si>
  <si>
    <t>Ｄ＝Ａ／Ｃ</t>
    <phoneticPr fontId="5"/>
  </si>
  <si>
    <t>Ｅ＝Ｂ／Ｃ</t>
    <phoneticPr fontId="5"/>
  </si>
  <si>
    <t>合計</t>
    <rPh sb="0" eb="2">
      <t>ゴウケイ</t>
    </rPh>
    <phoneticPr fontId="5"/>
  </si>
  <si>
    <t>（就業地ベース）</t>
    <phoneticPr fontId="5"/>
  </si>
  <si>
    <t>A</t>
    <phoneticPr fontId="5"/>
  </si>
  <si>
    <t>B</t>
    <phoneticPr fontId="5"/>
  </si>
  <si>
    <t>C</t>
    <phoneticPr fontId="5"/>
  </si>
  <si>
    <t>D</t>
    <phoneticPr fontId="5"/>
  </si>
  <si>
    <t>E</t>
    <phoneticPr fontId="5"/>
  </si>
  <si>
    <t>F</t>
    <phoneticPr fontId="5"/>
  </si>
  <si>
    <t>G=Σ(A:E)/Ｆ</t>
    <phoneticPr fontId="5"/>
  </si>
  <si>
    <t>H=A/F</t>
    <phoneticPr fontId="5"/>
  </si>
  <si>
    <t>B=A/ΣA</t>
    <phoneticPr fontId="5"/>
  </si>
  <si>
    <t>ﾜｰｸｼｰﾄ名</t>
  </si>
  <si>
    <t>説明</t>
  </si>
  <si>
    <t>備考</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</si>
  <si>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</si>
  <si>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</si>
  <si>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</si>
  <si>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</si>
  <si>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</si>
  <si>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</si>
  <si>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平成9年平均</t>
  </si>
  <si>
    <t>利用上の注意</t>
    <rPh sb="0" eb="3">
      <t>リヨウジョウ</t>
    </rPh>
    <rPh sb="4" eb="6">
      <t>チュウイ</t>
    </rPh>
    <phoneticPr fontId="5"/>
  </si>
  <si>
    <t>推計フロー図</t>
    <rPh sb="0" eb="2">
      <t>スイケイ</t>
    </rPh>
    <rPh sb="5" eb="6">
      <t>ズ</t>
    </rPh>
    <phoneticPr fontId="5"/>
  </si>
  <si>
    <t>最終需要推計＿まとめ</t>
    <rPh sb="0" eb="2">
      <t>サイシュウ</t>
    </rPh>
    <rPh sb="2" eb="4">
      <t>ジュヨウ</t>
    </rPh>
    <rPh sb="4" eb="6">
      <t>スイケイ</t>
    </rPh>
    <phoneticPr fontId="5"/>
  </si>
  <si>
    <t>データ入力</t>
    <rPh sb="3" eb="5">
      <t>ニュウリョク</t>
    </rPh>
    <phoneticPr fontId="5"/>
  </si>
  <si>
    <t>経済波及効果推計値</t>
    <rPh sb="0" eb="2">
      <t>ケイザイ</t>
    </rPh>
    <rPh sb="2" eb="4">
      <t>ハキュウ</t>
    </rPh>
    <rPh sb="4" eb="6">
      <t>コウカ</t>
    </rPh>
    <rPh sb="6" eb="8">
      <t>スイケイ</t>
    </rPh>
    <rPh sb="8" eb="9">
      <t>アタイ</t>
    </rPh>
    <phoneticPr fontId="5"/>
  </si>
  <si>
    <t>投入係数表</t>
    <rPh sb="0" eb="2">
      <t>トウニュウ</t>
    </rPh>
    <rPh sb="2" eb="4">
      <t>ケイスウ</t>
    </rPh>
    <rPh sb="4" eb="5">
      <t>ヒョウ</t>
    </rPh>
    <phoneticPr fontId="5"/>
  </si>
  <si>
    <t>逆行列係数表</t>
    <rPh sb="0" eb="3">
      <t>ギャクギョウレツ</t>
    </rPh>
    <rPh sb="3" eb="5">
      <t>ケイスウ</t>
    </rPh>
    <rPh sb="5" eb="6">
      <t>ヒョウ</t>
    </rPh>
    <phoneticPr fontId="5"/>
  </si>
  <si>
    <t>分析係数</t>
    <rPh sb="0" eb="2">
      <t>ブンセキ</t>
    </rPh>
    <rPh sb="2" eb="4">
      <t>ケイスウ</t>
    </rPh>
    <phoneticPr fontId="5"/>
  </si>
  <si>
    <t>産業連関分析上の留意点</t>
    <rPh sb="0" eb="2">
      <t>サンギョウ</t>
    </rPh>
    <rPh sb="2" eb="4">
      <t>レンカン</t>
    </rPh>
    <phoneticPr fontId="5"/>
  </si>
  <si>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5"/>
  </si>
  <si>
    <t>（２）分析の基本的仮定</t>
    <rPh sb="3" eb="5">
      <t>ブンセキ</t>
    </rPh>
    <phoneticPr fontId="5"/>
  </si>
  <si>
    <t>（３）分析の前提条件</t>
    <rPh sb="3" eb="5">
      <t>ブンセキ</t>
    </rPh>
    <phoneticPr fontId="5"/>
  </si>
  <si>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5"/>
  </si>
  <si>
    <r>
      <t>④</t>
    </r>
    <r>
      <rPr>
        <sz val="10.5"/>
        <color indexed="8"/>
        <rFont val="ＭＳ 明朝"/>
        <family val="1"/>
        <charset val="128"/>
      </rPr>
      <t>粗付加価値については、雇用者報酬の一定割合が、最終需要（消費）にまわるものとする。</t>
    </r>
    <rPh sb="15" eb="17">
      <t>ホウシュウ</t>
    </rPh>
    <phoneticPr fontId="5"/>
  </si>
  <si>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5"/>
  </si>
  <si>
    <r>
      <t>②</t>
    </r>
    <r>
      <rPr>
        <sz val="10.5"/>
        <color indexed="8"/>
        <rFont val="ＭＳ 明朝"/>
        <family val="1"/>
        <charset val="128"/>
      </rPr>
      <t>雇用者報酬の外に営業余剰なども、一部、消費や投資に向って新たな需要を喚起する。</t>
    </r>
    <rPh sb="4" eb="6">
      <t>ホウシュウ</t>
    </rPh>
    <phoneticPr fontId="5"/>
  </si>
  <si>
    <t>部門別最終需要額</t>
    <rPh sb="0" eb="3">
      <t>ブモンベツ</t>
    </rPh>
    <rPh sb="3" eb="5">
      <t>サイシュウ</t>
    </rPh>
    <rPh sb="5" eb="7">
      <t>ジュヨウ</t>
    </rPh>
    <rPh sb="7" eb="8">
      <t>ガク</t>
    </rPh>
    <phoneticPr fontId="5"/>
  </si>
  <si>
    <t>ﾃﾞｰﾀ入力欄</t>
    <rPh sb="4" eb="6">
      <t>ニュウリョク</t>
    </rPh>
    <rPh sb="6" eb="7">
      <t>ラン</t>
    </rPh>
    <phoneticPr fontId="5"/>
  </si>
  <si>
    <t>雇用者報酬への転換比率</t>
    <rPh sb="0" eb="3">
      <t>コヨウシャ</t>
    </rPh>
    <rPh sb="3" eb="5">
      <t>ホウシュウ</t>
    </rPh>
    <rPh sb="7" eb="9">
      <t>テンカン</t>
    </rPh>
    <rPh sb="9" eb="11">
      <t>ヒリツ</t>
    </rPh>
    <phoneticPr fontId="5"/>
  </si>
  <si>
    <t>最終需要額</t>
    <rPh sb="0" eb="2">
      <t>サイシュウ</t>
    </rPh>
    <rPh sb="2" eb="5">
      <t>ジュヨウガク</t>
    </rPh>
    <phoneticPr fontId="5"/>
  </si>
  <si>
    <t>経済波及効果（まとめ）</t>
    <rPh sb="0" eb="2">
      <t>ケイザイ</t>
    </rPh>
    <rPh sb="2" eb="4">
      <t>ハキュウ</t>
    </rPh>
    <rPh sb="4" eb="6">
      <t>コウカ</t>
    </rPh>
    <phoneticPr fontId="5"/>
  </si>
  <si>
    <t>（百万円、人）</t>
    <rPh sb="1" eb="2">
      <t>ヒャク</t>
    </rPh>
    <rPh sb="2" eb="4">
      <t>マンエン</t>
    </rPh>
    <rPh sb="5" eb="6">
      <t>ニン</t>
    </rPh>
    <phoneticPr fontId="5"/>
  </si>
  <si>
    <t>備考</t>
    <rPh sb="0" eb="2">
      <t>ビコウ</t>
    </rPh>
    <phoneticPr fontId="5"/>
  </si>
  <si>
    <t>平均消費性向（勤労者世帯）</t>
    <rPh sb="0" eb="2">
      <t>ヘイキン</t>
    </rPh>
    <rPh sb="7" eb="10">
      <t>キンロウシャ</t>
    </rPh>
    <rPh sb="10" eb="12">
      <t>セタイ</t>
    </rPh>
    <phoneticPr fontId="5"/>
  </si>
  <si>
    <t>（百万円）</t>
    <rPh sb="1" eb="2">
      <t>ヒャク</t>
    </rPh>
    <rPh sb="2" eb="4">
      <t>マンエン</t>
    </rPh>
    <phoneticPr fontId="5"/>
  </si>
  <si>
    <t>生産誘発額</t>
    <rPh sb="0" eb="2">
      <t>セイサン</t>
    </rPh>
    <rPh sb="2" eb="5">
      <t>ユウハツガク</t>
    </rPh>
    <phoneticPr fontId="5"/>
  </si>
  <si>
    <t>付加価値誘発額</t>
    <rPh sb="0" eb="2">
      <t>フカ</t>
    </rPh>
    <rPh sb="2" eb="4">
      <t>カチ</t>
    </rPh>
    <rPh sb="4" eb="7">
      <t>ユウハツガク</t>
    </rPh>
    <phoneticPr fontId="5"/>
  </si>
  <si>
    <t>就業者誘発数</t>
    <rPh sb="0" eb="3">
      <t>シュウギョウシャ</t>
    </rPh>
    <rPh sb="3" eb="5">
      <t>ユウハツ</t>
    </rPh>
    <rPh sb="5" eb="6">
      <t>スウ</t>
    </rPh>
    <phoneticPr fontId="5"/>
  </si>
  <si>
    <t>雇用者誘発数</t>
    <rPh sb="0" eb="3">
      <t>コヨウシャ</t>
    </rPh>
    <rPh sb="3" eb="5">
      <t>ユウハツ</t>
    </rPh>
    <rPh sb="5" eb="6">
      <t>スウ</t>
    </rPh>
    <phoneticPr fontId="5"/>
  </si>
  <si>
    <t>ﾜｰｸｼｰﾄ</t>
    <phoneticPr fontId="5"/>
  </si>
  <si>
    <t>神戸市</t>
    <rPh sb="0" eb="3">
      <t>コウベシ</t>
    </rPh>
    <phoneticPr fontId="5"/>
  </si>
  <si>
    <t>近畿</t>
    <rPh sb="0" eb="2">
      <t>キンキ</t>
    </rPh>
    <phoneticPr fontId="5"/>
  </si>
  <si>
    <t>平成10年平均</t>
    <rPh sb="0" eb="2">
      <t>ヘイセイ</t>
    </rPh>
    <rPh sb="4" eb="5">
      <t>ネン</t>
    </rPh>
    <rPh sb="5" eb="7">
      <t>ヘイキン</t>
    </rPh>
    <phoneticPr fontId="5"/>
  </si>
  <si>
    <t>平成11年平均</t>
    <rPh sb="0" eb="2">
      <t>ヘイセイ</t>
    </rPh>
    <rPh sb="4" eb="5">
      <t>ネン</t>
    </rPh>
    <rPh sb="5" eb="7">
      <t>ヘイキン</t>
    </rPh>
    <phoneticPr fontId="5"/>
  </si>
  <si>
    <t>平成12年平均</t>
    <rPh sb="0" eb="2">
      <t>ヘイセイ</t>
    </rPh>
    <rPh sb="4" eb="5">
      <t>ネン</t>
    </rPh>
    <rPh sb="5" eb="7">
      <t>ヘイキン</t>
    </rPh>
    <phoneticPr fontId="5"/>
  </si>
  <si>
    <t>平成13年平均</t>
    <rPh sb="0" eb="2">
      <t>ヘイセイ</t>
    </rPh>
    <rPh sb="4" eb="5">
      <t>ネン</t>
    </rPh>
    <rPh sb="5" eb="7">
      <t>ヘイキン</t>
    </rPh>
    <phoneticPr fontId="5"/>
  </si>
  <si>
    <t>平成14年平均</t>
    <rPh sb="0" eb="2">
      <t>ヘイセイ</t>
    </rPh>
    <rPh sb="4" eb="5">
      <t>ネン</t>
    </rPh>
    <rPh sb="5" eb="7">
      <t>ヘイキン</t>
    </rPh>
    <phoneticPr fontId="5"/>
  </si>
  <si>
    <t>平成15年平均</t>
    <rPh sb="0" eb="2">
      <t>ヘイセイ</t>
    </rPh>
    <rPh sb="4" eb="5">
      <t>ネン</t>
    </rPh>
    <rPh sb="5" eb="7">
      <t>ヘイキン</t>
    </rPh>
    <phoneticPr fontId="5"/>
  </si>
  <si>
    <t>（資料）総務省「家計調査」</t>
    <rPh sb="1" eb="3">
      <t>シリョウ</t>
    </rPh>
    <rPh sb="4" eb="7">
      <t>ソウムショウ</t>
    </rPh>
    <rPh sb="8" eb="10">
      <t>カケイ</t>
    </rPh>
    <rPh sb="10" eb="12">
      <t>チョウサ</t>
    </rPh>
    <phoneticPr fontId="5"/>
  </si>
  <si>
    <t>雇用者報酬転換比率</t>
    <rPh sb="0" eb="3">
      <t>コヨウシャ</t>
    </rPh>
    <rPh sb="3" eb="5">
      <t>ホウシュウ</t>
    </rPh>
    <rPh sb="5" eb="7">
      <t>テンカン</t>
    </rPh>
    <rPh sb="7" eb="9">
      <t>ヒリツ</t>
    </rPh>
    <phoneticPr fontId="5"/>
  </si>
  <si>
    <t>需要増加額</t>
  </si>
  <si>
    <t>1次間接
波及効果</t>
  </si>
  <si>
    <t>直接+1次間接波及効果</t>
  </si>
  <si>
    <t>雇用者
所得率</t>
  </si>
  <si>
    <t>雇用者所得誘発額（直接+1次間接波及効果）</t>
  </si>
  <si>
    <t>民間消費による需要
増加額</t>
  </si>
  <si>
    <t>2次間接
波及効果</t>
  </si>
  <si>
    <t>総合効果（直接+1次+2次間接波及効果）</t>
  </si>
  <si>
    <t>合計</t>
  </si>
  <si>
    <t>※四捨五入の関係で合計と内訳が一致しない場合があります。</t>
  </si>
  <si>
    <t>経済波及効果計算プロセス1</t>
    <phoneticPr fontId="5"/>
  </si>
  <si>
    <t>生産誘発額</t>
    <rPh sb="0" eb="2">
      <t>セイサン</t>
    </rPh>
    <rPh sb="2" eb="4">
      <t>ユウハツ</t>
    </rPh>
    <rPh sb="4" eb="5">
      <t>ガク</t>
    </rPh>
    <phoneticPr fontId="5"/>
  </si>
  <si>
    <t>雇用誘発数</t>
    <rPh sb="0" eb="2">
      <t>コヨウ</t>
    </rPh>
    <rPh sb="2" eb="4">
      <t>ユウハツ</t>
    </rPh>
    <rPh sb="4" eb="5">
      <t>スウ</t>
    </rPh>
    <phoneticPr fontId="5"/>
  </si>
  <si>
    <t>就業者創出（人）</t>
    <rPh sb="0" eb="3">
      <t>シュウギョウシャ</t>
    </rPh>
    <phoneticPr fontId="5"/>
  </si>
  <si>
    <t>雇用係数（百万円当り）</t>
    <rPh sb="0" eb="2">
      <t>コヨウ</t>
    </rPh>
    <rPh sb="2" eb="4">
      <t>ケイスウ</t>
    </rPh>
    <phoneticPr fontId="5"/>
  </si>
  <si>
    <t>雇用者創出（人）</t>
    <rPh sb="0" eb="3">
      <t>コヨウシャ</t>
    </rPh>
    <rPh sb="3" eb="5">
      <t>ソウシュツ</t>
    </rPh>
    <phoneticPr fontId="5"/>
  </si>
  <si>
    <t>C=A×B</t>
    <phoneticPr fontId="5"/>
  </si>
  <si>
    <t>E=C×D</t>
    <phoneticPr fontId="5"/>
  </si>
  <si>
    <t>F=逆行列係数×E</t>
    <rPh sb="2" eb="5">
      <t>ギャクギョウレツ</t>
    </rPh>
    <rPh sb="5" eb="7">
      <t>ケイスウ</t>
    </rPh>
    <phoneticPr fontId="5"/>
  </si>
  <si>
    <t>G=A+F</t>
    <phoneticPr fontId="5"/>
  </si>
  <si>
    <t>H</t>
    <phoneticPr fontId="5"/>
  </si>
  <si>
    <t>I=G×H</t>
    <phoneticPr fontId="5"/>
  </si>
  <si>
    <t>J</t>
    <phoneticPr fontId="5"/>
  </si>
  <si>
    <t>Ｋ=I×J</t>
    <phoneticPr fontId="5"/>
  </si>
  <si>
    <t>L</t>
    <phoneticPr fontId="5"/>
  </si>
  <si>
    <t>M=K×L</t>
    <phoneticPr fontId="5"/>
  </si>
  <si>
    <t>N</t>
    <phoneticPr fontId="5"/>
  </si>
  <si>
    <t>O=M×N</t>
    <phoneticPr fontId="5"/>
  </si>
  <si>
    <t>P=逆行列係数×O</t>
    <rPh sb="2" eb="5">
      <t>ギャクギョウレツ</t>
    </rPh>
    <rPh sb="5" eb="7">
      <t>ケイスウ</t>
    </rPh>
    <phoneticPr fontId="5"/>
  </si>
  <si>
    <t>Q=G+P</t>
    <phoneticPr fontId="5"/>
  </si>
  <si>
    <t>R</t>
    <phoneticPr fontId="5"/>
  </si>
  <si>
    <t>S=Q×R</t>
    <phoneticPr fontId="5"/>
  </si>
  <si>
    <t>T</t>
    <phoneticPr fontId="5"/>
  </si>
  <si>
    <t>U=Q×T</t>
    <phoneticPr fontId="5"/>
  </si>
  <si>
    <t>V</t>
    <phoneticPr fontId="5"/>
  </si>
  <si>
    <t>W=Q×V</t>
    <phoneticPr fontId="5"/>
  </si>
  <si>
    <t xml:space="preserve"> </t>
    <phoneticPr fontId="5"/>
  </si>
  <si>
    <t>備考（参照WS)</t>
    <rPh sb="0" eb="2">
      <t>ビコウ</t>
    </rPh>
    <rPh sb="3" eb="5">
      <t>サンショウ</t>
    </rPh>
    <phoneticPr fontId="5"/>
  </si>
  <si>
    <t>最終需要推計</t>
    <rPh sb="0" eb="2">
      <t>サイシュウ</t>
    </rPh>
    <rPh sb="2" eb="4">
      <t>ジュヨウ</t>
    </rPh>
    <rPh sb="4" eb="6">
      <t>スイケイ</t>
    </rPh>
    <phoneticPr fontId="5"/>
  </si>
  <si>
    <t xml:space="preserve"> </t>
    <phoneticPr fontId="5"/>
  </si>
  <si>
    <t xml:space="preserve"> </t>
    <phoneticPr fontId="5"/>
  </si>
  <si>
    <t>経済波及効果計算プロセス1</t>
    <phoneticPr fontId="5"/>
  </si>
  <si>
    <t>経済波及効果計算プロセス1</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</si>
  <si>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</si>
  <si>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</si>
  <si>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</si>
  <si>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</si>
  <si>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</si>
  <si>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</si>
  <si>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第８表　その他の分析係数表（その１）　県内自給率・移輸入係数表</t>
    <rPh sb="10" eb="12">
      <t>ケイスウ</t>
    </rPh>
    <phoneticPr fontId="5"/>
  </si>
  <si>
    <t>逆行列係数表</t>
  </si>
  <si>
    <t>飲食料品　　　　　　　</t>
  </si>
  <si>
    <t>情報・通信機器</t>
  </si>
  <si>
    <t>電子部品</t>
  </si>
  <si>
    <t>輸送機械  　　　　　</t>
  </si>
  <si>
    <t>電力・ガス・熱供給　</t>
  </si>
  <si>
    <t>情報通信</t>
  </si>
  <si>
    <t>36</t>
  </si>
  <si>
    <t>平成16年平均</t>
    <rPh sb="0" eb="2">
      <t>ヘイセイ</t>
    </rPh>
    <rPh sb="4" eb="5">
      <t>ネン</t>
    </rPh>
    <rPh sb="5" eb="7">
      <t>ヘイキン</t>
    </rPh>
    <phoneticPr fontId="5"/>
  </si>
  <si>
    <t>平成17年平均</t>
    <rPh sb="0" eb="2">
      <t>ヘイセイ</t>
    </rPh>
    <rPh sb="4" eb="5">
      <t>ネン</t>
    </rPh>
    <rPh sb="5" eb="7">
      <t>ヘイキン</t>
    </rPh>
    <phoneticPr fontId="5"/>
  </si>
  <si>
    <t>平成18年平均</t>
    <rPh sb="0" eb="2">
      <t>ヘイセイ</t>
    </rPh>
    <rPh sb="4" eb="5">
      <t>ネン</t>
    </rPh>
    <rPh sb="5" eb="7">
      <t>ヘイキン</t>
    </rPh>
    <phoneticPr fontId="5"/>
  </si>
  <si>
    <t>平成19年平均</t>
    <rPh sb="0" eb="2">
      <t>ヘイセイ</t>
    </rPh>
    <rPh sb="4" eb="5">
      <t>ネン</t>
    </rPh>
    <rPh sb="5" eb="7">
      <t>ヘイキン</t>
    </rPh>
    <phoneticPr fontId="5"/>
  </si>
  <si>
    <t>平成20年平均</t>
    <rPh sb="0" eb="2">
      <t>ヘイセイ</t>
    </rPh>
    <rPh sb="4" eb="5">
      <t>ネン</t>
    </rPh>
    <rPh sb="5" eb="7">
      <t>ヘイキン</t>
    </rPh>
    <phoneticPr fontId="5"/>
  </si>
  <si>
    <t>37</t>
  </si>
  <si>
    <t>38</t>
  </si>
  <si>
    <t>39</t>
  </si>
  <si>
    <t>40</t>
  </si>
  <si>
    <t>41</t>
  </si>
  <si>
    <t>(控除)補助金</t>
  </si>
  <si>
    <t>37</t>
    <phoneticPr fontId="5"/>
  </si>
  <si>
    <t>輸送機械  　　　　　</t>
    <phoneticPr fontId="5"/>
  </si>
  <si>
    <t>運輸</t>
    <rPh sb="0" eb="2">
      <t>ウンユ</t>
    </rPh>
    <phoneticPr fontId="5"/>
  </si>
  <si>
    <t>投入係数表</t>
  </si>
  <si>
    <t>行和</t>
  </si>
  <si>
    <t>粗付加価値　　　　　　　　　　率</t>
    <rPh sb="0" eb="1">
      <t>ソ</t>
    </rPh>
    <rPh sb="1" eb="3">
      <t>フカ</t>
    </rPh>
    <rPh sb="3" eb="5">
      <t>カチ</t>
    </rPh>
    <rPh sb="15" eb="16">
      <t>リツ</t>
    </rPh>
    <phoneticPr fontId="5"/>
  </si>
  <si>
    <t>粗付加価値誘発額</t>
    <rPh sb="0" eb="1">
      <t>ソ</t>
    </rPh>
    <rPh sb="1" eb="3">
      <t>フカ</t>
    </rPh>
    <rPh sb="3" eb="5">
      <t>カチ</t>
    </rPh>
    <rPh sb="5" eb="8">
      <t>ユウハツガク</t>
    </rPh>
    <phoneticPr fontId="5"/>
  </si>
  <si>
    <t>就業係数（百万円当り）</t>
    <rPh sb="0" eb="2">
      <t>シュウギョウ</t>
    </rPh>
    <rPh sb="2" eb="4">
      <t>ケイスウ</t>
    </rPh>
    <phoneticPr fontId="5"/>
  </si>
  <si>
    <t>就業係数</t>
    <phoneticPr fontId="5"/>
  </si>
  <si>
    <t>雇用係数</t>
    <phoneticPr fontId="5"/>
  </si>
  <si>
    <t>雇用係数</t>
    <rPh sb="0" eb="2">
      <t>コヨウ</t>
    </rPh>
    <phoneticPr fontId="5"/>
  </si>
  <si>
    <t>第８表　その他の分析係数表（その２）　就業・雇用係数表</t>
    <phoneticPr fontId="5"/>
  </si>
  <si>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</si>
  <si>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</si>
  <si>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</si>
  <si>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</si>
  <si>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2</t>
  </si>
  <si>
    <t>3</t>
  </si>
  <si>
    <t>4</t>
  </si>
  <si>
    <t>5</t>
  </si>
  <si>
    <t>6</t>
  </si>
  <si>
    <t>7</t>
  </si>
  <si>
    <t>8</t>
  </si>
  <si>
    <t>9</t>
  </si>
  <si>
    <t>域内需要合計</t>
    <rPh sb="0" eb="1">
      <t>イキ</t>
    </rPh>
    <phoneticPr fontId="5"/>
  </si>
  <si>
    <t>域内生産額</t>
    <rPh sb="0" eb="1">
      <t>イキ</t>
    </rPh>
    <phoneticPr fontId="5"/>
  </si>
  <si>
    <t>域内自給率</t>
    <rPh sb="0" eb="1">
      <t>イキ</t>
    </rPh>
    <phoneticPr fontId="5"/>
  </si>
  <si>
    <t>域内最終需要増加額
（直接効果）</t>
    <rPh sb="0" eb="1">
      <t>イキ</t>
    </rPh>
    <phoneticPr fontId="5"/>
  </si>
  <si>
    <t>域内自給率</t>
    <rPh sb="0" eb="1">
      <t>イキ</t>
    </rPh>
    <rPh sb="1" eb="2">
      <t>ナイ</t>
    </rPh>
    <rPh sb="2" eb="5">
      <t>ジキュウリツ</t>
    </rPh>
    <phoneticPr fontId="5"/>
  </si>
  <si>
    <t>域内需要
増加額</t>
    <rPh sb="0" eb="1">
      <t>イキ</t>
    </rPh>
    <phoneticPr fontId="5"/>
  </si>
  <si>
    <t>民間消費による域内需要増加額</t>
    <rPh sb="7" eb="8">
      <t>イキ</t>
    </rPh>
    <phoneticPr fontId="5"/>
  </si>
  <si>
    <t>投入係数（対事業所サービス）</t>
    <rPh sb="5" eb="6">
      <t>タイ</t>
    </rPh>
    <rPh sb="6" eb="9">
      <t>ジギョウショ</t>
    </rPh>
    <phoneticPr fontId="5"/>
  </si>
  <si>
    <t>投入係数（教育・研究）</t>
    <rPh sb="5" eb="7">
      <t>キョウイク</t>
    </rPh>
    <rPh sb="8" eb="10">
      <t>ケンキュウ</t>
    </rPh>
    <phoneticPr fontId="5"/>
  </si>
  <si>
    <t>投入係数（公務）</t>
    <rPh sb="5" eb="7">
      <t>コウム</t>
    </rPh>
    <phoneticPr fontId="5"/>
  </si>
  <si>
    <t>投入係数（情報通信）</t>
    <rPh sb="5" eb="7">
      <t>ジョウホウ</t>
    </rPh>
    <rPh sb="7" eb="9">
      <t>ツウシン</t>
    </rPh>
    <phoneticPr fontId="5"/>
  </si>
  <si>
    <t>投入係数（運輸）</t>
    <rPh sb="5" eb="7">
      <t>ウンユ</t>
    </rPh>
    <phoneticPr fontId="5"/>
  </si>
  <si>
    <t>投入係数（不動産）</t>
    <rPh sb="5" eb="8">
      <t>フドウサン</t>
    </rPh>
    <phoneticPr fontId="5"/>
  </si>
  <si>
    <t>投入係数（金融・保険）</t>
    <rPh sb="5" eb="7">
      <t>キンユウ</t>
    </rPh>
    <rPh sb="8" eb="10">
      <t>ホケン</t>
    </rPh>
    <phoneticPr fontId="5"/>
  </si>
  <si>
    <t>投入係数（その他の製造工業製品）</t>
    <rPh sb="7" eb="8">
      <t>タ</t>
    </rPh>
    <rPh sb="9" eb="11">
      <t>セイゾウ</t>
    </rPh>
    <rPh sb="11" eb="13">
      <t>コウギョウ</t>
    </rPh>
    <rPh sb="13" eb="15">
      <t>セイヒン</t>
    </rPh>
    <phoneticPr fontId="5"/>
  </si>
  <si>
    <t>投入係数（建設）</t>
    <rPh sb="5" eb="7">
      <t>ケンセツ</t>
    </rPh>
    <phoneticPr fontId="5"/>
  </si>
  <si>
    <t>投入係数（輸送機械）</t>
    <rPh sb="5" eb="7">
      <t>ユソウ</t>
    </rPh>
    <rPh sb="7" eb="9">
      <t>キカイ</t>
    </rPh>
    <phoneticPr fontId="5"/>
  </si>
  <si>
    <t>投入係数（電子部品）</t>
    <rPh sb="5" eb="7">
      <t>デンシ</t>
    </rPh>
    <rPh sb="7" eb="9">
      <t>ブヒン</t>
    </rPh>
    <phoneticPr fontId="5"/>
  </si>
  <si>
    <t>投入係数（情報・通信機器）</t>
    <rPh sb="5" eb="7">
      <t>ジョウホウ</t>
    </rPh>
    <rPh sb="8" eb="10">
      <t>ツウシン</t>
    </rPh>
    <rPh sb="10" eb="12">
      <t>キキ</t>
    </rPh>
    <phoneticPr fontId="5"/>
  </si>
  <si>
    <t>投入係数（金属製品）</t>
    <rPh sb="5" eb="7">
      <t>キンゾク</t>
    </rPh>
    <rPh sb="7" eb="9">
      <t>セイヒン</t>
    </rPh>
    <phoneticPr fontId="5"/>
  </si>
  <si>
    <t>投入係数（非鉄金属）</t>
    <rPh sb="5" eb="7">
      <t>ヒテツ</t>
    </rPh>
    <rPh sb="7" eb="9">
      <t>キンゾク</t>
    </rPh>
    <phoneticPr fontId="5"/>
  </si>
  <si>
    <t>投入係数（鉄鋼）</t>
    <rPh sb="5" eb="7">
      <t>テッコウ</t>
    </rPh>
    <phoneticPr fontId="5"/>
  </si>
  <si>
    <t>窯業・土石製品</t>
    <phoneticPr fontId="5"/>
  </si>
  <si>
    <t>投入係数（窯業・土石製品）</t>
    <rPh sb="5" eb="7">
      <t>ヨウギョウ</t>
    </rPh>
    <rPh sb="8" eb="10">
      <t>ドセキ</t>
    </rPh>
    <rPh sb="10" eb="12">
      <t>セイヒン</t>
    </rPh>
    <phoneticPr fontId="5"/>
  </si>
  <si>
    <t>投入係数（石油・石炭製品）</t>
    <rPh sb="5" eb="7">
      <t>セキユ</t>
    </rPh>
    <rPh sb="8" eb="10">
      <t>セキタン</t>
    </rPh>
    <rPh sb="10" eb="12">
      <t>セイヒン</t>
    </rPh>
    <phoneticPr fontId="5"/>
  </si>
  <si>
    <t>化学製品</t>
    <phoneticPr fontId="5"/>
  </si>
  <si>
    <t>投入係数（化学製品）</t>
    <rPh sb="5" eb="7">
      <t>カガク</t>
    </rPh>
    <rPh sb="7" eb="9">
      <t>セイヒン</t>
    </rPh>
    <phoneticPr fontId="5"/>
  </si>
  <si>
    <t>投入係数（繊維製品）</t>
    <rPh sb="5" eb="7">
      <t>センイ</t>
    </rPh>
    <rPh sb="7" eb="9">
      <t>セイヒン</t>
    </rPh>
    <phoneticPr fontId="5"/>
  </si>
  <si>
    <t>飲食料品　　　　　　　</t>
    <phoneticPr fontId="5"/>
  </si>
  <si>
    <t>投入係数（鉱業）</t>
    <rPh sb="5" eb="7">
      <t>コウギョウ</t>
    </rPh>
    <phoneticPr fontId="5"/>
  </si>
  <si>
    <t>漁業</t>
    <rPh sb="0" eb="2">
      <t>ギョギョウ</t>
    </rPh>
    <phoneticPr fontId="5"/>
  </si>
  <si>
    <t>投入係数（漁業）</t>
    <rPh sb="5" eb="7">
      <t>ギョギョウ</t>
    </rPh>
    <phoneticPr fontId="5"/>
  </si>
  <si>
    <t>・2次波及試算にあたっては、域内産品自給率（純粋の域内への波及効果）を考慮</t>
    <rPh sb="14" eb="16">
      <t>イキナイ</t>
    </rPh>
    <rPh sb="25" eb="26">
      <t>イキ</t>
    </rPh>
    <phoneticPr fontId="5"/>
  </si>
  <si>
    <t>平成25年平均</t>
    <rPh sb="0" eb="2">
      <t>ヘイセイ</t>
    </rPh>
    <rPh sb="4" eb="5">
      <t>ネン</t>
    </rPh>
    <rPh sb="5" eb="7">
      <t>ヘイキン</t>
    </rPh>
    <phoneticPr fontId="5"/>
  </si>
  <si>
    <t>経済波及効果まとめ</t>
    <rPh sb="0" eb="2">
      <t>ケイザイ</t>
    </rPh>
    <rPh sb="2" eb="4">
      <t>ハキュウ</t>
    </rPh>
    <rPh sb="4" eb="6">
      <t>コウカ</t>
    </rPh>
    <phoneticPr fontId="5"/>
  </si>
  <si>
    <t>うち雇用者誘発数</t>
    <rPh sb="2" eb="5">
      <t>コヨウシャ</t>
    </rPh>
    <rPh sb="5" eb="7">
      <t>ユウハツ</t>
    </rPh>
    <rPh sb="7" eb="8">
      <t>スウ</t>
    </rPh>
    <phoneticPr fontId="5"/>
  </si>
  <si>
    <t>（人）</t>
    <rPh sb="1" eb="2">
      <t>ニン</t>
    </rPh>
    <phoneticPr fontId="5"/>
  </si>
  <si>
    <t>経済波及効果(A)</t>
    <rPh sb="0" eb="2">
      <t>ケイザイ</t>
    </rPh>
    <rPh sb="2" eb="4">
      <t>ハキュウ</t>
    </rPh>
    <rPh sb="4" eb="6">
      <t>コウカ</t>
    </rPh>
    <phoneticPr fontId="5"/>
  </si>
  <si>
    <t>当初需要額・域内GDP(B)</t>
    <rPh sb="0" eb="2">
      <t>トウショ</t>
    </rPh>
    <rPh sb="2" eb="4">
      <t>ジュヨウ</t>
    </rPh>
    <rPh sb="4" eb="5">
      <t>ガク</t>
    </rPh>
    <rPh sb="6" eb="8">
      <t>イキナイ</t>
    </rPh>
    <phoneticPr fontId="5"/>
  </si>
  <si>
    <t>－</t>
    <phoneticPr fontId="5"/>
  </si>
  <si>
    <t>当初比（C=A/B）</t>
    <rPh sb="0" eb="2">
      <t>トウショ</t>
    </rPh>
    <rPh sb="2" eb="3">
      <t>ヒ</t>
    </rPh>
    <phoneticPr fontId="5"/>
  </si>
  <si>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5"/>
  </si>
  <si>
    <t>－</t>
    <phoneticPr fontId="5"/>
  </si>
  <si>
    <t>平成26年平均</t>
    <rPh sb="0" eb="2">
      <t>ヘイセイ</t>
    </rPh>
    <rPh sb="4" eb="5">
      <t>ネン</t>
    </rPh>
    <rPh sb="5" eb="7">
      <t>ヘイキン</t>
    </rPh>
    <phoneticPr fontId="5"/>
  </si>
  <si>
    <t>１</t>
  </si>
  <si>
    <t>農業</t>
    <rPh sb="0" eb="2">
      <t>ノウギョウ</t>
    </rPh>
    <phoneticPr fontId="2"/>
  </si>
  <si>
    <t>林業</t>
    <rPh sb="0" eb="2">
      <t>リンギョウ</t>
    </rPh>
    <phoneticPr fontId="8"/>
  </si>
  <si>
    <t>漁業</t>
    <rPh sb="0" eb="2">
      <t>ギョギョウ</t>
    </rPh>
    <phoneticPr fontId="8"/>
  </si>
  <si>
    <t>パルプ・紙・木製品</t>
  </si>
  <si>
    <t>プラスチック・ゴム</t>
  </si>
  <si>
    <t>はん用機械</t>
  </si>
  <si>
    <t>生産用機械</t>
  </si>
  <si>
    <t>業務用機械</t>
  </si>
  <si>
    <t>電子部品</t>
    <rPh sb="0" eb="2">
      <t>デンシ</t>
    </rPh>
    <rPh sb="2" eb="4">
      <t>ブヒン</t>
    </rPh>
    <phoneticPr fontId="8"/>
  </si>
  <si>
    <t>水道　　</t>
  </si>
  <si>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</si>
  <si>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</si>
  <si>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</si>
  <si>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</si>
  <si>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その他の非営利団体サービス</t>
    <rPh sb="2" eb="3">
      <t>タ</t>
    </rPh>
    <rPh sb="4" eb="7">
      <t>ヒエイリ</t>
    </rPh>
    <rPh sb="7" eb="9">
      <t>ダンタイ</t>
    </rPh>
    <phoneticPr fontId="8"/>
  </si>
  <si>
    <t>宿泊、飲食サービス</t>
    <rPh sb="0" eb="2">
      <t>シュクハク</t>
    </rPh>
    <rPh sb="3" eb="5">
      <t>インショク</t>
    </rPh>
    <phoneticPr fontId="8"/>
  </si>
  <si>
    <t>その他対個人サービス</t>
    <rPh sb="2" eb="3">
      <t>タ</t>
    </rPh>
    <phoneticPr fontId="8"/>
  </si>
  <si>
    <t>事務用品</t>
    <rPh sb="0" eb="2">
      <t>ジム</t>
    </rPh>
    <rPh sb="2" eb="4">
      <t>ヨウヒン</t>
    </rPh>
    <phoneticPr fontId="8"/>
  </si>
  <si>
    <t>分類不明</t>
    <rPh sb="0" eb="2">
      <t>ブンルイ</t>
    </rPh>
    <rPh sb="2" eb="4">
      <t>フメイ</t>
    </rPh>
    <phoneticPr fontId="8"/>
  </si>
  <si>
    <t xml:space="preserve"> </t>
  </si>
  <si>
    <t>統合大分類（40部門）</t>
    <rPh sb="0" eb="2">
      <t>トウゴウ</t>
    </rPh>
    <rPh sb="2" eb="3">
      <t>ダイ</t>
    </rPh>
    <rPh sb="3" eb="5">
      <t>ブンルイ</t>
    </rPh>
    <phoneticPr fontId="5"/>
  </si>
  <si>
    <t>農業</t>
    <rPh sb="0" eb="2">
      <t>ノウギョウ</t>
    </rPh>
    <phoneticPr fontId="5"/>
  </si>
  <si>
    <t>林業</t>
    <rPh sb="0" eb="2">
      <t>リンギョウ</t>
    </rPh>
    <phoneticPr fontId="5"/>
  </si>
  <si>
    <t>電子部品</t>
    <rPh sb="0" eb="2">
      <t>デンシ</t>
    </rPh>
    <rPh sb="2" eb="4">
      <t>ブヒン</t>
    </rPh>
    <phoneticPr fontId="5"/>
  </si>
  <si>
    <t>廃棄物処理</t>
    <rPh sb="0" eb="3">
      <t>ハイキブツ</t>
    </rPh>
    <rPh sb="3" eb="5">
      <t>ショリ</t>
    </rPh>
    <phoneticPr fontId="5"/>
  </si>
  <si>
    <t>商業</t>
    <rPh sb="0" eb="2">
      <t>ショウギョウ</t>
    </rPh>
    <phoneticPr fontId="5"/>
  </si>
  <si>
    <t>運輸、郵便</t>
    <rPh sb="3" eb="5">
      <t>ユウビン</t>
    </rPh>
    <phoneticPr fontId="5"/>
  </si>
  <si>
    <t>医療・福祉</t>
    <rPh sb="3" eb="5">
      <t>フクシ</t>
    </rPh>
    <phoneticPr fontId="5"/>
  </si>
  <si>
    <t>その他の非営利団体サービス</t>
    <rPh sb="2" eb="3">
      <t>タ</t>
    </rPh>
    <rPh sb="4" eb="7">
      <t>ヒエイリ</t>
    </rPh>
    <rPh sb="7" eb="9">
      <t>ダンタイ</t>
    </rPh>
    <phoneticPr fontId="5"/>
  </si>
  <si>
    <t>宿泊、飲食サービス</t>
    <rPh sb="0" eb="2">
      <t>シュクハク</t>
    </rPh>
    <rPh sb="3" eb="5">
      <t>インショク</t>
    </rPh>
    <phoneticPr fontId="5"/>
  </si>
  <si>
    <t>事務用品</t>
    <rPh sb="0" eb="2">
      <t>ジム</t>
    </rPh>
    <rPh sb="2" eb="4">
      <t>ヨウヒン</t>
    </rPh>
    <phoneticPr fontId="5"/>
  </si>
  <si>
    <t>分類不明</t>
    <rPh sb="0" eb="2">
      <t>ブンルイ</t>
    </rPh>
    <rPh sb="2" eb="4">
      <t>フメイ</t>
    </rPh>
    <phoneticPr fontId="5"/>
  </si>
  <si>
    <t>パルプ・紙・木製品</t>
    <phoneticPr fontId="5"/>
  </si>
  <si>
    <t>プラスチック・ゴム</t>
    <phoneticPr fontId="5"/>
  </si>
  <si>
    <t>水道　　</t>
    <phoneticPr fontId="5"/>
  </si>
  <si>
    <t>事務用品</t>
  </si>
  <si>
    <t>分類不明</t>
  </si>
  <si>
    <t>その他対個人サービス</t>
    <rPh sb="2" eb="3">
      <t>タ</t>
    </rPh>
    <rPh sb="3" eb="4">
      <t>タイ</t>
    </rPh>
    <rPh sb="4" eb="6">
      <t>コジン</t>
    </rPh>
    <phoneticPr fontId="5"/>
  </si>
  <si>
    <t>飲食、宿泊サービス</t>
    <rPh sb="0" eb="2">
      <t>インショク</t>
    </rPh>
    <rPh sb="3" eb="5">
      <t>シュクハク</t>
    </rPh>
    <phoneticPr fontId="5"/>
  </si>
  <si>
    <t>対事業所サービス</t>
    <phoneticPr fontId="5"/>
  </si>
  <si>
    <t>教育・研究</t>
    <phoneticPr fontId="5"/>
  </si>
  <si>
    <t>公務</t>
    <phoneticPr fontId="5"/>
  </si>
  <si>
    <t>情報通信</t>
    <rPh sb="0" eb="2">
      <t>ジョウホウ</t>
    </rPh>
    <phoneticPr fontId="5"/>
  </si>
  <si>
    <t>不動産</t>
    <phoneticPr fontId="5"/>
  </si>
  <si>
    <t>金融・保険</t>
    <phoneticPr fontId="5"/>
  </si>
  <si>
    <t>電力・ガス・熱供給　</t>
    <phoneticPr fontId="5"/>
  </si>
  <si>
    <t>建設</t>
    <phoneticPr fontId="5"/>
  </si>
  <si>
    <t>その他の製造工業製品</t>
    <phoneticPr fontId="5"/>
  </si>
  <si>
    <t>電気機械</t>
    <rPh sb="0" eb="2">
      <t>デンキ</t>
    </rPh>
    <phoneticPr fontId="5"/>
  </si>
  <si>
    <t>業務用機械</t>
    <phoneticPr fontId="5"/>
  </si>
  <si>
    <t>生産用機械</t>
    <phoneticPr fontId="5"/>
  </si>
  <si>
    <t>はん用機械</t>
    <phoneticPr fontId="5"/>
  </si>
  <si>
    <t>金属製品</t>
    <phoneticPr fontId="5"/>
  </si>
  <si>
    <t>非鉄金属</t>
    <phoneticPr fontId="5"/>
  </si>
  <si>
    <t>鉄鋼</t>
    <phoneticPr fontId="5"/>
  </si>
  <si>
    <t>石油・石炭製品</t>
    <phoneticPr fontId="5"/>
  </si>
  <si>
    <t>繊維製品</t>
    <phoneticPr fontId="5"/>
  </si>
  <si>
    <t>鉱業</t>
    <phoneticPr fontId="5"/>
  </si>
  <si>
    <t>農業</t>
    <rPh sb="0" eb="2">
      <t>ノウギョウ</t>
    </rPh>
    <phoneticPr fontId="3"/>
  </si>
  <si>
    <t>統合大分類（４０部門）</t>
    <rPh sb="2" eb="3">
      <t>ダイ</t>
    </rPh>
    <phoneticPr fontId="5"/>
  </si>
  <si>
    <t>投入係数（農業）</t>
    <rPh sb="5" eb="7">
      <t>ノウギョウ</t>
    </rPh>
    <phoneticPr fontId="5"/>
  </si>
  <si>
    <t>投入係数（林業）</t>
    <rPh sb="5" eb="7">
      <t>リンギョウ</t>
    </rPh>
    <phoneticPr fontId="5"/>
  </si>
  <si>
    <t>投入係数（飲食料品）</t>
    <rPh sb="5" eb="7">
      <t>インショク</t>
    </rPh>
    <rPh sb="7" eb="8">
      <t>リョウ</t>
    </rPh>
    <rPh sb="8" eb="9">
      <t>ヒン</t>
    </rPh>
    <phoneticPr fontId="5"/>
  </si>
  <si>
    <t>投入係数（パルプ・紙・木製品）</t>
    <rPh sb="9" eb="10">
      <t>カミ</t>
    </rPh>
    <rPh sb="11" eb="12">
      <t>キ</t>
    </rPh>
    <rPh sb="12" eb="14">
      <t>セイヒン</t>
    </rPh>
    <phoneticPr fontId="5"/>
  </si>
  <si>
    <t>投入係数（プラスチック・ゴム）</t>
    <phoneticPr fontId="5"/>
  </si>
  <si>
    <t>投入係数（はん用機械）</t>
    <rPh sb="7" eb="8">
      <t>ヨウ</t>
    </rPh>
    <rPh sb="8" eb="10">
      <t>キカイ</t>
    </rPh>
    <phoneticPr fontId="5"/>
  </si>
  <si>
    <t>投入係数（生産用機械）</t>
    <rPh sb="5" eb="8">
      <t>セイサンヨウ</t>
    </rPh>
    <rPh sb="8" eb="10">
      <t>キカイ</t>
    </rPh>
    <phoneticPr fontId="5"/>
  </si>
  <si>
    <t>投入係数（業務用機械）</t>
    <rPh sb="5" eb="8">
      <t>ギョウムヨウ</t>
    </rPh>
    <rPh sb="8" eb="10">
      <t>キカイ</t>
    </rPh>
    <phoneticPr fontId="5"/>
  </si>
  <si>
    <t>投入係数（電気機械）</t>
    <rPh sb="5" eb="7">
      <t>デンキ</t>
    </rPh>
    <rPh sb="7" eb="9">
      <t>キカイ</t>
    </rPh>
    <phoneticPr fontId="5"/>
  </si>
  <si>
    <t>情報・通信機器</t>
    <rPh sb="0" eb="2">
      <t>ジョウホウ</t>
    </rPh>
    <phoneticPr fontId="5"/>
  </si>
  <si>
    <t>投入係数（電気・ガス・熱供給）</t>
    <rPh sb="5" eb="7">
      <t>デンキ</t>
    </rPh>
    <rPh sb="11" eb="12">
      <t>ネツ</t>
    </rPh>
    <rPh sb="12" eb="14">
      <t>キョウキュウ</t>
    </rPh>
    <phoneticPr fontId="5"/>
  </si>
  <si>
    <t>投入係数（水道）</t>
    <rPh sb="5" eb="7">
      <t>スイドウ</t>
    </rPh>
    <phoneticPr fontId="5"/>
  </si>
  <si>
    <t>投入係数（廃棄物処理）</t>
    <rPh sb="5" eb="8">
      <t>ハイキブツ</t>
    </rPh>
    <rPh sb="8" eb="10">
      <t>ショリ</t>
    </rPh>
    <phoneticPr fontId="5"/>
  </si>
  <si>
    <t>投入係数（運輸、郵便）</t>
    <rPh sb="5" eb="7">
      <t>ウンユ</t>
    </rPh>
    <rPh sb="8" eb="10">
      <t>ユウビン</t>
    </rPh>
    <phoneticPr fontId="5"/>
  </si>
  <si>
    <t>投入係数（医療・福祉）</t>
    <rPh sb="5" eb="7">
      <t>イリョウ</t>
    </rPh>
    <rPh sb="8" eb="10">
      <t>フクシ</t>
    </rPh>
    <phoneticPr fontId="5"/>
  </si>
  <si>
    <t>投入係数（その他の非営利団体サービス）</t>
    <rPh sb="7" eb="8">
      <t>タ</t>
    </rPh>
    <rPh sb="9" eb="12">
      <t>ヒエイリ</t>
    </rPh>
    <rPh sb="12" eb="14">
      <t>ダンタイ</t>
    </rPh>
    <phoneticPr fontId="5"/>
  </si>
  <si>
    <t>投入係数（飲食、宿泊サービス）</t>
    <rPh sb="5" eb="7">
      <t>インショク</t>
    </rPh>
    <rPh sb="8" eb="10">
      <t>シュクハク</t>
    </rPh>
    <phoneticPr fontId="5"/>
  </si>
  <si>
    <t>投入係数（その他対個人サービス）</t>
    <rPh sb="7" eb="8">
      <t>タ</t>
    </rPh>
    <rPh sb="8" eb="9">
      <t>タイ</t>
    </rPh>
    <rPh sb="9" eb="11">
      <t>コジン</t>
    </rPh>
    <phoneticPr fontId="5"/>
  </si>
  <si>
    <t>投入係数（事務用品）</t>
    <rPh sb="5" eb="7">
      <t>ジム</t>
    </rPh>
    <rPh sb="7" eb="9">
      <t>ヨウヒン</t>
    </rPh>
    <phoneticPr fontId="5"/>
  </si>
  <si>
    <t>投入係数（分類不明）</t>
    <rPh sb="5" eb="7">
      <t>ブンルイ</t>
    </rPh>
    <rPh sb="7" eb="9">
      <t>フメイ</t>
    </rPh>
    <phoneticPr fontId="5"/>
  </si>
  <si>
    <t>(資料：地域経済指標研究会(2016)「平成23年尼崎市産業連関表」）</t>
    <rPh sb="1" eb="3">
      <t>シリョウ</t>
    </rPh>
    <rPh sb="4" eb="6">
      <t>チイキ</t>
    </rPh>
    <rPh sb="6" eb="8">
      <t>ケイザイ</t>
    </rPh>
    <rPh sb="8" eb="10">
      <t>シヒョウ</t>
    </rPh>
    <rPh sb="10" eb="13">
      <t>ケンキュウカイ</t>
    </rPh>
    <rPh sb="20" eb="22">
      <t>ヘイセイ</t>
    </rPh>
    <rPh sb="24" eb="25">
      <t>ネン</t>
    </rPh>
    <rPh sb="25" eb="28">
      <t>アマガサキシ</t>
    </rPh>
    <rPh sb="28" eb="30">
      <t>サンギョウ</t>
    </rPh>
    <rPh sb="30" eb="33">
      <t>レンカンヒョウ</t>
    </rPh>
    <phoneticPr fontId="5"/>
  </si>
  <si>
    <t>石炭・原油・天然ガス</t>
  </si>
  <si>
    <t>飲料</t>
  </si>
  <si>
    <t>繊維工業製品</t>
  </si>
  <si>
    <t>衣服・その他の繊維既製品</t>
  </si>
  <si>
    <t>家具・装備品</t>
  </si>
  <si>
    <t>パルプ・紙・板紙・加工紙</t>
  </si>
  <si>
    <t>紙加工品</t>
  </si>
  <si>
    <t>印刷・製版・製本</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</si>
  <si>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</si>
  <si>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</si>
  <si>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</si>
  <si>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</si>
  <si>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</si>
  <si>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</si>
  <si>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</si>
  <si>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</si>
  <si>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</si>
  <si>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</si>
  <si>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</si>
  <si>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</si>
  <si>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</si>
  <si>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</si>
  <si>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</si>
  <si>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</si>
  <si>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</si>
  <si>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</si>
  <si>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産業用電気機器</t>
  </si>
  <si>
    <t>電子応用装置・電気計測器</t>
  </si>
  <si>
    <t>民生用電気機器</t>
  </si>
  <si>
    <t>その他の電子部品</t>
  </si>
  <si>
    <t>再生資源回収・加工処理</t>
  </si>
  <si>
    <t>公共事業</t>
  </si>
  <si>
    <t>その他の土木建設</t>
  </si>
  <si>
    <t>電力</t>
  </si>
  <si>
    <t>ガス・熱供給</t>
  </si>
  <si>
    <t>住宅賃貸料（帰属家賃）</t>
  </si>
  <si>
    <t>放送</t>
  </si>
  <si>
    <t>情報サービス</t>
  </si>
  <si>
    <t>インターネット附随サービス</t>
  </si>
  <si>
    <t>広告</t>
  </si>
  <si>
    <t>物品賃貸サービス</t>
  </si>
  <si>
    <t>その他の対事業所サービス</t>
  </si>
  <si>
    <t>直接効果</t>
    <rPh sb="0" eb="2">
      <t>チョクセツ</t>
    </rPh>
    <rPh sb="2" eb="4">
      <t>コウカ</t>
    </rPh>
    <phoneticPr fontId="5"/>
  </si>
  <si>
    <t>第一次間接効果</t>
    <rPh sb="0" eb="3">
      <t>ダイイチジ</t>
    </rPh>
    <rPh sb="3" eb="5">
      <t>カンセツ</t>
    </rPh>
    <rPh sb="5" eb="7">
      <t>コウカ</t>
    </rPh>
    <phoneticPr fontId="5"/>
  </si>
  <si>
    <t>第二次間接効果</t>
    <rPh sb="0" eb="3">
      <t>ダイニジ</t>
    </rPh>
    <rPh sb="3" eb="5">
      <t>カンセツ</t>
    </rPh>
    <rPh sb="5" eb="7">
      <t>コウカ</t>
    </rPh>
    <phoneticPr fontId="5"/>
  </si>
  <si>
    <t>計</t>
    <rPh sb="0" eb="1">
      <t>ケイ</t>
    </rPh>
    <phoneticPr fontId="5"/>
  </si>
  <si>
    <t xml:space="preserve"> </t>
    <phoneticPr fontId="5"/>
  </si>
  <si>
    <t>県計</t>
  </si>
  <si>
    <t>神戸市</t>
  </si>
  <si>
    <t>東播磨地域</t>
  </si>
  <si>
    <t>但馬地域</t>
  </si>
  <si>
    <t>丹波地域</t>
  </si>
  <si>
    <t>淡路地域</t>
  </si>
  <si>
    <t>尼崎市</t>
  </si>
  <si>
    <t>西宮市</t>
  </si>
  <si>
    <t>芦屋市</t>
  </si>
  <si>
    <t>伊丹市</t>
  </si>
  <si>
    <t>宝塚市</t>
  </si>
  <si>
    <t>川西市</t>
  </si>
  <si>
    <t>三田市</t>
  </si>
  <si>
    <t>猪名川町</t>
  </si>
  <si>
    <t>明石市</t>
  </si>
  <si>
    <t>加古川市</t>
  </si>
  <si>
    <t>高砂市</t>
  </si>
  <si>
    <t>稲美町</t>
  </si>
  <si>
    <t>播磨町</t>
  </si>
  <si>
    <t>西脇市</t>
  </si>
  <si>
    <t>三木市</t>
  </si>
  <si>
    <t>小野市</t>
  </si>
  <si>
    <t>加西市</t>
  </si>
  <si>
    <t>市川町</t>
  </si>
  <si>
    <t>福崎町</t>
  </si>
  <si>
    <t>相生市</t>
  </si>
  <si>
    <t>赤穂市</t>
  </si>
  <si>
    <t>太子町</t>
  </si>
  <si>
    <t>上郡町</t>
  </si>
  <si>
    <t>佐用町</t>
  </si>
  <si>
    <t>豊岡市</t>
  </si>
  <si>
    <t>洲本市</t>
  </si>
  <si>
    <t>（１）「生産波及効果」とは</t>
    <phoneticPr fontId="5"/>
  </si>
  <si>
    <t xml:space="preserve">  ある産業部門の生産物に対する最終需要（投資・消費・移輸出）の変化が、直接・間接のルートを通じて、他の産業部門の生産に影響を及ぼしていくことを「生産波及効果」という。</t>
    <phoneticPr fontId="5"/>
  </si>
  <si>
    <t>生産波及効果分析では、産業間の因果連鎖に起因する生産波及効果のメカニズムを基に、最終的に各産業部門において誘発される生産額を測定する。</t>
    <phoneticPr fontId="5"/>
  </si>
  <si>
    <t>測定の道具として、「投入係数」と「逆行列係数」を使用する。</t>
    <phoneticPr fontId="5"/>
  </si>
  <si>
    <t>　生産波及効果には、「生産誘発効果」と「粗付加価値誘発効果」とがある。</t>
    <phoneticPr fontId="5"/>
  </si>
  <si>
    <t>このうち「生産誘発効果」には、原材料消費による誘発効果と雇用者所得（賃金・給与等）など家計を通じて消費支出される最終需要の増加による誘発効果などがある。</t>
    <phoneticPr fontId="5"/>
  </si>
  <si>
    <t xml:space="preserve">  波及効果（誘発効果）は、直接効果と間接波及効果（第１次、第２次……）に分けられる。</t>
    <phoneticPr fontId="5"/>
  </si>
  <si>
    <t>例えば、ある産業で 100億円の生産があった場合、直接効果は 100億円の生産そのものであり、間接波及効果は 100億円の生産活動に伴う原材料消費や民間消費支出による誘発効果である。</t>
    <phoneticPr fontId="5"/>
  </si>
  <si>
    <t>① 平成23年の産業構造において分析しており、「投入係数」「逆行列係数」を一定と仮定している。</t>
    <phoneticPr fontId="5"/>
  </si>
  <si>
    <t>② 価格は平成23年価格である。</t>
    <phoneticPr fontId="5"/>
  </si>
  <si>
    <t>⑦ 各部門が生産活動を個別に行った効果の和は、それら部門が同時に行ったときの総効果に等しい。</t>
    <phoneticPr fontId="5"/>
  </si>
  <si>
    <r>
      <t>②</t>
    </r>
    <r>
      <rPr>
        <sz val="10.5"/>
        <color indexed="8"/>
        <rFont val="ＭＳ 明朝"/>
        <family val="1"/>
        <charset val="128"/>
      </rPr>
      <t>波及効果の測定には、40部門表（平成23年表）を用い、最終需要増加に伴う原材料による波及効果、付加価値による波及効果の２段階に分けて行う。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5"/>
  </si>
  <si>
    <r>
      <t>③</t>
    </r>
    <r>
      <rPr>
        <sz val="10.5"/>
        <color indexed="8"/>
        <rFont val="ＭＳ 明朝"/>
        <family val="1"/>
        <charset val="128"/>
      </rPr>
      <t>就業者数は、生産額に比例して増加することとする。</t>
    </r>
    <phoneticPr fontId="5"/>
  </si>
  <si>
    <t>　これを所得の消費への転換と呼び、その一定割合を「消費への転換比率」という。</t>
    <phoneticPr fontId="5"/>
  </si>
  <si>
    <t>①生産波及効果分析では、新しく生み出された雇用者所得が、新たに消費需要の増加となって再び生産を誘発する過程を対象にした。</t>
    <phoneticPr fontId="5"/>
  </si>
  <si>
    <t>　計算上は次々に効果が波及していき、誘発される生産額が０になるまで分析は可能である。</t>
    <phoneticPr fontId="5"/>
  </si>
  <si>
    <t>　　実際には、生産波及過程で、「波及の中断」やタイム・ラグの問題などもあると考えられるが、分析の対象を、第２次間接波及効果までに限定した。</t>
    <phoneticPr fontId="5"/>
  </si>
  <si>
    <t>　その転換比率となる指標に資料上の制約があり、比率が明確か、推定可能な特別の場合を除き、あまり計算されないため、計測の対象外とした。</t>
    <phoneticPr fontId="5"/>
  </si>
  <si>
    <t>事例1　産業連関分析（40部門別ワークシート）目次</t>
    <rPh sb="0" eb="2">
      <t>ジレイ</t>
    </rPh>
    <rPh sb="4" eb="6">
      <t>サンギョウ</t>
    </rPh>
    <rPh sb="6" eb="8">
      <t>レンカン</t>
    </rPh>
    <rPh sb="8" eb="10">
      <t>ブンセキ</t>
    </rPh>
    <rPh sb="13" eb="16">
      <t>ブモンベツ</t>
    </rPh>
    <rPh sb="23" eb="25">
      <t>モクジ</t>
    </rPh>
    <phoneticPr fontId="5"/>
  </si>
  <si>
    <t xml:space="preserve"> </t>
    <phoneticPr fontId="5"/>
  </si>
  <si>
    <t>平成27年平均</t>
    <rPh sb="0" eb="2">
      <t>ヘイセイ</t>
    </rPh>
    <rPh sb="4" eb="5">
      <t>ネン</t>
    </rPh>
    <rPh sb="5" eb="7">
      <t>ヘイキン</t>
    </rPh>
    <phoneticPr fontId="5"/>
  </si>
  <si>
    <t>平均消費
性向
（H27/近畿）</t>
    <rPh sb="13" eb="15">
      <t>キンキ</t>
    </rPh>
    <phoneticPr fontId="5"/>
  </si>
  <si>
    <t>県内にイベントが開催された場合のイベント参加者の経済波及効果</t>
  </si>
  <si>
    <t>①宿泊費</t>
    <rPh sb="1" eb="4">
      <t>シュクハクヒ</t>
    </rPh>
    <phoneticPr fontId="5"/>
  </si>
  <si>
    <t>１人当たり平均宿泊額×宿泊者数</t>
    <rPh sb="1" eb="2">
      <t>ニン</t>
    </rPh>
    <rPh sb="2" eb="3">
      <t>ア</t>
    </rPh>
    <rPh sb="5" eb="7">
      <t>ヘイキン</t>
    </rPh>
    <rPh sb="7" eb="9">
      <t>シュクハク</t>
    </rPh>
    <rPh sb="9" eb="10">
      <t>ガク</t>
    </rPh>
    <rPh sb="11" eb="13">
      <t>シュクハク</t>
    </rPh>
    <rPh sb="13" eb="14">
      <t>シャ</t>
    </rPh>
    <rPh sb="14" eb="15">
      <t>スウ</t>
    </rPh>
    <phoneticPr fontId="5"/>
  </si>
  <si>
    <t>②交通費</t>
    <rPh sb="1" eb="4">
      <t>コウツウヒ</t>
    </rPh>
    <phoneticPr fontId="5"/>
  </si>
  <si>
    <t>１人当たり平均交通費×参加者（宿泊者、日帰り者）</t>
    <rPh sb="1" eb="2">
      <t>ニン</t>
    </rPh>
    <rPh sb="2" eb="3">
      <t>ア</t>
    </rPh>
    <rPh sb="5" eb="7">
      <t>ヘイキン</t>
    </rPh>
    <rPh sb="7" eb="10">
      <t>コウツウヒ</t>
    </rPh>
    <rPh sb="11" eb="13">
      <t>サンカ</t>
    </rPh>
    <rPh sb="13" eb="14">
      <t>シャ</t>
    </rPh>
    <rPh sb="15" eb="18">
      <t>シュクハクシャ</t>
    </rPh>
    <rPh sb="19" eb="21">
      <t>ヒガエ</t>
    </rPh>
    <rPh sb="22" eb="23">
      <t>シャ</t>
    </rPh>
    <phoneticPr fontId="5"/>
  </si>
  <si>
    <t>③土産代</t>
    <rPh sb="1" eb="4">
      <t>ミヤゲダイ</t>
    </rPh>
    <phoneticPr fontId="5"/>
  </si>
  <si>
    <t>１人当たり平均土産代×参加者（宿泊者・日帰り者、総額を部門別に配分）</t>
    <rPh sb="1" eb="2">
      <t>ニン</t>
    </rPh>
    <rPh sb="2" eb="3">
      <t>ア</t>
    </rPh>
    <rPh sb="5" eb="7">
      <t>ヘイキン</t>
    </rPh>
    <rPh sb="7" eb="10">
      <t>ミヤゲダイ</t>
    </rPh>
    <rPh sb="11" eb="14">
      <t>サンカシャ</t>
    </rPh>
    <rPh sb="15" eb="18">
      <t>シュクハクシャ</t>
    </rPh>
    <rPh sb="19" eb="21">
      <t>ヒガエ</t>
    </rPh>
    <rPh sb="22" eb="23">
      <t>シャ</t>
    </rPh>
    <rPh sb="24" eb="26">
      <t>ソウガク</t>
    </rPh>
    <rPh sb="27" eb="29">
      <t>ブモン</t>
    </rPh>
    <rPh sb="29" eb="30">
      <t>ベツ</t>
    </rPh>
    <rPh sb="31" eb="33">
      <t>ハイブン</t>
    </rPh>
    <phoneticPr fontId="5"/>
  </si>
  <si>
    <t>④飲食・レジャー費等</t>
    <rPh sb="1" eb="3">
      <t>インショク</t>
    </rPh>
    <rPh sb="8" eb="9">
      <t>ヒ</t>
    </rPh>
    <rPh sb="9" eb="10">
      <t>トウ</t>
    </rPh>
    <phoneticPr fontId="5"/>
  </si>
  <si>
    <t>１人当たり平均その他費用×参加者（宿泊者・日帰り者）</t>
    <rPh sb="1" eb="2">
      <t>ニン</t>
    </rPh>
    <rPh sb="2" eb="3">
      <t>ア</t>
    </rPh>
    <rPh sb="5" eb="7">
      <t>ヘイキン</t>
    </rPh>
    <rPh sb="9" eb="10">
      <t>タ</t>
    </rPh>
    <rPh sb="10" eb="12">
      <t>ヒヨウ</t>
    </rPh>
    <rPh sb="13" eb="16">
      <t>サンカシャ</t>
    </rPh>
    <rPh sb="17" eb="20">
      <t>シュクハクシャ</t>
    </rPh>
    <rPh sb="21" eb="23">
      <t>ヒガエ</t>
    </rPh>
    <rPh sb="24" eb="25">
      <t>シャ</t>
    </rPh>
    <phoneticPr fontId="5"/>
  </si>
  <si>
    <t>1.ｲﾍﾞﾝﾄ参加者</t>
    <rPh sb="7" eb="10">
      <t>サンカシャ</t>
    </rPh>
    <phoneticPr fontId="5"/>
  </si>
  <si>
    <t>2.１人当り平均消費額</t>
    <rPh sb="2" eb="4">
      <t>ヒトリ</t>
    </rPh>
    <rPh sb="4" eb="5">
      <t>アタ</t>
    </rPh>
    <rPh sb="6" eb="8">
      <t>ヘイキン</t>
    </rPh>
    <rPh sb="8" eb="11">
      <t>ショウヒガク</t>
    </rPh>
    <phoneticPr fontId="5"/>
  </si>
  <si>
    <t>（参考）１人当たり旅行費用</t>
    <rPh sb="9" eb="11">
      <t>リョコウ</t>
    </rPh>
    <rPh sb="11" eb="13">
      <t>ヒヨウ</t>
    </rPh>
    <phoneticPr fontId="5"/>
  </si>
  <si>
    <t>(単位：円）</t>
    <rPh sb="1" eb="3">
      <t>タンイ</t>
    </rPh>
    <rPh sb="4" eb="5">
      <t>エン</t>
    </rPh>
    <phoneticPr fontId="5"/>
  </si>
  <si>
    <t>宿泊者・日帰者数（人）</t>
    <rPh sb="9" eb="10">
      <t>ニン</t>
    </rPh>
    <phoneticPr fontId="5"/>
  </si>
  <si>
    <t>１人当たり平均消費額　（円）</t>
    <rPh sb="2" eb="3">
      <t>ア</t>
    </rPh>
    <rPh sb="12" eb="13">
      <t>エン</t>
    </rPh>
    <phoneticPr fontId="5"/>
  </si>
  <si>
    <t>H27調査</t>
    <rPh sb="3" eb="5">
      <t>チョウサ</t>
    </rPh>
    <phoneticPr fontId="5"/>
  </si>
  <si>
    <t>宿泊費</t>
  </si>
  <si>
    <t>お土産</t>
  </si>
  <si>
    <t>飲食費</t>
  </si>
  <si>
    <t>入場料</t>
  </si>
  <si>
    <t>その他</t>
  </si>
  <si>
    <t>域内分計</t>
    <rPh sb="0" eb="2">
      <t>イキナイ</t>
    </rPh>
    <rPh sb="2" eb="3">
      <t>ブン</t>
    </rPh>
    <rPh sb="3" eb="4">
      <t>ケイ</t>
    </rPh>
    <phoneticPr fontId="5"/>
  </si>
  <si>
    <t>域内分比率（％）</t>
    <rPh sb="0" eb="2">
      <t>イキナイ</t>
    </rPh>
    <rPh sb="2" eb="3">
      <t>ブン</t>
    </rPh>
    <rPh sb="3" eb="5">
      <t>ヒリツ</t>
    </rPh>
    <phoneticPr fontId="5"/>
  </si>
  <si>
    <t>平均宿泊数</t>
    <rPh sb="0" eb="2">
      <t>ヘイキン</t>
    </rPh>
    <rPh sb="2" eb="4">
      <t>シュクハク</t>
    </rPh>
    <rPh sb="4" eb="5">
      <t>スウ</t>
    </rPh>
    <phoneticPr fontId="5"/>
  </si>
  <si>
    <t>宿泊者</t>
  </si>
  <si>
    <t>宿泊</t>
    <rPh sb="0" eb="2">
      <t>シュクハク</t>
    </rPh>
    <phoneticPr fontId="5"/>
  </si>
  <si>
    <t>日帰り</t>
    <rPh sb="0" eb="2">
      <t>ヒガエ</t>
    </rPh>
    <phoneticPr fontId="5"/>
  </si>
  <si>
    <t>総額</t>
  </si>
  <si>
    <t>　宿泊費</t>
  </si>
  <si>
    <t>　交通費</t>
  </si>
  <si>
    <t>　土産代</t>
  </si>
  <si>
    <t>　その他費用</t>
  </si>
  <si>
    <t>　その他費用</t>
    <rPh sb="3" eb="5">
      <t>タヒ</t>
    </rPh>
    <rPh sb="5" eb="6">
      <t>ヨウ</t>
    </rPh>
    <phoneticPr fontId="5"/>
  </si>
  <si>
    <t>3.消費額合計</t>
    <rPh sb="2" eb="4">
      <t>ショウヒ</t>
    </rPh>
    <rPh sb="4" eb="5">
      <t>ガク</t>
    </rPh>
    <rPh sb="5" eb="7">
      <t>ゴウケイ</t>
    </rPh>
    <phoneticPr fontId="5"/>
  </si>
  <si>
    <t>訪問者消費額　(百万円)</t>
    <rPh sb="0" eb="3">
      <t>ホウモンシャ</t>
    </rPh>
    <rPh sb="3" eb="5">
      <t>ショウヒ</t>
    </rPh>
    <rPh sb="5" eb="6">
      <t>ガク</t>
    </rPh>
    <rPh sb="8" eb="11">
      <t>ヒャクマンエン</t>
    </rPh>
    <phoneticPr fontId="5"/>
  </si>
  <si>
    <t>日帰り者</t>
  </si>
  <si>
    <t>4.土産代の部門別配分</t>
    <rPh sb="2" eb="5">
      <t>ミヤゲダイ</t>
    </rPh>
    <rPh sb="6" eb="9">
      <t>ブモンベツ</t>
    </rPh>
    <rPh sb="9" eb="11">
      <t>ハイブン</t>
    </rPh>
    <phoneticPr fontId="5"/>
  </si>
  <si>
    <t>土産の部門別構成比　（％）</t>
    <rPh sb="0" eb="2">
      <t>ミヤゲ</t>
    </rPh>
    <rPh sb="3" eb="5">
      <t>ブモン</t>
    </rPh>
    <rPh sb="5" eb="6">
      <t>ベツ</t>
    </rPh>
    <rPh sb="6" eb="9">
      <t>コウセイヒ</t>
    </rPh>
    <phoneticPr fontId="5"/>
  </si>
  <si>
    <t>対応IOコード</t>
    <rPh sb="0" eb="2">
      <t>タイオウ</t>
    </rPh>
    <phoneticPr fontId="5"/>
  </si>
  <si>
    <t>小計</t>
    <rPh sb="0" eb="2">
      <t>ショウケイ</t>
    </rPh>
    <phoneticPr fontId="5"/>
  </si>
  <si>
    <t>01</t>
  </si>
  <si>
    <t>農業</t>
  </si>
  <si>
    <t>a-2</t>
  </si>
  <si>
    <t>05</t>
  </si>
  <si>
    <t>飲食料品</t>
    <rPh sb="0" eb="4">
      <t>インショクリョウヒン</t>
    </rPh>
    <phoneticPr fontId="5"/>
  </si>
  <si>
    <t>a-3</t>
  </si>
  <si>
    <t>06</t>
  </si>
  <si>
    <t>a-4</t>
  </si>
  <si>
    <t>5.イベント開催等による需要増加額</t>
    <rPh sb="6" eb="8">
      <t>カイサイ</t>
    </rPh>
    <rPh sb="8" eb="9">
      <t>トウ</t>
    </rPh>
    <rPh sb="12" eb="14">
      <t>ジュヨウ</t>
    </rPh>
    <rPh sb="14" eb="16">
      <t>ゾウカ</t>
    </rPh>
    <rPh sb="16" eb="17">
      <t>ガク</t>
    </rPh>
    <phoneticPr fontId="5"/>
  </si>
  <si>
    <t>（単位：百万円）</t>
    <rPh sb="1" eb="3">
      <t>タンイ</t>
    </rPh>
    <rPh sb="4" eb="5">
      <t>ヒャク</t>
    </rPh>
    <rPh sb="5" eb="7">
      <t>マンエン</t>
    </rPh>
    <phoneticPr fontId="5"/>
  </si>
  <si>
    <t>最終需要額</t>
    <rPh sb="0" eb="2">
      <t>サイシュウ</t>
    </rPh>
    <rPh sb="2" eb="4">
      <t>ジュヨウ</t>
    </rPh>
    <rPh sb="4" eb="5">
      <t>ガク</t>
    </rPh>
    <phoneticPr fontId="5"/>
  </si>
  <si>
    <t>購入者価格</t>
    <rPh sb="0" eb="3">
      <t>コウニュウシャ</t>
    </rPh>
    <rPh sb="3" eb="5">
      <t>カカク</t>
    </rPh>
    <phoneticPr fontId="5"/>
  </si>
  <si>
    <t>商業ﾏｰｼﾞﾝ率</t>
    <rPh sb="0" eb="2">
      <t>ショウギョウ</t>
    </rPh>
    <rPh sb="7" eb="8">
      <t>リツ</t>
    </rPh>
    <phoneticPr fontId="5"/>
  </si>
  <si>
    <t>貨物ﾏｰｼﾞﾝ率</t>
    <rPh sb="0" eb="2">
      <t>カモツ</t>
    </rPh>
    <rPh sb="7" eb="8">
      <t>リツ</t>
    </rPh>
    <phoneticPr fontId="5"/>
  </si>
  <si>
    <t>生産者価格</t>
    <rPh sb="0" eb="3">
      <t>セイサンシャ</t>
    </rPh>
    <rPh sb="3" eb="5">
      <t>カカク</t>
    </rPh>
    <phoneticPr fontId="5"/>
  </si>
  <si>
    <t>対応IOコード</t>
  </si>
  <si>
    <t>宿泊費</t>
    <rPh sb="0" eb="2">
      <t>シュクハク</t>
    </rPh>
    <rPh sb="2" eb="3">
      <t>ヒ</t>
    </rPh>
    <phoneticPr fontId="5"/>
  </si>
  <si>
    <t>交通費</t>
    <rPh sb="0" eb="3">
      <t>コウツウヒ</t>
    </rPh>
    <phoneticPr fontId="5"/>
  </si>
  <si>
    <t>土産費</t>
    <rPh sb="0" eb="2">
      <t>ミヤゲ</t>
    </rPh>
    <rPh sb="2" eb="3">
      <t>ヒ</t>
    </rPh>
    <phoneticPr fontId="5"/>
  </si>
  <si>
    <t>　生鮮農産物</t>
    <rPh sb="1" eb="3">
      <t>セイセン</t>
    </rPh>
    <rPh sb="3" eb="6">
      <t>ノウサンブツ</t>
    </rPh>
    <phoneticPr fontId="5"/>
  </si>
  <si>
    <t>　菓子類等</t>
    <rPh sb="1" eb="4">
      <t>カシルイ</t>
    </rPh>
    <rPh sb="4" eb="5">
      <t>トウ</t>
    </rPh>
    <phoneticPr fontId="5"/>
  </si>
  <si>
    <t>　衣料品</t>
    <rPh sb="1" eb="4">
      <t>イリョウヒン</t>
    </rPh>
    <phoneticPr fontId="5"/>
  </si>
  <si>
    <t>　玩具等</t>
    <rPh sb="1" eb="3">
      <t>ガング</t>
    </rPh>
    <rPh sb="3" eb="4">
      <t>トウ</t>
    </rPh>
    <phoneticPr fontId="5"/>
  </si>
  <si>
    <t>　商業マージン</t>
    <rPh sb="1" eb="3">
      <t>ショウギョウ</t>
    </rPh>
    <phoneticPr fontId="5"/>
  </si>
  <si>
    <t>　運輸マージン</t>
    <rPh sb="1" eb="3">
      <t>ウンユ</t>
    </rPh>
    <phoneticPr fontId="5"/>
  </si>
  <si>
    <t>6.イベント開催等による県内需要増加額</t>
    <rPh sb="6" eb="8">
      <t>カイサイ</t>
    </rPh>
    <rPh sb="8" eb="9">
      <t>トウ</t>
    </rPh>
    <rPh sb="12" eb="14">
      <t>ケンナイ</t>
    </rPh>
    <rPh sb="14" eb="16">
      <t>ジュヨウ</t>
    </rPh>
    <rPh sb="16" eb="18">
      <t>ゾウカ</t>
    </rPh>
    <rPh sb="18" eb="19">
      <t>ガク</t>
    </rPh>
    <phoneticPr fontId="5"/>
  </si>
  <si>
    <t>需要増加額</t>
    <rPh sb="0" eb="2">
      <t>ジュヨウ</t>
    </rPh>
    <rPh sb="2" eb="5">
      <t>ゾウカガク</t>
    </rPh>
    <phoneticPr fontId="5"/>
  </si>
  <si>
    <t>自給率</t>
    <rPh sb="0" eb="3">
      <t>ジキュウリツ</t>
    </rPh>
    <phoneticPr fontId="5"/>
  </si>
  <si>
    <t>推計WS</t>
    <rPh sb="0" eb="2">
      <t>スイケイ</t>
    </rPh>
    <phoneticPr fontId="5"/>
  </si>
  <si>
    <t>その他費用</t>
  </si>
  <si>
    <t>　生鮮農産物</t>
  </si>
  <si>
    <t>　菓子類等</t>
  </si>
  <si>
    <t>　衣料品</t>
  </si>
  <si>
    <t>　玩具等</t>
  </si>
  <si>
    <t>（注）</t>
    <rPh sb="1" eb="2">
      <t>チュウ</t>
    </rPh>
    <phoneticPr fontId="5"/>
  </si>
  <si>
    <t>価格変化を考慮する場合は、「デフレーター」シートの観光需要デフレーターを利用して価格を現在価値に転換する。</t>
    <rPh sb="0" eb="2">
      <t>カカク</t>
    </rPh>
    <rPh sb="2" eb="4">
      <t>ヘンカ</t>
    </rPh>
    <rPh sb="5" eb="7">
      <t>コウリョ</t>
    </rPh>
    <rPh sb="9" eb="11">
      <t>バアイ</t>
    </rPh>
    <rPh sb="25" eb="27">
      <t>カンコウ</t>
    </rPh>
    <rPh sb="27" eb="29">
      <t>ジュヨウ</t>
    </rPh>
    <rPh sb="36" eb="38">
      <t>リヨウ</t>
    </rPh>
    <rPh sb="40" eb="42">
      <t>カカク</t>
    </rPh>
    <rPh sb="43" eb="45">
      <t>ゲンザイ</t>
    </rPh>
    <rPh sb="45" eb="47">
      <t>カチ</t>
    </rPh>
    <rPh sb="48" eb="50">
      <t>テンカン</t>
    </rPh>
    <phoneticPr fontId="5"/>
  </si>
  <si>
    <t>42</t>
  </si>
  <si>
    <t>43</t>
  </si>
  <si>
    <t>44</t>
  </si>
  <si>
    <t>45</t>
  </si>
  <si>
    <t>46</t>
  </si>
  <si>
    <t>47</t>
  </si>
  <si>
    <t>48</t>
  </si>
  <si>
    <t>49</t>
  </si>
  <si>
    <t>50</t>
  </si>
  <si>
    <t>51</t>
  </si>
  <si>
    <t>52</t>
  </si>
  <si>
    <t>53</t>
  </si>
  <si>
    <t>54</t>
  </si>
  <si>
    <t>部門(106部門）</t>
    <rPh sb="0" eb="2">
      <t>ブモン</t>
    </rPh>
    <rPh sb="6" eb="8">
      <t>ブモン</t>
    </rPh>
    <phoneticPr fontId="5"/>
  </si>
  <si>
    <t>耕種農業</t>
  </si>
  <si>
    <t>畜産</t>
  </si>
  <si>
    <t>農業サービス</t>
  </si>
  <si>
    <t>林業</t>
  </si>
  <si>
    <t>食料品</t>
  </si>
  <si>
    <t>飼料・有機質肥料（別掲を除く。）</t>
  </si>
  <si>
    <t>たばこ</t>
  </si>
  <si>
    <t>木材・木製品</t>
  </si>
  <si>
    <t>無機化学工業製品</t>
  </si>
  <si>
    <t>化学最終製品（医薬品を除く。）</t>
  </si>
  <si>
    <t>電子デバイス</t>
  </si>
  <si>
    <t>その他の電気機械</t>
  </si>
  <si>
    <t>電子計算機・同附属装置</t>
  </si>
  <si>
    <t>自動車部品・同附属品</t>
  </si>
  <si>
    <t>船舶・同修理</t>
  </si>
  <si>
    <t>その他の輸送機械・同修理</t>
  </si>
  <si>
    <t>建築</t>
  </si>
  <si>
    <t>建設補修</t>
  </si>
  <si>
    <t>水道</t>
  </si>
  <si>
    <t>廃棄物処理</t>
  </si>
  <si>
    <t>商業</t>
  </si>
  <si>
    <t>不動産仲介及び賃貸</t>
  </si>
  <si>
    <t>住宅賃貸料</t>
  </si>
  <si>
    <t>鉄道輸送</t>
  </si>
  <si>
    <t>道路輸送（自家輸送を除く。）</t>
  </si>
  <si>
    <t>水運</t>
  </si>
  <si>
    <t>航空輸送</t>
  </si>
  <si>
    <t>貨物利用運送</t>
  </si>
  <si>
    <t>倉庫</t>
  </si>
  <si>
    <t>運輸附帯サービス</t>
  </si>
  <si>
    <t>郵便・信書便</t>
  </si>
  <si>
    <t>通信</t>
  </si>
  <si>
    <t>映像・音声・文字情報制作</t>
  </si>
  <si>
    <t>教育</t>
  </si>
  <si>
    <t>研究</t>
  </si>
  <si>
    <t>医療</t>
  </si>
  <si>
    <t>保健衛生</t>
  </si>
  <si>
    <t>社会保険・社会福祉</t>
  </si>
  <si>
    <t>介護</t>
  </si>
  <si>
    <t>その他の非営利団体サービス</t>
  </si>
  <si>
    <t>自動車整備・機械修理</t>
  </si>
  <si>
    <t>宿泊業</t>
  </si>
  <si>
    <t>飲食サービス</t>
  </si>
  <si>
    <t>洗濯・理容・美容・浴場業</t>
  </si>
  <si>
    <t>娯楽サービス</t>
  </si>
  <si>
    <t>その他の対個人サービス</t>
  </si>
  <si>
    <t>域内総固定資本形成（公的）</t>
    <rPh sb="0" eb="1">
      <t>イキ</t>
    </rPh>
    <phoneticPr fontId="5"/>
  </si>
  <si>
    <t>域内総固定資本形成（民間）</t>
    <rPh sb="0" eb="1">
      <t>イキ</t>
    </rPh>
    <phoneticPr fontId="5"/>
  </si>
  <si>
    <t>域内最終需要計</t>
    <rPh sb="0" eb="1">
      <t>イキ</t>
    </rPh>
    <phoneticPr fontId="5"/>
  </si>
  <si>
    <t>市内生産額</t>
    <rPh sb="0" eb="1">
      <t>シ</t>
    </rPh>
    <phoneticPr fontId="5"/>
  </si>
  <si>
    <t>資本減耗引当（社会資本等減耗分）</t>
  </si>
  <si>
    <t>取引基本表（生産者価格表）</t>
    <phoneticPr fontId="9"/>
  </si>
  <si>
    <t>１</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</si>
  <si>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</si>
  <si>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</si>
  <si>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</si>
  <si>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</si>
  <si>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</si>
  <si>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</si>
  <si>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</si>
  <si>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</si>
  <si>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</si>
  <si>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</si>
  <si>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</si>
  <si>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</si>
  <si>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</si>
  <si>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</si>
  <si>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</si>
  <si>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</si>
  <si>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</si>
  <si>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</si>
  <si>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</si>
  <si>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</si>
  <si>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</si>
  <si>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</si>
  <si>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</si>
  <si>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</si>
  <si>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</si>
  <si>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</si>
  <si>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</si>
  <si>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</si>
  <si>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</si>
  <si>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</si>
  <si>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</si>
  <si>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33</t>
    <phoneticPr fontId="5"/>
  </si>
  <si>
    <t>34</t>
    <phoneticPr fontId="5"/>
  </si>
  <si>
    <t>35</t>
    <phoneticPr fontId="5"/>
  </si>
  <si>
    <t>36</t>
    <phoneticPr fontId="5"/>
  </si>
  <si>
    <t>38</t>
    <phoneticPr fontId="5"/>
  </si>
  <si>
    <t>39</t>
    <phoneticPr fontId="5"/>
  </si>
  <si>
    <t>40</t>
    <phoneticPr fontId="5"/>
  </si>
  <si>
    <t>41</t>
    <phoneticPr fontId="5"/>
  </si>
  <si>
    <t>域内イベント等の開催による経済波及効果</t>
    <rPh sb="0" eb="1">
      <t>イキ</t>
    </rPh>
    <rPh sb="6" eb="7">
      <t>トウ</t>
    </rPh>
    <rPh sb="8" eb="10">
      <t>カイサイ</t>
    </rPh>
    <rPh sb="13" eb="15">
      <t>ケイザイ</t>
    </rPh>
    <rPh sb="15" eb="17">
      <t>ハキュウ</t>
    </rPh>
    <rPh sb="17" eb="19">
      <t>コウカ</t>
    </rPh>
    <phoneticPr fontId="5"/>
  </si>
  <si>
    <t>交通費（域内）</t>
    <rPh sb="4" eb="5">
      <t>イキ</t>
    </rPh>
    <phoneticPr fontId="5"/>
  </si>
  <si>
    <t>交通費（域外）</t>
    <rPh sb="4" eb="5">
      <t>イキ</t>
    </rPh>
    <phoneticPr fontId="5"/>
  </si>
  <si>
    <t>域内宿泊数</t>
    <rPh sb="0" eb="1">
      <t>イキ</t>
    </rPh>
    <rPh sb="2" eb="4">
      <t>シュクハク</t>
    </rPh>
    <rPh sb="4" eb="5">
      <t>スウ</t>
    </rPh>
    <phoneticPr fontId="5"/>
  </si>
  <si>
    <t>事例1　産業連関分析（40部門別ワークシート）</t>
    <rPh sb="0" eb="2">
      <t>ジレイ</t>
    </rPh>
    <rPh sb="4" eb="6">
      <t>サンギョウ</t>
    </rPh>
    <rPh sb="6" eb="8">
      <t>レンカン</t>
    </rPh>
    <rPh sb="8" eb="10">
      <t>ブンセキ</t>
    </rPh>
    <rPh sb="13" eb="16">
      <t>ブモンベツ</t>
    </rPh>
    <phoneticPr fontId="5"/>
  </si>
  <si>
    <t>各部門(40部門）の生産額（最終需要額）が増加した場合の域内への経済波及効果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5"/>
  </si>
  <si>
    <t>部門別最終需要額（40部門別）</t>
    <rPh sb="0" eb="3">
      <t>ブモンベツ</t>
    </rPh>
    <rPh sb="3" eb="5">
      <t>サイシュウ</t>
    </rPh>
    <rPh sb="5" eb="7">
      <t>ジュヨウ</t>
    </rPh>
    <rPh sb="7" eb="8">
      <t>ガク</t>
    </rPh>
    <rPh sb="11" eb="14">
      <t>ブモンベツ</t>
    </rPh>
    <phoneticPr fontId="5"/>
  </si>
  <si>
    <t>・平均消費性向は家計調査年報（平成27年）近畿の値（0.742）を使用し、波及効果の試算は2次波及まで</t>
    <phoneticPr fontId="5"/>
  </si>
  <si>
    <t>移輸出</t>
    <rPh sb="0" eb="1">
      <t>イ</t>
    </rPh>
    <rPh sb="1" eb="3">
      <t>ユシュツ</t>
    </rPh>
    <phoneticPr fontId="5"/>
  </si>
  <si>
    <t>移輸入</t>
    <rPh sb="0" eb="1">
      <t>イ</t>
    </rPh>
    <rPh sb="1" eb="3">
      <t>ユニュウ</t>
    </rPh>
    <phoneticPr fontId="5"/>
  </si>
  <si>
    <t>域際収支</t>
    <rPh sb="0" eb="1">
      <t>イキ</t>
    </rPh>
    <rPh sb="1" eb="2">
      <t>サイ</t>
    </rPh>
    <rPh sb="2" eb="4">
      <t>シュウシ</t>
    </rPh>
    <phoneticPr fontId="5"/>
  </si>
  <si>
    <t>Ｃ</t>
  </si>
  <si>
    <t>部門コード</t>
  </si>
  <si>
    <t>部門名</t>
  </si>
  <si>
    <t>購入者価格（百万円）</t>
  </si>
  <si>
    <t>商業マージン</t>
  </si>
  <si>
    <t>運輸マージン</t>
  </si>
  <si>
    <t>商業マージン率</t>
  </si>
  <si>
    <t>運輸マージン率</t>
  </si>
  <si>
    <t>総務省「平成23年産業連関表」</t>
    <rPh sb="0" eb="3">
      <t>ソウムショウ</t>
    </rPh>
    <rPh sb="4" eb="6">
      <t>ヘイセイ</t>
    </rPh>
    <rPh sb="8" eb="9">
      <t>ネン</t>
    </rPh>
    <rPh sb="9" eb="11">
      <t>サンギョウ</t>
    </rPh>
    <rPh sb="11" eb="13">
      <t>レンカン</t>
    </rPh>
    <rPh sb="13" eb="14">
      <t>ヒョウ</t>
    </rPh>
    <phoneticPr fontId="5"/>
  </si>
  <si>
    <t>農林水産業</t>
  </si>
  <si>
    <t>飲食料品</t>
  </si>
  <si>
    <t>輸送機械</t>
  </si>
  <si>
    <t>電力・ガス・熱供給</t>
  </si>
  <si>
    <t>55</t>
  </si>
  <si>
    <t>57</t>
  </si>
  <si>
    <t>運輸・郵便</t>
  </si>
  <si>
    <t>59</t>
  </si>
  <si>
    <t>61</t>
  </si>
  <si>
    <t>63</t>
  </si>
  <si>
    <t>64</t>
  </si>
  <si>
    <t>医療・福祉</t>
  </si>
  <si>
    <t>65</t>
  </si>
  <si>
    <t>66</t>
  </si>
  <si>
    <t>67</t>
  </si>
  <si>
    <t>68</t>
  </si>
  <si>
    <t>69</t>
  </si>
  <si>
    <t>70</t>
  </si>
  <si>
    <t>011</t>
  </si>
  <si>
    <t>012</t>
  </si>
  <si>
    <t>013</t>
  </si>
  <si>
    <t>015</t>
  </si>
  <si>
    <t>017</t>
  </si>
  <si>
    <t>農業計</t>
    <rPh sb="0" eb="2">
      <t>ノウギョウ</t>
    </rPh>
    <rPh sb="2" eb="3">
      <t>ケイ</t>
    </rPh>
    <phoneticPr fontId="5"/>
  </si>
  <si>
    <t>農林水産業計</t>
    <rPh sb="0" eb="2">
      <t>ノウリン</t>
    </rPh>
    <rPh sb="2" eb="5">
      <t>スイサンギョウ</t>
    </rPh>
    <rPh sb="5" eb="6">
      <t>ケイ</t>
    </rPh>
    <phoneticPr fontId="5"/>
  </si>
  <si>
    <t>671</t>
  </si>
  <si>
    <t>672</t>
  </si>
  <si>
    <t>673</t>
  </si>
  <si>
    <t>674</t>
  </si>
  <si>
    <t>679</t>
  </si>
  <si>
    <t>個人サービス計</t>
    <rPh sb="0" eb="2">
      <t>コジン</t>
    </rPh>
    <rPh sb="6" eb="7">
      <t>ケイ</t>
    </rPh>
    <phoneticPr fontId="5"/>
  </si>
  <si>
    <t>40部門マージン率表</t>
    <phoneticPr fontId="5"/>
  </si>
  <si>
    <t>Ｄ＝Ｂ／Ａ</t>
    <phoneticPr fontId="5"/>
  </si>
  <si>
    <t>Ｅ＝Ｃ／Ａ</t>
    <phoneticPr fontId="5"/>
  </si>
  <si>
    <t>Ｄ＝Ｂ／Ａ</t>
    <phoneticPr fontId="5"/>
  </si>
  <si>
    <t>Ｅ＝Ｃ／Ａ</t>
    <phoneticPr fontId="5"/>
  </si>
  <si>
    <t>区分</t>
    <rPh sb="0" eb="2">
      <t>クブン</t>
    </rPh>
    <phoneticPr fontId="5"/>
  </si>
  <si>
    <t>宿泊</t>
    <phoneticPr fontId="5"/>
  </si>
  <si>
    <t>日帰り</t>
    <phoneticPr fontId="5"/>
  </si>
  <si>
    <t>日帰り者</t>
    <phoneticPr fontId="5"/>
  </si>
  <si>
    <t>　宿泊費</t>
    <phoneticPr fontId="5"/>
  </si>
  <si>
    <t>←</t>
    <phoneticPr fontId="5"/>
  </si>
  <si>
    <t>　交通費</t>
    <phoneticPr fontId="5"/>
  </si>
  <si>
    <t>　土産代</t>
    <phoneticPr fontId="5"/>
  </si>
  <si>
    <t xml:space="preserve"> </t>
    <phoneticPr fontId="5"/>
  </si>
  <si>
    <t>a</t>
    <phoneticPr fontId="5"/>
  </si>
  <si>
    <t>a-1</t>
    <phoneticPr fontId="5"/>
  </si>
  <si>
    <t>　生鮮農産物</t>
    <phoneticPr fontId="5"/>
  </si>
  <si>
    <t>　菓子類等</t>
    <phoneticPr fontId="5"/>
  </si>
  <si>
    <t>　衣料品</t>
    <phoneticPr fontId="5"/>
  </si>
  <si>
    <t>　玩具等</t>
    <phoneticPr fontId="5"/>
  </si>
  <si>
    <t>その他費用</t>
    <phoneticPr fontId="5"/>
  </si>
  <si>
    <t>05</t>
    <phoneticPr fontId="5"/>
  </si>
  <si>
    <t>06</t>
    <phoneticPr fontId="5"/>
  </si>
  <si>
    <t>22</t>
    <phoneticPr fontId="5"/>
  </si>
  <si>
    <t>土産消費額は購入者価格であるが、産業連関表を使用して分析する場合は、生産者価格にて行う必要があるので、購入者価格に含まれる商業マージン額及び貨物運賃額を差し引き、生産者価格を導き出した。</t>
    <phoneticPr fontId="5"/>
  </si>
  <si>
    <t>観光にかかる消費額が地域内における需要増加額に結びつくかを評価する必要がある。結びつかないと判断されるもの（地域外での消費、地域外産品の消費）は除外した。</t>
    <phoneticPr fontId="5"/>
  </si>
  <si>
    <t>ただし、サービス部門の消費については、そのまま地域内消費として評価した。</t>
    <phoneticPr fontId="5"/>
  </si>
  <si>
    <t>交通費については地域内と地域外での消費額、土産代については地域外産品の消費額を把握する資料がないため、各々の部門の地域内自給率を乗じて需要額を推定した。</t>
    <phoneticPr fontId="5"/>
  </si>
  <si>
    <t>飲食・宿泊サービス</t>
    <rPh sb="0" eb="2">
      <t>インショク</t>
    </rPh>
    <rPh sb="3" eb="5">
      <t>シュクハク</t>
    </rPh>
    <phoneticPr fontId="5"/>
  </si>
  <si>
    <t>運輸　、郵便　　　　　　　</t>
    <rPh sb="4" eb="6">
      <t>ユウビン</t>
    </rPh>
    <phoneticPr fontId="5"/>
  </si>
  <si>
    <t>その他の対個人サービス</t>
    <rPh sb="2" eb="3">
      <t>タ</t>
    </rPh>
    <phoneticPr fontId="5"/>
  </si>
  <si>
    <t>2７</t>
  </si>
  <si>
    <t>運輸、郵便　　　　　　　</t>
    <rPh sb="3" eb="5">
      <t>ユウビン</t>
    </rPh>
    <phoneticPr fontId="5"/>
  </si>
  <si>
    <t>域内需要
増加額</t>
    <rPh sb="0" eb="1">
      <t>イキ</t>
    </rPh>
    <rPh sb="2" eb="4">
      <t>ジュヨウ</t>
    </rPh>
    <rPh sb="5" eb="7">
      <t>ゾウカ</t>
    </rPh>
    <rPh sb="7" eb="8">
      <t>ガク</t>
    </rPh>
    <phoneticPr fontId="5"/>
  </si>
  <si>
    <t>H23兵庫県</t>
    <rPh sb="3" eb="6">
      <t>ヒョウゴケ</t>
    </rPh>
    <phoneticPr fontId="5"/>
  </si>
  <si>
    <t>商業マージン額及び貨物運賃額については、平成23年産業連関表算出表(全国)により、商業マージン率及び貨物運賃率を算出した。なお、商業マージン額及び国内貨物運賃額は、それぞれ「商業」、「運輸」部門に投入して算出した。</t>
    <rPh sb="34" eb="36">
      <t>ゼンコク</t>
    </rPh>
    <rPh sb="102" eb="104">
      <t>サンシュツ</t>
    </rPh>
    <phoneticPr fontId="5"/>
  </si>
  <si>
    <t>観光消費推計単価例</t>
    <rPh sb="0" eb="2">
      <t>カンコウ</t>
    </rPh>
    <rPh sb="2" eb="4">
      <t>ショウヒ</t>
    </rPh>
    <rPh sb="4" eb="6">
      <t>スイケイ</t>
    </rPh>
    <rPh sb="6" eb="8">
      <t>タンカ</t>
    </rPh>
    <rPh sb="8" eb="9">
      <t>レイ</t>
    </rPh>
    <phoneticPr fontId="5"/>
  </si>
  <si>
    <t>(資料）兵庫県観光統計研究会資料(2016)</t>
    <rPh sb="1" eb="3">
      <t>シリョウ</t>
    </rPh>
    <rPh sb="4" eb="7">
      <t>ヒョウゴケン</t>
    </rPh>
    <rPh sb="7" eb="9">
      <t>カンコウ</t>
    </rPh>
    <rPh sb="9" eb="11">
      <t>トウケイ</t>
    </rPh>
    <rPh sb="11" eb="14">
      <t>ケンキュウカイ</t>
    </rPh>
    <rPh sb="14" eb="16">
      <t>シリョウ</t>
    </rPh>
    <phoneticPr fontId="5"/>
  </si>
  <si>
    <t>※ 総務省「平成23年産業連関表」</t>
    <phoneticPr fontId="5"/>
  </si>
  <si>
    <t>※商業と運輸関係の部門のマージン額は、他部門からのマージン額が加算された金額</t>
    <rPh sb="1" eb="3">
      <t>ショウギョウ</t>
    </rPh>
    <rPh sb="4" eb="6">
      <t>ウンユ</t>
    </rPh>
    <rPh sb="6" eb="8">
      <t>カンケイ</t>
    </rPh>
    <rPh sb="9" eb="11">
      <t>ブモン</t>
    </rPh>
    <rPh sb="16" eb="17">
      <t>ガク</t>
    </rPh>
    <rPh sb="19" eb="22">
      <t>タブモン</t>
    </rPh>
    <rPh sb="29" eb="30">
      <t>ガク</t>
    </rPh>
    <rPh sb="31" eb="33">
      <t>カサン</t>
    </rPh>
    <rPh sb="36" eb="38">
      <t>キンガク</t>
    </rPh>
    <phoneticPr fontId="5"/>
  </si>
  <si>
    <t xml:space="preserve"> </t>
    <phoneticPr fontId="5"/>
  </si>
  <si>
    <t xml:space="preserve"> </t>
    <phoneticPr fontId="5"/>
  </si>
  <si>
    <t>平成23年市町雇用表</t>
    <rPh sb="5" eb="7">
      <t>シチョウ</t>
    </rPh>
    <rPh sb="7" eb="9">
      <t>コヨウ</t>
    </rPh>
    <rPh sb="9" eb="10">
      <t>ヒョウ</t>
    </rPh>
    <phoneticPr fontId="5"/>
  </si>
  <si>
    <t xml:space="preserve"> </t>
    <phoneticPr fontId="5"/>
  </si>
  <si>
    <t>従業者</t>
    <rPh sb="0" eb="3">
      <t>ジュウギョウシャ</t>
    </rPh>
    <phoneticPr fontId="5"/>
  </si>
  <si>
    <t>（単位：人）</t>
    <rPh sb="1" eb="3">
      <t>タンイ</t>
    </rPh>
    <rPh sb="4" eb="5">
      <t>ニン</t>
    </rPh>
    <phoneticPr fontId="5"/>
  </si>
  <si>
    <t>　</t>
    <phoneticPr fontId="5"/>
  </si>
  <si>
    <t>統合大分類（40部門）</t>
    <rPh sb="0" eb="2">
      <t>トウゴウ</t>
    </rPh>
    <rPh sb="2" eb="5">
      <t>ダイブンルイ</t>
    </rPh>
    <rPh sb="8" eb="10">
      <t>ブモン</t>
    </rPh>
    <phoneticPr fontId="5"/>
  </si>
  <si>
    <t>残差</t>
    <rPh sb="0" eb="2">
      <t>ザンサ</t>
    </rPh>
    <phoneticPr fontId="5"/>
  </si>
  <si>
    <t>兵庫県2</t>
    <rPh sb="0" eb="3">
      <t>ヒョウゴケン</t>
    </rPh>
    <phoneticPr fontId="5"/>
  </si>
  <si>
    <t>兵庫県</t>
    <rPh sb="0" eb="3">
      <t>ヒョウゴケン</t>
    </rPh>
    <phoneticPr fontId="5"/>
  </si>
  <si>
    <t>東灘区</t>
    <rPh sb="0" eb="3">
      <t>ヒガシナダク</t>
    </rPh>
    <phoneticPr fontId="5"/>
  </si>
  <si>
    <t>灘区</t>
    <rPh sb="0" eb="2">
      <t>ナダク</t>
    </rPh>
    <phoneticPr fontId="5"/>
  </si>
  <si>
    <t>兵庫区</t>
    <rPh sb="0" eb="3">
      <t>ヒョウゴク</t>
    </rPh>
    <phoneticPr fontId="5"/>
  </si>
  <si>
    <t>長田区</t>
    <rPh sb="0" eb="3">
      <t>ナガタク</t>
    </rPh>
    <phoneticPr fontId="5"/>
  </si>
  <si>
    <t>須磨区</t>
    <rPh sb="0" eb="3">
      <t>スマク</t>
    </rPh>
    <phoneticPr fontId="5"/>
  </si>
  <si>
    <t>垂水区</t>
    <rPh sb="0" eb="3">
      <t>タルミク</t>
    </rPh>
    <phoneticPr fontId="5"/>
  </si>
  <si>
    <t>北区</t>
    <rPh sb="0" eb="2">
      <t>キタク</t>
    </rPh>
    <phoneticPr fontId="5"/>
  </si>
  <si>
    <t>中央区</t>
    <rPh sb="0" eb="3">
      <t>チュウオウク</t>
    </rPh>
    <phoneticPr fontId="5"/>
  </si>
  <si>
    <t>西区</t>
    <rPh sb="0" eb="2">
      <t>ニシク</t>
    </rPh>
    <phoneticPr fontId="5"/>
  </si>
  <si>
    <t>姫路市</t>
    <rPh sb="0" eb="3">
      <t>ヒメジシ</t>
    </rPh>
    <phoneticPr fontId="5"/>
  </si>
  <si>
    <t>尼崎市</t>
    <rPh sb="0" eb="3">
      <t>アマガサキシ</t>
    </rPh>
    <phoneticPr fontId="5"/>
  </si>
  <si>
    <t>明石市</t>
    <rPh sb="0" eb="3">
      <t>アカシシ</t>
    </rPh>
    <phoneticPr fontId="5"/>
  </si>
  <si>
    <t>西宮市</t>
    <rPh sb="0" eb="3">
      <t>ニシノミヤシ</t>
    </rPh>
    <phoneticPr fontId="5"/>
  </si>
  <si>
    <t>洲本市</t>
    <rPh sb="0" eb="3">
      <t>スモトシ</t>
    </rPh>
    <phoneticPr fontId="5"/>
  </si>
  <si>
    <t>芦屋市</t>
    <rPh sb="0" eb="3">
      <t>アシヤシ</t>
    </rPh>
    <phoneticPr fontId="5"/>
  </si>
  <si>
    <t>伊丹市</t>
    <rPh sb="0" eb="3">
      <t>イタミシ</t>
    </rPh>
    <phoneticPr fontId="5"/>
  </si>
  <si>
    <t>相生市</t>
    <rPh sb="0" eb="3">
      <t>アイオイシ</t>
    </rPh>
    <phoneticPr fontId="5"/>
  </si>
  <si>
    <t>豊岡市</t>
    <rPh sb="0" eb="3">
      <t>トヨオカシ</t>
    </rPh>
    <phoneticPr fontId="5"/>
  </si>
  <si>
    <t>加古川市</t>
    <rPh sb="0" eb="4">
      <t>カコガワシ</t>
    </rPh>
    <phoneticPr fontId="5"/>
  </si>
  <si>
    <t>赤穂市</t>
    <rPh sb="0" eb="3">
      <t>アコウシ</t>
    </rPh>
    <phoneticPr fontId="5"/>
  </si>
  <si>
    <t>西脇市</t>
    <rPh sb="0" eb="3">
      <t>ニシワキシ</t>
    </rPh>
    <phoneticPr fontId="5"/>
  </si>
  <si>
    <t>宝塚市</t>
    <rPh sb="0" eb="3">
      <t>タカラヅカシ</t>
    </rPh>
    <phoneticPr fontId="5"/>
  </si>
  <si>
    <t>三木市</t>
    <rPh sb="0" eb="3">
      <t>ミキシ</t>
    </rPh>
    <phoneticPr fontId="5"/>
  </si>
  <si>
    <t>高砂市</t>
    <rPh sb="0" eb="3">
      <t>タカサゴシ</t>
    </rPh>
    <phoneticPr fontId="5"/>
  </si>
  <si>
    <t>川西市</t>
    <rPh sb="0" eb="3">
      <t>カワニシシ</t>
    </rPh>
    <phoneticPr fontId="5"/>
  </si>
  <si>
    <t>小野市</t>
    <rPh sb="0" eb="3">
      <t>オノシ</t>
    </rPh>
    <phoneticPr fontId="5"/>
  </si>
  <si>
    <t>三田市</t>
    <rPh sb="0" eb="3">
      <t>サンダシ</t>
    </rPh>
    <phoneticPr fontId="5"/>
  </si>
  <si>
    <t>加西市</t>
    <rPh sb="0" eb="2">
      <t>カサイ</t>
    </rPh>
    <rPh sb="2" eb="3">
      <t>シ</t>
    </rPh>
    <phoneticPr fontId="5"/>
  </si>
  <si>
    <t>篠山市</t>
    <rPh sb="0" eb="3">
      <t>ササヤマシ</t>
    </rPh>
    <phoneticPr fontId="5"/>
  </si>
  <si>
    <t>養父市</t>
    <rPh sb="0" eb="3">
      <t>ヤブシ</t>
    </rPh>
    <phoneticPr fontId="5"/>
  </si>
  <si>
    <t>丹波市</t>
    <rPh sb="0" eb="3">
      <t>タンバシ</t>
    </rPh>
    <phoneticPr fontId="5"/>
  </si>
  <si>
    <t>南あわじ市</t>
    <rPh sb="0" eb="1">
      <t>ミナミ</t>
    </rPh>
    <rPh sb="4" eb="5">
      <t>シ</t>
    </rPh>
    <phoneticPr fontId="5"/>
  </si>
  <si>
    <t>朝来市</t>
    <rPh sb="0" eb="1">
      <t>アサ</t>
    </rPh>
    <rPh sb="1" eb="2">
      <t>ク</t>
    </rPh>
    <rPh sb="2" eb="3">
      <t>シ</t>
    </rPh>
    <phoneticPr fontId="5"/>
  </si>
  <si>
    <t>淡路市</t>
    <rPh sb="0" eb="3">
      <t>アワジシ</t>
    </rPh>
    <phoneticPr fontId="5"/>
  </si>
  <si>
    <t>宍粟市</t>
    <rPh sb="0" eb="2">
      <t>シソウ</t>
    </rPh>
    <rPh sb="2" eb="3">
      <t>シ</t>
    </rPh>
    <phoneticPr fontId="5"/>
  </si>
  <si>
    <t>加東市</t>
    <rPh sb="0" eb="2">
      <t>カトウ</t>
    </rPh>
    <rPh sb="2" eb="3">
      <t>シ</t>
    </rPh>
    <phoneticPr fontId="5"/>
  </si>
  <si>
    <t>たつの市</t>
    <rPh sb="3" eb="4">
      <t>シ</t>
    </rPh>
    <phoneticPr fontId="5"/>
  </si>
  <si>
    <t>猪名川町</t>
    <rPh sb="0" eb="3">
      <t>イナガワ</t>
    </rPh>
    <rPh sb="3" eb="4">
      <t>チョウ</t>
    </rPh>
    <phoneticPr fontId="5"/>
  </si>
  <si>
    <t>多可町</t>
    <rPh sb="0" eb="2">
      <t>タカ</t>
    </rPh>
    <rPh sb="2" eb="3">
      <t>チョウ</t>
    </rPh>
    <phoneticPr fontId="5"/>
  </si>
  <si>
    <t>稲美町</t>
    <rPh sb="0" eb="2">
      <t>イナミ</t>
    </rPh>
    <rPh sb="2" eb="3">
      <t>チョウ</t>
    </rPh>
    <phoneticPr fontId="5"/>
  </si>
  <si>
    <t>播磨町</t>
    <rPh sb="0" eb="2">
      <t>ハリマ</t>
    </rPh>
    <rPh sb="2" eb="3">
      <t>チョウ</t>
    </rPh>
    <phoneticPr fontId="5"/>
  </si>
  <si>
    <t>市川町</t>
    <rPh sb="0" eb="2">
      <t>イチカワ</t>
    </rPh>
    <rPh sb="2" eb="3">
      <t>チョウ</t>
    </rPh>
    <phoneticPr fontId="5"/>
  </si>
  <si>
    <t>福崎町</t>
    <rPh sb="0" eb="2">
      <t>フクサキ</t>
    </rPh>
    <rPh sb="2" eb="3">
      <t>チョウ</t>
    </rPh>
    <phoneticPr fontId="5"/>
  </si>
  <si>
    <t>神河町</t>
    <rPh sb="0" eb="1">
      <t>カミ</t>
    </rPh>
    <rPh sb="1" eb="2">
      <t>カワ</t>
    </rPh>
    <rPh sb="2" eb="3">
      <t>チョウ</t>
    </rPh>
    <phoneticPr fontId="5"/>
  </si>
  <si>
    <t>太子町</t>
    <rPh sb="0" eb="2">
      <t>タイシ</t>
    </rPh>
    <rPh sb="2" eb="3">
      <t>チョウ</t>
    </rPh>
    <phoneticPr fontId="5"/>
  </si>
  <si>
    <t>上郡町</t>
    <rPh sb="0" eb="2">
      <t>カミゴオリ</t>
    </rPh>
    <rPh sb="2" eb="3">
      <t>チョウ</t>
    </rPh>
    <phoneticPr fontId="5"/>
  </si>
  <si>
    <t>佐用町</t>
    <rPh sb="0" eb="2">
      <t>サヨウ</t>
    </rPh>
    <rPh sb="2" eb="3">
      <t>チョウ</t>
    </rPh>
    <phoneticPr fontId="5"/>
  </si>
  <si>
    <t>香美町</t>
    <rPh sb="0" eb="2">
      <t>カミ</t>
    </rPh>
    <rPh sb="2" eb="3">
      <t>チョウ</t>
    </rPh>
    <phoneticPr fontId="5"/>
  </si>
  <si>
    <t>新温泉町</t>
    <rPh sb="0" eb="1">
      <t>シン</t>
    </rPh>
    <rPh sb="1" eb="4">
      <t>オンセンチョウ</t>
    </rPh>
    <phoneticPr fontId="5"/>
  </si>
  <si>
    <t>その他対個人サービス</t>
    <rPh sb="2" eb="3">
      <t>タ</t>
    </rPh>
    <phoneticPr fontId="5"/>
  </si>
  <si>
    <t xml:space="preserve"> </t>
    <phoneticPr fontId="5"/>
  </si>
  <si>
    <t>有給役員・雇用者</t>
    <rPh sb="0" eb="2">
      <t>ユウキュウ</t>
    </rPh>
    <rPh sb="2" eb="4">
      <t>ヤクイン</t>
    </rPh>
    <rPh sb="5" eb="8">
      <t>コヨウシャ</t>
    </rPh>
    <phoneticPr fontId="5"/>
  </si>
  <si>
    <t>　</t>
    <phoneticPr fontId="5"/>
  </si>
  <si>
    <t>・雇用者誘発数の基礎となる雇用係数は、「平成23年地域産業連関表・雇用表（40部門分類）」を使用</t>
    <rPh sb="24" eb="25">
      <t>ネン</t>
    </rPh>
    <rPh sb="25" eb="27">
      <t>チイキ</t>
    </rPh>
    <rPh sb="27" eb="29">
      <t>サンギョウ</t>
    </rPh>
    <phoneticPr fontId="5"/>
  </si>
  <si>
    <t>平成28年平均</t>
    <rPh sb="0" eb="2">
      <t>ヘイセイ</t>
    </rPh>
    <rPh sb="4" eb="5">
      <t>ネン</t>
    </rPh>
    <rPh sb="5" eb="7">
      <t>ヘイキン</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</si>
  <si>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</si>
  <si>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</si>
  <si>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令和元年平均</t>
    <rPh sb="0" eb="2">
      <t>レイワ</t>
    </rPh>
    <rPh sb="2" eb="3">
      <t>ガン</t>
    </rPh>
    <rPh sb="3" eb="4">
      <t>ネン</t>
    </rPh>
    <rPh sb="4" eb="6">
      <t>ヘイキン</t>
    </rPh>
    <phoneticPr fontId="6"/>
  </si>
  <si>
    <t>令和2年平均</t>
    <rPh sb="0" eb="2">
      <t>レイワ</t>
    </rPh>
    <rPh sb="3" eb="4">
      <t>ネン</t>
    </rPh>
    <rPh sb="4" eb="6">
      <t>ヘイキン</t>
    </rPh>
    <phoneticPr fontId="5"/>
  </si>
  <si>
    <t>H27県自給率</t>
    <rPh sb="3" eb="4">
      <t>ケン</t>
    </rPh>
    <rPh sb="4" eb="7">
      <t>ジキュウリツ</t>
    </rPh>
    <phoneticPr fontId="2"/>
  </si>
  <si>
    <t>令和元年度市町内総生産速報（名目）</t>
    <rPh sb="0" eb="2">
      <t>レイワ</t>
    </rPh>
    <rPh sb="2" eb="5">
      <t>ガンネンド</t>
    </rPh>
    <rPh sb="7" eb="8">
      <t>ナイ</t>
    </rPh>
    <rPh sb="8" eb="9">
      <t>ソウ</t>
    </rPh>
    <rPh sb="11" eb="13">
      <t>ソクホウ</t>
    </rPh>
    <rPh sb="14" eb="16">
      <t>メイモク</t>
    </rPh>
    <phoneticPr fontId="18"/>
  </si>
  <si>
    <t>　　　　　区分</t>
    <rPh sb="5" eb="7">
      <t>クブン</t>
    </rPh>
    <phoneticPr fontId="18"/>
  </si>
  <si>
    <t>市町内総生産</t>
    <rPh sb="0" eb="2">
      <t>シチョウ</t>
    </rPh>
    <rPh sb="2" eb="3">
      <t>ナイ</t>
    </rPh>
    <rPh sb="3" eb="6">
      <t>ソウセイサン</t>
    </rPh>
    <phoneticPr fontId="18"/>
  </si>
  <si>
    <t>阪神南地域</t>
    <rPh sb="0" eb="2">
      <t>ハンシン</t>
    </rPh>
    <rPh sb="2" eb="3">
      <t>ミナミ</t>
    </rPh>
    <rPh sb="3" eb="5">
      <t>チイキ</t>
    </rPh>
    <phoneticPr fontId="19"/>
  </si>
  <si>
    <t>阪神北地域</t>
    <rPh sb="0" eb="2">
      <t>ハンシン</t>
    </rPh>
    <rPh sb="2" eb="3">
      <t>キタ</t>
    </rPh>
    <rPh sb="3" eb="5">
      <t>チイキ</t>
    </rPh>
    <phoneticPr fontId="19"/>
  </si>
  <si>
    <t>北播磨地域</t>
    <rPh sb="0" eb="1">
      <t>キタ</t>
    </rPh>
    <rPh sb="1" eb="3">
      <t>ハリマ</t>
    </rPh>
    <rPh sb="3" eb="5">
      <t>チイキ</t>
    </rPh>
    <phoneticPr fontId="19"/>
  </si>
  <si>
    <t>中播磨地域</t>
    <rPh sb="0" eb="1">
      <t>ナカ</t>
    </rPh>
    <rPh sb="1" eb="3">
      <t>ハリマ</t>
    </rPh>
    <rPh sb="3" eb="5">
      <t>チイキ</t>
    </rPh>
    <phoneticPr fontId="19"/>
  </si>
  <si>
    <t>西播磨地域</t>
    <rPh sb="0" eb="1">
      <t>ニシ</t>
    </rPh>
    <rPh sb="1" eb="3">
      <t>ハリマ</t>
    </rPh>
    <rPh sb="3" eb="5">
      <t>チイキ</t>
    </rPh>
    <phoneticPr fontId="19"/>
  </si>
  <si>
    <t>阪神南地域</t>
    <rPh sb="2" eb="3">
      <t>ミナミ</t>
    </rPh>
    <phoneticPr fontId="19"/>
  </si>
  <si>
    <t>加東市</t>
    <rPh sb="0" eb="2">
      <t>カトウ</t>
    </rPh>
    <rPh sb="2" eb="3">
      <t>シ</t>
    </rPh>
    <phoneticPr fontId="19"/>
  </si>
  <si>
    <t>多可町</t>
    <rPh sb="0" eb="2">
      <t>タカ</t>
    </rPh>
    <rPh sb="2" eb="3">
      <t>チョウ</t>
    </rPh>
    <phoneticPr fontId="19"/>
  </si>
  <si>
    <t>中播磨地域</t>
    <rPh sb="0" eb="1">
      <t>ナカ</t>
    </rPh>
    <phoneticPr fontId="19"/>
  </si>
  <si>
    <t>姫路市</t>
    <rPh sb="0" eb="3">
      <t>ヒメジシ</t>
    </rPh>
    <phoneticPr fontId="19"/>
  </si>
  <si>
    <t>神河町</t>
    <rPh sb="0" eb="1">
      <t>カミ</t>
    </rPh>
    <rPh sb="1" eb="2">
      <t>カワ</t>
    </rPh>
    <rPh sb="2" eb="3">
      <t>チョウ</t>
    </rPh>
    <phoneticPr fontId="19"/>
  </si>
  <si>
    <t>宍粟市</t>
    <rPh sb="0" eb="2">
      <t>シソウ</t>
    </rPh>
    <rPh sb="2" eb="3">
      <t>シ</t>
    </rPh>
    <phoneticPr fontId="19"/>
  </si>
  <si>
    <t>たつの市</t>
    <rPh sb="3" eb="4">
      <t>シ</t>
    </rPh>
    <phoneticPr fontId="19"/>
  </si>
  <si>
    <t>養父市</t>
    <rPh sb="2" eb="3">
      <t>シ</t>
    </rPh>
    <phoneticPr fontId="19"/>
  </si>
  <si>
    <t>朝来市</t>
    <rPh sb="0" eb="2">
      <t>アサゴ</t>
    </rPh>
    <rPh sb="2" eb="3">
      <t>シ</t>
    </rPh>
    <phoneticPr fontId="19"/>
  </si>
  <si>
    <t>香美町</t>
    <rPh sb="0" eb="2">
      <t>カミ</t>
    </rPh>
    <rPh sb="2" eb="3">
      <t>チョウ</t>
    </rPh>
    <phoneticPr fontId="19"/>
  </si>
  <si>
    <t>新温泉町</t>
    <rPh sb="0" eb="1">
      <t>シン</t>
    </rPh>
    <rPh sb="1" eb="3">
      <t>オンセン</t>
    </rPh>
    <rPh sb="3" eb="4">
      <t>チョウ</t>
    </rPh>
    <phoneticPr fontId="19"/>
  </si>
  <si>
    <t>丹波篠山市</t>
    <rPh sb="0" eb="2">
      <t>タンバ</t>
    </rPh>
    <rPh sb="4" eb="5">
      <t>シ</t>
    </rPh>
    <phoneticPr fontId="20"/>
  </si>
  <si>
    <t>丹波市</t>
    <rPh sb="0" eb="2">
      <t>タンバ</t>
    </rPh>
    <rPh sb="2" eb="3">
      <t>シ</t>
    </rPh>
    <phoneticPr fontId="19"/>
  </si>
  <si>
    <t>南あわじ市</t>
    <rPh sb="0" eb="1">
      <t>ミナミ</t>
    </rPh>
    <rPh sb="4" eb="5">
      <t>シ</t>
    </rPh>
    <phoneticPr fontId="19"/>
  </si>
  <si>
    <t>淡路市</t>
    <rPh sb="0" eb="2">
      <t>アワジ</t>
    </rPh>
    <rPh sb="2" eb="3">
      <t>シ</t>
    </rPh>
    <phoneticPr fontId="19"/>
  </si>
  <si>
    <t>域内GDP：R1年度（名目値）</t>
    <rPh sb="0" eb="1">
      <t>イキ</t>
    </rPh>
    <rPh sb="1" eb="2">
      <t>ウチ</t>
    </rPh>
    <rPh sb="11" eb="14">
      <t>メイモクチ</t>
    </rPh>
    <phoneticPr fontId="5"/>
  </si>
  <si>
    <t>平成27年尼崎市産業連関表試算表</t>
    <rPh sb="0" eb="2">
      <t>ヘイセイ</t>
    </rPh>
    <rPh sb="4" eb="5">
      <t>ネン</t>
    </rPh>
    <rPh sb="5" eb="8">
      <t>アマガサキシ</t>
    </rPh>
    <rPh sb="8" eb="10">
      <t>サンギョウ</t>
    </rPh>
    <rPh sb="10" eb="13">
      <t>レンカンヒョウ</t>
    </rPh>
    <rPh sb="13" eb="15">
      <t>シサン</t>
    </rPh>
    <rPh sb="15" eb="16">
      <t>ヒョウ</t>
    </rPh>
    <phoneticPr fontId="5"/>
  </si>
  <si>
    <t>2021/8/11</t>
    <phoneticPr fontId="5"/>
  </si>
  <si>
    <t>001</t>
  </si>
  <si>
    <t>002</t>
  </si>
  <si>
    <t>003</t>
  </si>
  <si>
    <t>004</t>
  </si>
  <si>
    <t>005</t>
  </si>
  <si>
    <t>006</t>
  </si>
  <si>
    <t>007</t>
  </si>
  <si>
    <t>008</t>
  </si>
  <si>
    <t>009</t>
  </si>
  <si>
    <t>010</t>
  </si>
  <si>
    <t>014</t>
  </si>
  <si>
    <t>016</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</si>
  <si>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</si>
  <si>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</si>
  <si>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</si>
  <si>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</si>
  <si>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</si>
  <si>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</si>
  <si>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</si>
  <si>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</si>
  <si>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</si>
  <si>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</si>
  <si>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</si>
  <si>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</si>
  <si>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</si>
  <si>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</si>
  <si>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</si>
  <si>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</si>
  <si>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</si>
  <si>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</si>
  <si>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</si>
  <si>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</si>
  <si>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</si>
  <si>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</si>
  <si>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</si>
  <si>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</si>
  <si>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</si>
  <si>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</si>
  <si>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</si>
  <si>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</si>
  <si>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</si>
  <si>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</si>
  <si>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</si>
  <si>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</si>
  <si>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</si>
  <si>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</si>
  <si>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</si>
  <si>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</si>
  <si>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</si>
  <si>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</si>
  <si>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</si>
  <si>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</si>
  <si>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</si>
  <si>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</si>
  <si>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</si>
  <si>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</si>
  <si>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</si>
  <si>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</si>
  <si>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</si>
  <si>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</si>
  <si>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</si>
  <si>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</si>
  <si>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</si>
  <si>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</si>
  <si>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</si>
  <si>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</si>
  <si>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</si>
  <si>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</si>
  <si>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</si>
  <si>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</si>
  <si>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</si>
  <si>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</si>
  <si>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</si>
  <si>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</si>
  <si>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</si>
  <si>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</si>
  <si>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</si>
  <si>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</si>
  <si>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</si>
  <si>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</si>
  <si>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</si>
  <si>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</si>
  <si>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</si>
  <si>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</si>
  <si>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</si>
  <si>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</si>
  <si>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</si>
  <si>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</si>
  <si>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</si>
  <si>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</si>
  <si>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</si>
  <si>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</si>
  <si>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</si>
  <si>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</si>
  <si>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</si>
  <si>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</si>
  <si>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</si>
  <si>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</si>
  <si>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</si>
  <si>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</si>
  <si>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</si>
  <si>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</si>
  <si>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</si>
  <si>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</si>
  <si>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</si>
  <si>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</si>
  <si>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</si>
  <si>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</si>
  <si>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乗用車</t>
  </si>
  <si>
    <t>その他の自動車</t>
  </si>
  <si>
    <t>他に分類されない会員制団体</t>
  </si>
  <si>
    <t>市内総固定資本形成（公的）</t>
    <rPh sb="0" eb="1">
      <t>シ</t>
    </rPh>
    <phoneticPr fontId="5"/>
  </si>
  <si>
    <t>市内総固定資本形成（民間）</t>
    <rPh sb="0" eb="1">
      <t>シ</t>
    </rPh>
    <phoneticPr fontId="5"/>
  </si>
  <si>
    <t>市内最終需要計</t>
    <rPh sb="0" eb="1">
      <t>シ</t>
    </rPh>
    <phoneticPr fontId="5"/>
  </si>
  <si>
    <t>市内需要合計</t>
    <rPh sb="0" eb="1">
      <t>シ</t>
    </rPh>
    <phoneticPr fontId="5"/>
  </si>
  <si>
    <t>間接税（関税・輸入品商品税を除く）</t>
  </si>
  <si>
    <t>(出所）兵庫県立大学地域経済指標研究会(2021)</t>
    <rPh sb="1" eb="3">
      <t>シュッショ</t>
    </rPh>
    <rPh sb="4" eb="8">
      <t>ヒョウゴケンリツ</t>
    </rPh>
    <rPh sb="8" eb="10">
      <t>ダイガク</t>
    </rPh>
    <rPh sb="10" eb="12">
      <t>チイキ</t>
    </rPh>
    <rPh sb="12" eb="14">
      <t>ケイザイ</t>
    </rPh>
    <rPh sb="14" eb="16">
      <t>シヒョウ</t>
    </rPh>
    <rPh sb="16" eb="19">
      <t>ケンキュウカイ</t>
    </rPh>
    <phoneticPr fontId="5"/>
  </si>
  <si>
    <t>平成27年尼崎市産業連関表（試算表）</t>
    <rPh sb="5" eb="7">
      <t>アマガサキ</t>
    </rPh>
    <rPh sb="7" eb="8">
      <t>シ</t>
    </rPh>
    <rPh sb="8" eb="10">
      <t>サンギョウ</t>
    </rPh>
    <rPh sb="14" eb="16">
      <t>シサン</t>
    </rPh>
    <rPh sb="16" eb="17">
      <t>ヒョウ</t>
    </rPh>
    <phoneticPr fontId="9"/>
  </si>
  <si>
    <t>農業</t>
    <rPh sb="0" eb="2">
      <t>ノウギョウ</t>
    </rPh>
    <phoneticPr fontId="7"/>
  </si>
  <si>
    <t>林業</t>
    <rPh sb="0" eb="2">
      <t>リンギョウ</t>
    </rPh>
    <phoneticPr fontId="21"/>
  </si>
  <si>
    <t>漁業</t>
    <rPh sb="0" eb="2">
      <t>ギョギョウ</t>
    </rPh>
    <phoneticPr fontId="21"/>
  </si>
  <si>
    <t>プラスチック・ゴム製品</t>
    <rPh sb="9" eb="11">
      <t>セイヒン</t>
    </rPh>
    <phoneticPr fontId="7"/>
  </si>
  <si>
    <t>電子部品</t>
    <rPh sb="0" eb="2">
      <t>デンシ</t>
    </rPh>
    <rPh sb="2" eb="4">
      <t>ブヒン</t>
    </rPh>
    <phoneticPr fontId="21"/>
  </si>
  <si>
    <t>情報通信機器</t>
  </si>
  <si>
    <t>廃棄物処理</t>
    <rPh sb="0" eb="3">
      <t>ハイキブツ</t>
    </rPh>
    <rPh sb="3" eb="5">
      <t>ショリ</t>
    </rPh>
    <phoneticPr fontId="21"/>
  </si>
  <si>
    <t>商業</t>
    <rPh sb="0" eb="2">
      <t>ショウギョウ</t>
    </rPh>
    <phoneticPr fontId="21"/>
  </si>
  <si>
    <t>運輸・郵便</t>
    <rPh sb="3" eb="5">
      <t>ユウビン</t>
    </rPh>
    <phoneticPr fontId="21"/>
  </si>
  <si>
    <t>医療・福祉</t>
    <rPh sb="3" eb="5">
      <t>フクシ</t>
    </rPh>
    <phoneticPr fontId="21"/>
  </si>
  <si>
    <t>他に分類されない会員制団体</t>
    <rPh sb="0" eb="1">
      <t>ホカ</t>
    </rPh>
    <rPh sb="2" eb="4">
      <t>ブンルイ</t>
    </rPh>
    <rPh sb="8" eb="11">
      <t>カイインセイ</t>
    </rPh>
    <rPh sb="11" eb="13">
      <t>ダンタイ</t>
    </rPh>
    <phoneticPr fontId="21"/>
  </si>
  <si>
    <t>平成27年尼崎市産業連関表（試算表）</t>
    <rPh sb="5" eb="8">
      <t>アマガサキシ</t>
    </rPh>
    <rPh sb="8" eb="10">
      <t>サンギョウ</t>
    </rPh>
    <rPh sb="14" eb="16">
      <t>シサン</t>
    </rPh>
    <rPh sb="16" eb="17">
      <t>ヒョウ</t>
    </rPh>
    <phoneticPr fontId="9"/>
  </si>
  <si>
    <t>(出所）兵庫県立大学政策科学研究所地域経済指標研究会(2021)</t>
    <rPh sb="1" eb="3">
      <t>シュッショ</t>
    </rPh>
    <rPh sb="4" eb="6">
      <t>ヒョウゴ</t>
    </rPh>
    <rPh sb="6" eb="8">
      <t>ケンリツ</t>
    </rPh>
    <rPh sb="8" eb="10">
      <t>ダイガク</t>
    </rPh>
    <rPh sb="10" eb="12">
      <t>セイサク</t>
    </rPh>
    <rPh sb="12" eb="14">
      <t>カガク</t>
    </rPh>
    <rPh sb="14" eb="17">
      <t>ケンキュウショ</t>
    </rPh>
    <rPh sb="17" eb="19">
      <t>チイキ</t>
    </rPh>
    <rPh sb="19" eb="21">
      <t>ケイザイ</t>
    </rPh>
    <rPh sb="21" eb="23">
      <t>シヒョウ</t>
    </rPh>
    <rPh sb="23" eb="26">
      <t>ケンキュウカイ</t>
    </rPh>
    <phoneticPr fontId="5"/>
  </si>
  <si>
    <t>2021/8/11</t>
  </si>
  <si>
    <t>投入係数表</t>
    <rPh sb="0" eb="2">
      <t>トウニュウ</t>
    </rPh>
    <rPh sb="2" eb="4">
      <t>ケイスウ</t>
    </rPh>
    <phoneticPr fontId="5"/>
  </si>
  <si>
    <r>
      <t>逆行列係数　〔I-(I-M)A〕</t>
    </r>
    <r>
      <rPr>
        <vertAlign val="superscript"/>
        <sz val="10"/>
        <rFont val="ＭＳ Ｐゴシック"/>
        <family val="3"/>
        <charset val="128"/>
      </rPr>
      <t>-1</t>
    </r>
    <r>
      <rPr>
        <sz val="10"/>
        <rFont val="ＭＳ Ｐゴシック"/>
        <family val="3"/>
        <charset val="128"/>
      </rPr>
      <t>型</t>
    </r>
    <phoneticPr fontId="5"/>
  </si>
  <si>
    <t>平成27年尼崎市産業連関表</t>
    <rPh sb="5" eb="8">
      <t>アマガサキシ</t>
    </rPh>
    <rPh sb="8" eb="10">
      <t>サンギョウ</t>
    </rPh>
    <phoneticPr fontId="5"/>
  </si>
  <si>
    <t>(資料：地域経済指標研究会(2021)「平成27年尼崎市産業連関表」）</t>
    <rPh sb="1" eb="3">
      <t>シリョウ</t>
    </rPh>
    <rPh sb="4" eb="6">
      <t>チイキ</t>
    </rPh>
    <rPh sb="6" eb="8">
      <t>ケイザイ</t>
    </rPh>
    <rPh sb="8" eb="10">
      <t>シヒョウ</t>
    </rPh>
    <rPh sb="10" eb="13">
      <t>ケンキュウカイ</t>
    </rPh>
    <rPh sb="20" eb="22">
      <t>ヘイセイ</t>
    </rPh>
    <rPh sb="24" eb="25">
      <t>ネン</t>
    </rPh>
    <rPh sb="25" eb="28">
      <t>アマガサキシ</t>
    </rPh>
    <rPh sb="28" eb="30">
      <t>サンギョウ</t>
    </rPh>
    <rPh sb="30" eb="33">
      <t>レンカンヒョウ</t>
    </rPh>
    <phoneticPr fontId="5"/>
  </si>
  <si>
    <t>H27域内産業連関表ﾃﾞｰﾀ</t>
    <rPh sb="3" eb="5">
      <t>イキナイ</t>
    </rPh>
    <phoneticPr fontId="5"/>
  </si>
  <si>
    <t>プラスチック・ゴム製品</t>
    <rPh sb="9" eb="11">
      <t>セイヒン</t>
    </rPh>
    <phoneticPr fontId="5"/>
  </si>
  <si>
    <t>運輸・郵便</t>
    <rPh sb="3" eb="5">
      <t>ユウビン</t>
    </rPh>
    <phoneticPr fontId="8"/>
  </si>
  <si>
    <t>他に分類されない会員制団体</t>
    <rPh sb="0" eb="1">
      <t>ホカ</t>
    </rPh>
    <rPh sb="2" eb="4">
      <t>ブンルイ</t>
    </rPh>
    <rPh sb="8" eb="11">
      <t>カイインセイ</t>
    </rPh>
    <rPh sb="11" eb="13">
      <t>ダンタイ</t>
    </rPh>
    <phoneticPr fontId="8"/>
  </si>
  <si>
    <t>h27兵庫県係数</t>
    <rPh sb="3" eb="6">
      <t>ヒョウゴケン</t>
    </rPh>
    <rPh sb="6" eb="8">
      <t>ケイスウ</t>
    </rPh>
    <phoneticPr fontId="5"/>
  </si>
  <si>
    <t>尼崎市－県</t>
    <rPh sb="0" eb="3">
      <t>アマガサキシ</t>
    </rPh>
    <rPh sb="4" eb="5">
      <t>ケン</t>
    </rPh>
    <phoneticPr fontId="5"/>
  </si>
  <si>
    <t>令和3年平均</t>
    <rPh sb="0" eb="2">
      <t>レイワ</t>
    </rPh>
    <rPh sb="3" eb="4">
      <t>ネン</t>
    </rPh>
    <rPh sb="4" eb="6">
      <t>ヘイキン</t>
    </rPh>
    <phoneticPr fontId="27"/>
  </si>
  <si>
    <t xml:space="preserve"> </t>
    <phoneticPr fontId="27"/>
  </si>
  <si>
    <t>H29～R3平均</t>
    <rPh sb="4" eb="8">
      <t>r3ヘイキン</t>
    </rPh>
    <phoneticPr fontId="27"/>
  </si>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</sst>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000000"/>
    <numFmt numFmtId="177" formatCode="0_ "/>
    <numFmt numFmtId="178" formatCode="#,##0.000_ ;[Red]\-#,##0.000\ "/>
    <numFmt numFmtId="179" formatCode="0_);[Red]\(0\)"/>
    <numFmt numFmtId="180" formatCode="#,##0.00_ ;[Red]\-#,##0.00\ "/>
    <numFmt numFmtId="181" formatCode="0.00_);[Red]\(0.00\)"/>
    <numFmt numFmtId="182" formatCode="#,##0_ ;[Red]\-#,##0\ "/>
    <numFmt numFmtId="183" formatCode="0.000000_ "/>
    <numFmt numFmtId="184" formatCode="0.000000_);[Red]\(0.000000\)"/>
    <numFmt numFmtId="185" formatCode="#,##0.000000_ ;[Red]\-#,##0.000000\ "/>
    <numFmt numFmtId="186" formatCode="0.000000_ ;[Red]\-0.000000\ "/>
    <numFmt numFmtId="187" formatCode="0.000_);[Red]\(0.000\)"/>
    <numFmt numFmtId="188" formatCode="0_ ;[Red]\-0\ "/>
    <numFmt numFmtId="189" formatCode="#,##0.0;[Red]\-#,##0.0"/>
    <numFmt numFmtId="190" formatCode="#,##0.000;[Red]\-#,##0.000"/>
    <numFmt numFmtId="191" formatCode="#,##0.000000;[Red]\-#,##0.000000"/>
    <numFmt numFmtId="192" formatCode="#,##0.00000;[Red]\-#,##0.00000"/>
    <numFmt numFmtId="193" formatCode="#,##0.0000_ ;[Red]\-#,##0.0000\ "/>
    <numFmt numFmtId="194" formatCode="#,##0.0;&quot;▲ &quot;#,##0.0"/>
    <numFmt numFmtId="195" formatCode="#,##0_);[Red]\(#,##0\)"/>
    <numFmt numFmtId="196" formatCode="0.0_ "/>
    <numFmt numFmtId="197" formatCode="#,##0;&quot;▲ &quot;#,##0"/>
  </numFmts>
  <fonts count="28"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perscript"/>
      <sz val="11"/>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8"/>
      <name val="ＭＳ Ｐゴシック"/>
      <family val="3"/>
      <charset val="128"/>
    </font>
    <font>
      <sz val="11"/>
      <name val="ＭＳ Ｐゴシック"/>
      <family val="3"/>
      <charset val="128"/>
    </font>
    <font>
      <b/>
      <sz val="11"/>
      <color indexed="9"/>
      <name val="ＭＳ Ｐゴシック"/>
      <family val="3"/>
      <charset val="128"/>
    </font>
    <font>
      <sz val="11"/>
      <color indexed="10"/>
      <name val="ＭＳ Ｐゴシック"/>
      <family val="3"/>
      <charset val="128"/>
    </font>
    <font>
      <sz val="11"/>
      <color indexed="8"/>
      <name val="ＭＳ Ｐゴシック"/>
      <family val="3"/>
      <charset val="128"/>
    </font>
    <font>
      <vertAlign val="superscript"/>
      <sz val="10"/>
      <name val="ＭＳ Ｐゴシック"/>
      <family val="3"/>
      <charset val="128"/>
    </font>
    <font>
      <sz val="11"/>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sz val="6"/>
      <name val="ＭＳ 明朝"/>
      <family val="2"/>
      <charset val="128"/>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4">
    <xf numFmtId="0" fontId="0" fillId="0" borderId="0"/>
    <xf numFmtId="38" fontId="1" fillId="0" borderId="0" applyFont="0" applyFill="0" applyBorder="0" applyAlignment="0" applyProtection="0"/>
    <xf numFmtId="0" fontId="23" fillId="0" borderId="0">
      <alignment vertical="center"/>
    </xf>
    <xf numFmtId="0" fontId="4" fillId="0" borderId="0"/>
  </cellStyleXfs>
  <cellXfs count="758">
    <xf numFmtId="0" fontId="0" fillId="0" borderId="0" xfId="0"/>
    <xf numFmtId="49" fontId="1" fillId="0" borderId="0" xfId="0" applyNumberFormat="1" applyFont="1"/>
    <xf numFmtId="0" fontId="1" fillId="0" borderId="0" xfId="0" applyFont="1"/>
    <xf numFmtId="49" fontId="7" fillId="0" borderId="1" xfId="0" applyNumberFormat="1"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xf numFmtId="49" fontId="7" fillId="0" borderId="3" xfId="0" applyNumberFormat="1" applyFont="1" applyBorder="1"/>
    <xf numFmtId="0" fontId="7" fillId="0" borderId="4" xfId="0" applyFont="1" applyBorder="1"/>
    <xf numFmtId="38" fontId="7" fillId="0" borderId="0" xfId="1" applyFont="1" applyBorder="1"/>
    <xf numFmtId="38" fontId="7" fillId="0" borderId="5" xfId="1" applyFont="1" applyBorder="1"/>
    <xf numFmtId="49" fontId="7" fillId="0" borderId="5" xfId="0" applyNumberFormat="1" applyFont="1" applyBorder="1"/>
    <xf numFmtId="0" fontId="7" fillId="0" borderId="6" xfId="0" applyFont="1" applyBorder="1"/>
    <xf numFmtId="38" fontId="7" fillId="0" borderId="7" xfId="1" applyFont="1" applyBorder="1"/>
    <xf numFmtId="38" fontId="7" fillId="0" borderId="8" xfId="1" applyFont="1" applyBorder="1"/>
    <xf numFmtId="0" fontId="7" fillId="0" borderId="9" xfId="0" applyFont="1" applyBorder="1"/>
    <xf numFmtId="38" fontId="7" fillId="0" borderId="2" xfId="1" applyFont="1" applyBorder="1"/>
    <xf numFmtId="0" fontId="7" fillId="0" borderId="10" xfId="0" applyFont="1" applyBorder="1"/>
    <xf numFmtId="38" fontId="1" fillId="0" borderId="0" xfId="1" applyFont="1"/>
    <xf numFmtId="0" fontId="7" fillId="0" borderId="3" xfId="0" applyFont="1" applyBorder="1"/>
    <xf numFmtId="0" fontId="7" fillId="0" borderId="5" xfId="0" applyFont="1" applyBorder="1"/>
    <xf numFmtId="0" fontId="7" fillId="0" borderId="2" xfId="0" applyFont="1" applyBorder="1"/>
    <xf numFmtId="0" fontId="7" fillId="0" borderId="11" xfId="0" applyFont="1" applyBorder="1"/>
    <xf numFmtId="0" fontId="7" fillId="0" borderId="0" xfId="0" applyFont="1" applyBorder="1"/>
    <xf numFmtId="49" fontId="7" fillId="0" borderId="0" xfId="0" applyNumberFormat="1" applyFont="1" applyBorder="1"/>
    <xf numFmtId="49" fontId="7" fillId="0" borderId="1" xfId="0" applyNumberFormat="1" applyFont="1" applyBorder="1" applyAlignment="1"/>
    <xf numFmtId="0" fontId="0" fillId="0" borderId="9" xfId="0" applyBorder="1" applyAlignment="1"/>
    <xf numFmtId="0" fontId="7" fillId="0" borderId="1" xfId="0" applyFont="1" applyBorder="1" applyAlignment="1"/>
    <xf numFmtId="0" fontId="7" fillId="0" borderId="2" xfId="0" applyFont="1" applyBorder="1" applyAlignment="1"/>
    <xf numFmtId="0" fontId="7" fillId="0" borderId="1" xfId="0" applyFont="1" applyBorder="1"/>
    <xf numFmtId="49" fontId="7" fillId="0" borderId="11" xfId="0" applyNumberFormat="1" applyFont="1" applyBorder="1" applyAlignment="1"/>
    <xf numFmtId="0" fontId="7" fillId="0" borderId="4" xfId="0" applyFont="1" applyBorder="1" applyAlignment="1"/>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12" xfId="0" applyNumberFormat="1" applyFont="1" applyBorder="1"/>
    <xf numFmtId="0" fontId="7" fillId="0" borderId="13" xfId="0" applyFont="1" applyBorder="1" applyAlignment="1">
      <alignment horizontal="center"/>
    </xf>
    <xf numFmtId="0" fontId="7" fillId="0" borderId="14" xfId="0" applyFont="1" applyBorder="1" applyAlignment="1">
      <alignment horizontal="center"/>
    </xf>
    <xf numFmtId="0" fontId="7" fillId="0" borderId="10" xfId="0" applyFont="1" applyBorder="1" applyAlignment="1">
      <alignment horizontal="center"/>
    </xf>
    <xf numFmtId="0" fontId="7" fillId="0" borderId="14" xfId="0" applyFont="1" applyBorder="1"/>
    <xf numFmtId="183" fontId="7" fillId="0" borderId="5" xfId="0" applyNumberFormat="1" applyFont="1" applyBorder="1"/>
    <xf numFmtId="183" fontId="7" fillId="0" borderId="4" xfId="0" applyNumberFormat="1" applyFont="1" applyBorder="1"/>
    <xf numFmtId="38" fontId="7" fillId="0" borderId="0" xfId="0" applyNumberFormat="1" applyFont="1" applyBorder="1"/>
    <xf numFmtId="49" fontId="7" fillId="0" borderId="15" xfId="0" applyNumberFormat="1" applyFont="1" applyBorder="1"/>
    <xf numFmtId="0" fontId="7" fillId="0" borderId="8" xfId="0" applyFont="1" applyBorder="1"/>
    <xf numFmtId="183" fontId="7" fillId="0" borderId="8" xfId="0" applyNumberFormat="1" applyFont="1" applyBorder="1"/>
    <xf numFmtId="183" fontId="7" fillId="0" borderId="6" xfId="0" applyNumberFormat="1" applyFont="1" applyBorder="1"/>
    <xf numFmtId="0" fontId="7" fillId="0" borderId="15" xfId="0" applyFont="1" applyBorder="1"/>
    <xf numFmtId="49" fontId="7" fillId="0" borderId="0" xfId="0" applyNumberFormat="1" applyFont="1"/>
    <xf numFmtId="0" fontId="9" fillId="0" borderId="0" xfId="0" applyFont="1"/>
    <xf numFmtId="0" fontId="0" fillId="0" borderId="1" xfId="0" applyBorder="1"/>
    <xf numFmtId="0" fontId="0" fillId="0" borderId="2" xfId="0" applyBorder="1"/>
    <xf numFmtId="0" fontId="0" fillId="0" borderId="3" xfId="0" applyBorder="1"/>
    <xf numFmtId="0" fontId="0" fillId="0" borderId="12" xfId="0" applyBorder="1"/>
    <xf numFmtId="0" fontId="0" fillId="0" borderId="14" xfId="0" applyBorder="1"/>
    <xf numFmtId="0" fontId="0" fillId="0" borderId="13" xfId="0" applyBorder="1"/>
    <xf numFmtId="0" fontId="6" fillId="2" borderId="11" xfId="0" applyFont="1" applyFill="1" applyBorder="1" applyAlignment="1">
      <alignment vertical="top" wrapText="1"/>
    </xf>
    <xf numFmtId="0" fontId="0" fillId="2" borderId="0" xfId="0" applyFill="1" applyBorder="1" applyAlignment="1">
      <alignment vertical="center"/>
    </xf>
    <xf numFmtId="0" fontId="0" fillId="0" borderId="5" xfId="0" applyBorder="1"/>
    <xf numFmtId="0" fontId="0" fillId="0" borderId="11" xfId="0" applyBorder="1"/>
    <xf numFmtId="0" fontId="7" fillId="3" borderId="0" xfId="0" applyFont="1" applyFill="1" applyBorder="1"/>
    <xf numFmtId="0" fontId="0" fillId="4" borderId="1" xfId="0" applyFill="1" applyBorder="1"/>
    <xf numFmtId="0" fontId="0" fillId="4" borderId="2" xfId="0" applyFill="1" applyBorder="1"/>
    <xf numFmtId="0" fontId="0" fillId="4" borderId="11" xfId="0" applyFill="1" applyBorder="1"/>
    <xf numFmtId="0" fontId="0" fillId="4" borderId="0" xfId="0" applyFill="1" applyBorder="1"/>
    <xf numFmtId="0" fontId="0" fillId="4" borderId="12" xfId="0" applyFill="1" applyBorder="1"/>
    <xf numFmtId="0" fontId="0" fillId="4" borderId="14" xfId="0" applyFill="1" applyBorder="1"/>
    <xf numFmtId="0" fontId="10" fillId="0" borderId="0" xfId="0" applyFont="1" applyAlignment="1">
      <alignment horizontal="left"/>
    </xf>
    <xf numFmtId="0" fontId="11" fillId="0" borderId="2" xfId="0" applyFont="1" applyBorder="1" applyAlignment="1">
      <alignment horizontal="left"/>
    </xf>
    <xf numFmtId="0" fontId="0" fillId="0" borderId="9" xfId="0" applyBorder="1"/>
    <xf numFmtId="0" fontId="12" fillId="0" borderId="0" xfId="0" applyFont="1" applyBorder="1" applyAlignment="1">
      <alignment horizontal="left"/>
    </xf>
    <xf numFmtId="0" fontId="0" fillId="0" borderId="0" xfId="0" applyBorder="1"/>
    <xf numFmtId="0" fontId="0" fillId="0" borderId="4" xfId="0" applyBorder="1"/>
    <xf numFmtId="0" fontId="13" fillId="0" borderId="11"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11"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12" fillId="0" borderId="14" xfId="0" applyFont="1" applyBorder="1" applyAlignment="1">
      <alignment horizontal="left"/>
    </xf>
    <xf numFmtId="0" fontId="0" fillId="0" borderId="10" xfId="0" applyBorder="1"/>
    <xf numFmtId="0" fontId="0" fillId="0" borderId="0" xfId="0" applyAlignment="1"/>
    <xf numFmtId="0" fontId="0" fillId="4" borderId="15" xfId="0" applyFill="1" applyBorder="1"/>
    <xf numFmtId="0" fontId="0" fillId="4" borderId="7" xfId="0" applyFill="1" applyBorder="1"/>
    <xf numFmtId="0" fontId="0" fillId="4" borderId="6" xfId="0" applyFill="1" applyBorder="1"/>
    <xf numFmtId="0" fontId="0" fillId="3" borderId="0" xfId="0" applyFill="1" applyBorder="1"/>
    <xf numFmtId="0" fontId="16" fillId="5" borderId="0" xfId="0" applyFont="1" applyFill="1"/>
    <xf numFmtId="0" fontId="6" fillId="0" borderId="0" xfId="0" applyFont="1" applyBorder="1"/>
    <xf numFmtId="0" fontId="9" fillId="0" borderId="0" xfId="0" applyFont="1" applyBorder="1"/>
    <xf numFmtId="0" fontId="1" fillId="0" borderId="0" xfId="0" applyFont="1" applyBorder="1"/>
    <xf numFmtId="0" fontId="16" fillId="0" borderId="1" xfId="0" applyFont="1" applyBorder="1"/>
    <xf numFmtId="0" fontId="6" fillId="0" borderId="2" xfId="0" applyFont="1" applyBorder="1"/>
    <xf numFmtId="0" fontId="6" fillId="2" borderId="1" xfId="0" applyFont="1" applyFill="1" applyBorder="1"/>
    <xf numFmtId="0" fontId="1" fillId="0" borderId="9" xfId="0" applyFont="1" applyBorder="1"/>
    <xf numFmtId="0" fontId="6" fillId="0" borderId="12" xfId="0" applyFont="1" applyBorder="1"/>
    <xf numFmtId="0" fontId="1" fillId="0" borderId="13" xfId="0" applyFont="1" applyBorder="1"/>
    <xf numFmtId="182" fontId="0" fillId="0" borderId="0" xfId="0" applyNumberFormat="1" applyBorder="1"/>
    <xf numFmtId="0" fontId="6" fillId="0" borderId="0" xfId="0" applyFont="1" applyAlignment="1">
      <alignment horizontal="left"/>
    </xf>
    <xf numFmtId="0" fontId="6" fillId="3" borderId="0" xfId="0" applyFont="1" applyFill="1" applyBorder="1"/>
    <xf numFmtId="177" fontId="9"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centerContinuous"/>
    </xf>
    <xf numFmtId="0" fontId="17" fillId="0" borderId="0" xfId="0" applyFont="1"/>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4"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0" borderId="11" xfId="0" applyFont="1" applyBorder="1" applyAlignment="1">
      <alignment horizontal="center" vertical="center"/>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xf>
    <xf numFmtId="179" fontId="7" fillId="4" borderId="0" xfId="0" applyNumberFormat="1" applyFont="1" applyFill="1" applyBorder="1"/>
    <xf numFmtId="184" fontId="7" fillId="0" borderId="0" xfId="0" applyNumberFormat="1" applyFont="1" applyBorder="1"/>
    <xf numFmtId="181" fontId="7" fillId="0" borderId="0" xfId="0" applyNumberFormat="1" applyFont="1" applyBorder="1"/>
    <xf numFmtId="181" fontId="7" fillId="0" borderId="4" xfId="0" applyNumberFormat="1" applyFont="1" applyBorder="1"/>
    <xf numFmtId="187" fontId="7" fillId="2" borderId="0" xfId="0" applyNumberFormat="1" applyFont="1" applyFill="1" applyBorder="1" applyAlignment="1">
      <alignment horizontal="right" vertical="center"/>
    </xf>
    <xf numFmtId="181" fontId="7" fillId="2" borderId="0" xfId="0" applyNumberFormat="1" applyFont="1" applyFill="1" applyBorder="1" applyAlignment="1">
      <alignment horizontal="right" vertical="center"/>
    </xf>
    <xf numFmtId="186" fontId="7"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4" borderId="0" xfId="0" applyNumberFormat="1" applyFont="1" applyFill="1" applyBorder="1"/>
    <xf numFmtId="185" fontId="7" fillId="0" borderId="0" xfId="0" applyNumberFormat="1" applyFont="1" applyBorder="1"/>
    <xf numFmtId="180" fontId="7" fillId="4" borderId="4" xfId="0" applyNumberFormat="1" applyFont="1" applyFill="1" applyBorder="1"/>
    <xf numFmtId="176" fontId="7" fillId="0" borderId="11" xfId="0" applyNumberFormat="1" applyFont="1" applyBorder="1"/>
    <xf numFmtId="188" fontId="7" fillId="4" borderId="0" xfId="0" applyNumberFormat="1" applyFont="1" applyFill="1" applyBorder="1"/>
    <xf numFmtId="188" fontId="7" fillId="4" borderId="4" xfId="0" applyNumberFormat="1" applyFont="1" applyFill="1" applyBorder="1"/>
    <xf numFmtId="179" fontId="7" fillId="0" borderId="0" xfId="0" applyNumberFormat="1" applyFont="1" applyBorder="1"/>
    <xf numFmtId="179" fontId="7" fillId="0" borderId="0" xfId="0" applyNumberFormat="1" applyFont="1" applyFill="1" applyBorder="1"/>
    <xf numFmtId="181" fontId="7" fillId="0" borderId="7" xfId="0" applyNumberFormat="1" applyFont="1" applyBorder="1"/>
    <xf numFmtId="184" fontId="7" fillId="0" borderId="7" xfId="0" applyNumberFormat="1" applyFont="1" applyBorder="1"/>
    <xf numFmtId="181" fontId="7" fillId="0" borderId="6" xfId="0" applyNumberFormat="1" applyFont="1" applyBorder="1"/>
    <xf numFmtId="0" fontId="7" fillId="0" borderId="7" xfId="0" applyFont="1" applyBorder="1"/>
    <xf numFmtId="186" fontId="7" fillId="0" borderId="7" xfId="0" applyNumberFormat="1" applyFont="1" applyBorder="1" applyAlignment="1">
      <alignment horizontal="right" vertical="center"/>
    </xf>
    <xf numFmtId="180" fontId="7" fillId="0" borderId="7" xfId="0" applyNumberFormat="1" applyFont="1" applyBorder="1"/>
    <xf numFmtId="181" fontId="7" fillId="4" borderId="7" xfId="0" applyNumberFormat="1" applyFont="1" applyFill="1" applyBorder="1"/>
    <xf numFmtId="185" fontId="7" fillId="0" borderId="7" xfId="0" applyNumberFormat="1" applyFont="1" applyBorder="1"/>
    <xf numFmtId="180" fontId="7" fillId="4" borderId="6" xfId="0" applyNumberFormat="1" applyFont="1" applyFill="1" applyBorder="1"/>
    <xf numFmtId="176" fontId="7" fillId="0" borderId="15" xfId="0" applyNumberFormat="1" applyFont="1" applyBorder="1"/>
    <xf numFmtId="188" fontId="7" fillId="4" borderId="7" xfId="0" applyNumberFormat="1" applyFont="1" applyFill="1" applyBorder="1"/>
    <xf numFmtId="188" fontId="7" fillId="4" borderId="6" xfId="0" applyNumberFormat="1" applyFont="1" applyFill="1" applyBorder="1"/>
    <xf numFmtId="182" fontId="0" fillId="0" borderId="0" xfId="0" applyNumberFormat="1" applyFill="1" applyBorder="1"/>
    <xf numFmtId="0" fontId="0" fillId="0" borderId="0" xfId="0" applyFill="1"/>
    <xf numFmtId="0" fontId="6" fillId="0" borderId="11" xfId="0" applyFont="1" applyBorder="1"/>
    <xf numFmtId="0" fontId="6" fillId="0" borderId="11" xfId="0" applyFont="1" applyFill="1" applyBorder="1"/>
    <xf numFmtId="0" fontId="6" fillId="0" borderId="1" xfId="0" applyFont="1" applyBorder="1"/>
    <xf numFmtId="0" fontId="6" fillId="0" borderId="9" xfId="0" applyFont="1" applyBorder="1"/>
    <xf numFmtId="0" fontId="0" fillId="0" borderId="15" xfId="0" applyBorder="1"/>
    <xf numFmtId="191" fontId="7" fillId="0" borderId="1" xfId="1" applyNumberFormat="1" applyFont="1" applyBorder="1"/>
    <xf numFmtId="191" fontId="7" fillId="0" borderId="2" xfId="1" applyNumberFormat="1" applyFont="1" applyBorder="1"/>
    <xf numFmtId="191" fontId="7" fillId="0" borderId="9" xfId="1" applyNumberFormat="1" applyFont="1" applyBorder="1"/>
    <xf numFmtId="191" fontId="7" fillId="0" borderId="3" xfId="1" applyNumberFormat="1" applyFont="1" applyBorder="1"/>
    <xf numFmtId="191" fontId="7" fillId="0" borderId="11" xfId="1" applyNumberFormat="1" applyFont="1" applyBorder="1"/>
    <xf numFmtId="191" fontId="7" fillId="0" borderId="0" xfId="1" applyNumberFormat="1" applyFont="1" applyBorder="1"/>
    <xf numFmtId="191" fontId="7" fillId="0" borderId="4" xfId="1" applyNumberFormat="1" applyFont="1" applyBorder="1"/>
    <xf numFmtId="191" fontId="7" fillId="0" borderId="5" xfId="1" applyNumberFormat="1" applyFont="1" applyBorder="1"/>
    <xf numFmtId="191" fontId="7" fillId="0" borderId="15" xfId="1" applyNumberFormat="1" applyFont="1" applyBorder="1"/>
    <xf numFmtId="191" fontId="7" fillId="0" borderId="7" xfId="1" applyNumberFormat="1" applyFont="1" applyBorder="1"/>
    <xf numFmtId="191" fontId="7" fillId="0" borderId="6" xfId="1" applyNumberFormat="1" applyFont="1" applyBorder="1"/>
    <xf numFmtId="191" fontId="7" fillId="0" borderId="8" xfId="1" applyNumberFormat="1" applyFont="1" applyBorder="1"/>
    <xf numFmtId="49" fontId="0" fillId="0" borderId="0" xfId="0" applyNumberFormat="1" applyFont="1" applyBorder="1"/>
    <xf numFmtId="0" fontId="0" fillId="0" borderId="2" xfId="0" applyBorder="1" applyAlignment="1"/>
    <xf numFmtId="38" fontId="7" fillId="0" borderId="8" xfId="0" applyNumberFormat="1" applyFont="1" applyBorder="1"/>
    <xf numFmtId="180" fontId="7" fillId="0" borderId="7" xfId="0" applyNumberFormat="1" applyFont="1" applyBorder="1" applyAlignment="1">
      <alignment horizontal="right" vertical="center"/>
    </xf>
    <xf numFmtId="180" fontId="7" fillId="0" borderId="0" xfId="0" applyNumberFormat="1" applyFont="1" applyBorder="1"/>
    <xf numFmtId="180" fontId="7" fillId="0" borderId="4" xfId="0" applyNumberFormat="1" applyFont="1" applyBorder="1"/>
    <xf numFmtId="180" fontId="7" fillId="0" borderId="6" xfId="0" applyNumberFormat="1" applyFont="1" applyBorder="1"/>
    <xf numFmtId="0" fontId="6" fillId="0" borderId="0" xfId="0" applyFont="1"/>
    <xf numFmtId="0" fontId="6" fillId="2" borderId="9" xfId="0" applyFont="1" applyFill="1" applyBorder="1"/>
    <xf numFmtId="0" fontId="0" fillId="0" borderId="11" xfId="0" applyBorder="1" applyAlignment="1">
      <alignment horizontal="left"/>
    </xf>
    <xf numFmtId="0" fontId="6" fillId="0" borderId="3" xfId="0" applyFont="1" applyBorder="1"/>
    <xf numFmtId="0" fontId="6" fillId="0" borderId="13" xfId="0" applyFont="1" applyBorder="1"/>
    <xf numFmtId="0" fontId="1" fillId="0" borderId="3" xfId="0" applyFont="1" applyBorder="1"/>
    <xf numFmtId="0" fontId="1" fillId="0" borderId="5" xfId="0" applyFont="1" applyBorder="1"/>
    <xf numFmtId="0" fontId="0" fillId="0" borderId="8" xfId="0" applyBorder="1"/>
    <xf numFmtId="38" fontId="1" fillId="2" borderId="2" xfId="1" applyFont="1" applyFill="1" applyBorder="1"/>
    <xf numFmtId="38" fontId="1" fillId="2" borderId="0" xfId="1" applyFont="1" applyFill="1" applyBorder="1"/>
    <xf numFmtId="38" fontId="1" fillId="2" borderId="14" xfId="1" applyFont="1" applyFill="1" applyBorder="1"/>
    <xf numFmtId="0" fontId="6" fillId="2" borderId="2" xfId="0" applyFont="1" applyFill="1" applyBorder="1"/>
    <xf numFmtId="0" fontId="7" fillId="0" borderId="7" xfId="0" applyFont="1" applyFill="1" applyBorder="1"/>
    <xf numFmtId="0" fontId="7" fillId="2" borderId="1" xfId="0" applyFont="1" applyFill="1" applyBorder="1"/>
    <xf numFmtId="0" fontId="7" fillId="2" borderId="3" xfId="0" applyFont="1" applyFill="1" applyBorder="1"/>
    <xf numFmtId="0" fontId="7" fillId="2" borderId="2" xfId="0" applyFont="1" applyFill="1" applyBorder="1"/>
    <xf numFmtId="0" fontId="6" fillId="0" borderId="14" xfId="0" applyFont="1" applyBorder="1"/>
    <xf numFmtId="189" fontId="1" fillId="2" borderId="2" xfId="1" applyNumberFormat="1" applyFont="1" applyFill="1" applyBorder="1"/>
    <xf numFmtId="189" fontId="1" fillId="2" borderId="0" xfId="1" applyNumberFormat="1" applyFont="1" applyFill="1" applyBorder="1"/>
    <xf numFmtId="189" fontId="1" fillId="2" borderId="14" xfId="1" applyNumberFormat="1" applyFont="1" applyFill="1" applyBorder="1"/>
    <xf numFmtId="189" fontId="0" fillId="6" borderId="7" xfId="1" applyNumberFormat="1" applyFont="1" applyFill="1" applyBorder="1"/>
    <xf numFmtId="0" fontId="6" fillId="4" borderId="3" xfId="0" applyFont="1" applyFill="1" applyBorder="1"/>
    <xf numFmtId="0" fontId="6" fillId="4" borderId="5" xfId="0" applyFont="1" applyFill="1" applyBorder="1" applyAlignment="1">
      <alignment horizontal="center"/>
    </xf>
    <xf numFmtId="189" fontId="0" fillId="4" borderId="3" xfId="1" applyNumberFormat="1" applyFont="1" applyFill="1" applyBorder="1"/>
    <xf numFmtId="189" fontId="0" fillId="4" borderId="5" xfId="1" applyNumberFormat="1" applyFont="1" applyFill="1" applyBorder="1"/>
    <xf numFmtId="189" fontId="0" fillId="4" borderId="13" xfId="1" applyNumberFormat="1" applyFont="1" applyFill="1" applyBorder="1"/>
    <xf numFmtId="189" fontId="0" fillId="4" borderId="8" xfId="1" applyNumberFormat="1" applyFont="1" applyFill="1" applyBorder="1"/>
    <xf numFmtId="0" fontId="9" fillId="0" borderId="0" xfId="0" applyFont="1" applyFill="1" applyBorder="1"/>
    <xf numFmtId="0" fontId="0" fillId="3" borderId="1" xfId="0" applyFill="1" applyBorder="1"/>
    <xf numFmtId="0" fontId="7" fillId="3" borderId="1"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xf>
    <xf numFmtId="0" fontId="0" fillId="3" borderId="12" xfId="0" applyFill="1" applyBorder="1"/>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11" xfId="0" applyFont="1" applyFill="1" applyBorder="1" applyAlignment="1"/>
    <xf numFmtId="189" fontId="6" fillId="3" borderId="11" xfId="1" applyNumberFormat="1" applyFont="1" applyFill="1" applyBorder="1"/>
    <xf numFmtId="38" fontId="6" fillId="3" borderId="11" xfId="1" applyFont="1" applyFill="1" applyBorder="1"/>
    <xf numFmtId="38" fontId="6" fillId="3" borderId="5" xfId="1" applyFont="1" applyFill="1" applyBorder="1"/>
    <xf numFmtId="38" fontId="6" fillId="3" borderId="0" xfId="1" applyFont="1" applyFill="1" applyBorder="1" applyAlignment="1">
      <alignment horizontal="center"/>
    </xf>
    <xf numFmtId="38" fontId="6" fillId="3" borderId="5" xfId="1" applyFont="1" applyFill="1" applyBorder="1" applyAlignment="1">
      <alignment horizontal="center"/>
    </xf>
    <xf numFmtId="40" fontId="6" fillId="3" borderId="11" xfId="1" applyNumberFormat="1" applyFont="1" applyFill="1" applyBorder="1"/>
    <xf numFmtId="10" fontId="6" fillId="3" borderId="13" xfId="1" applyNumberFormat="1" applyFont="1" applyFill="1" applyBorder="1"/>
    <xf numFmtId="38" fontId="6" fillId="3" borderId="13" xfId="1" applyFont="1" applyFill="1" applyBorder="1" applyAlignment="1">
      <alignment horizontal="center"/>
    </xf>
    <xf numFmtId="0" fontId="7" fillId="3" borderId="15" xfId="0" applyFont="1" applyFill="1" applyBorder="1" applyAlignment="1"/>
    <xf numFmtId="0" fontId="7" fillId="3" borderId="6" xfId="0" applyFont="1" applyFill="1" applyBorder="1" applyAlignment="1"/>
    <xf numFmtId="38" fontId="18" fillId="3" borderId="7" xfId="1" applyFont="1" applyFill="1" applyBorder="1"/>
    <xf numFmtId="38" fontId="18" fillId="3" borderId="6" xfId="1" applyFont="1" applyFill="1" applyBorder="1"/>
    <xf numFmtId="0" fontId="7" fillId="3" borderId="0" xfId="0" applyFont="1" applyFill="1" applyBorder="1" applyAlignment="1"/>
    <xf numFmtId="49" fontId="6" fillId="0" borderId="1" xfId="0" applyNumberFormat="1" applyFont="1" applyBorder="1"/>
    <xf numFmtId="49" fontId="6" fillId="0" borderId="9" xfId="0" applyNumberFormat="1" applyFont="1" applyBorder="1"/>
    <xf numFmtId="0" fontId="6" fillId="3" borderId="2" xfId="0" applyFont="1" applyFill="1" applyBorder="1" applyAlignment="1">
      <alignment horizontal="center"/>
    </xf>
    <xf numFmtId="0" fontId="6" fillId="0" borderId="2" xfId="0" applyFont="1" applyBorder="1" applyAlignment="1">
      <alignment horizontal="center"/>
    </xf>
    <xf numFmtId="49" fontId="6" fillId="0" borderId="3" xfId="0" applyNumberFormat="1" applyFont="1" applyBorder="1" applyAlignment="1">
      <alignment horizontal="center"/>
    </xf>
    <xf numFmtId="0" fontId="6" fillId="0" borderId="12" xfId="0" applyFont="1" applyBorder="1" applyAlignment="1">
      <alignment vertical="top"/>
    </xf>
    <xf numFmtId="0" fontId="6" fillId="0" borderId="10" xfId="0" applyFont="1" applyBorder="1" applyAlignment="1">
      <alignment vertical="top"/>
    </xf>
    <xf numFmtId="0" fontId="6" fillId="3"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13" xfId="0" applyFont="1" applyBorder="1" applyAlignment="1">
      <alignment horizontal="center" vertical="top" wrapText="1"/>
    </xf>
    <xf numFmtId="49" fontId="6" fillId="3" borderId="3" xfId="0" applyNumberFormat="1" applyFont="1" applyFill="1" applyBorder="1"/>
    <xf numFmtId="0" fontId="6" fillId="3" borderId="2" xfId="0" applyFont="1" applyFill="1" applyBorder="1"/>
    <xf numFmtId="192" fontId="6" fillId="3" borderId="0" xfId="1" applyNumberFormat="1" applyFont="1" applyFill="1" applyBorder="1" applyAlignment="1"/>
    <xf numFmtId="49" fontId="6" fillId="3" borderId="5" xfId="0" applyNumberFormat="1" applyFont="1" applyFill="1" applyBorder="1"/>
    <xf numFmtId="49" fontId="6" fillId="0" borderId="5" xfId="0" applyNumberFormat="1" applyFont="1" applyBorder="1"/>
    <xf numFmtId="0" fontId="6" fillId="7" borderId="0" xfId="0" applyFont="1" applyFill="1" applyAlignment="1">
      <alignment vertical="center"/>
    </xf>
    <xf numFmtId="49" fontId="6" fillId="0" borderId="8" xfId="0" applyNumberFormat="1" applyFont="1" applyBorder="1"/>
    <xf numFmtId="0" fontId="6" fillId="0" borderId="7" xfId="0" applyFont="1" applyBorder="1"/>
    <xf numFmtId="182" fontId="0" fillId="0" borderId="0" xfId="0" applyNumberFormat="1" applyFont="1"/>
    <xf numFmtId="0" fontId="1" fillId="0" borderId="4" xfId="0" applyFont="1" applyBorder="1"/>
    <xf numFmtId="0" fontId="1" fillId="0" borderId="10" xfId="0" applyFont="1" applyBorder="1"/>
    <xf numFmtId="0" fontId="6" fillId="0" borderId="4" xfId="0" applyFont="1" applyBorder="1"/>
    <xf numFmtId="49" fontId="7" fillId="0" borderId="11" xfId="0" applyNumberFormat="1" applyFont="1" applyBorder="1"/>
    <xf numFmtId="0" fontId="0" fillId="0" borderId="6" xfId="0" applyBorder="1"/>
    <xf numFmtId="190" fontId="0" fillId="0" borderId="5" xfId="1" applyNumberFormat="1" applyFont="1" applyBorder="1"/>
    <xf numFmtId="0" fontId="1" fillId="0" borderId="12" xfId="0" applyFont="1" applyBorder="1"/>
    <xf numFmtId="38" fontId="0" fillId="6" borderId="7" xfId="1" applyFont="1" applyFill="1" applyBorder="1"/>
    <xf numFmtId="194" fontId="1" fillId="2" borderId="1" xfId="1" applyNumberFormat="1" applyFont="1" applyFill="1" applyBorder="1"/>
    <xf numFmtId="194" fontId="1" fillId="2" borderId="11" xfId="1" applyNumberFormat="1" applyFont="1" applyFill="1" applyBorder="1"/>
    <xf numFmtId="194" fontId="0" fillId="6" borderId="15" xfId="1" applyNumberFormat="1" applyFont="1" applyFill="1" applyBorder="1"/>
    <xf numFmtId="194" fontId="1" fillId="2" borderId="12" xfId="1" applyNumberFormat="1" applyFont="1" applyFill="1" applyBorder="1"/>
    <xf numFmtId="179" fontId="7" fillId="7" borderId="0" xfId="0" applyNumberFormat="1" applyFont="1" applyFill="1" applyBorder="1"/>
    <xf numFmtId="0" fontId="7" fillId="0" borderId="9" xfId="0" applyFont="1" applyBorder="1" applyAlignment="1"/>
    <xf numFmtId="0" fontId="7" fillId="0" borderId="12" xfId="0" applyFont="1" applyBorder="1" applyAlignment="1">
      <alignment horizontal="center"/>
    </xf>
    <xf numFmtId="38" fontId="7" fillId="4" borderId="7" xfId="1" applyFont="1" applyFill="1" applyBorder="1"/>
    <xf numFmtId="38" fontId="7" fillId="4" borderId="6" xfId="1" applyFont="1" applyFill="1" applyBorder="1"/>
    <xf numFmtId="38" fontId="7" fillId="4" borderId="4" xfId="1" applyFont="1" applyFill="1" applyBorder="1"/>
    <xf numFmtId="38" fontId="7" fillId="4" borderId="0" xfId="1" applyFont="1" applyFill="1" applyBorder="1"/>
    <xf numFmtId="189" fontId="1" fillId="2" borderId="3" xfId="1" applyNumberFormat="1" applyFont="1" applyFill="1" applyBorder="1"/>
    <xf numFmtId="189" fontId="1" fillId="2" borderId="5" xfId="1" applyNumberFormat="1" applyFont="1" applyFill="1" applyBorder="1"/>
    <xf numFmtId="189" fontId="1" fillId="2" borderId="13" xfId="1" applyNumberFormat="1" applyFont="1" applyFill="1" applyBorder="1"/>
    <xf numFmtId="189" fontId="0" fillId="6" borderId="8" xfId="1" applyNumberFormat="1" applyFont="1" applyFill="1" applyBorder="1"/>
    <xf numFmtId="38" fontId="1" fillId="2" borderId="3" xfId="1" applyFont="1" applyFill="1" applyBorder="1"/>
    <xf numFmtId="38" fontId="1" fillId="2" borderId="5" xfId="1" applyFont="1" applyFill="1" applyBorder="1"/>
    <xf numFmtId="38" fontId="1" fillId="2" borderId="13" xfId="1" applyFont="1" applyFill="1" applyBorder="1"/>
    <xf numFmtId="38" fontId="0" fillId="6" borderId="8" xfId="1" applyFont="1" applyFill="1" applyBorder="1"/>
    <xf numFmtId="194" fontId="1" fillId="2" borderId="5" xfId="1" applyNumberFormat="1" applyFont="1" applyFill="1" applyBorder="1"/>
    <xf numFmtId="194" fontId="1" fillId="2" borderId="3" xfId="1" applyNumberFormat="1" applyFont="1" applyFill="1" applyBorder="1"/>
    <xf numFmtId="194" fontId="1" fillId="2" borderId="13" xfId="1" applyNumberFormat="1" applyFont="1" applyFill="1" applyBorder="1"/>
    <xf numFmtId="194" fontId="0" fillId="6" borderId="8" xfId="1" applyNumberFormat="1" applyFont="1" applyFill="1" applyBorder="1"/>
    <xf numFmtId="38" fontId="23" fillId="0" borderId="0" xfId="1" applyFont="1" applyAlignment="1">
      <alignment vertical="center"/>
    </xf>
    <xf numFmtId="0" fontId="7" fillId="3" borderId="2" xfId="0" applyFont="1" applyFill="1" applyBorder="1" applyAlignment="1"/>
    <xf numFmtId="0" fontId="7" fillId="3" borderId="14" xfId="0" applyFont="1" applyFill="1" applyBorder="1" applyAlignment="1"/>
    <xf numFmtId="0" fontId="7" fillId="3" borderId="7" xfId="0" applyFont="1" applyFill="1" applyBorder="1" applyAlignment="1"/>
    <xf numFmtId="189" fontId="0" fillId="0" borderId="0" xfId="1" applyNumberFormat="1" applyFont="1"/>
    <xf numFmtId="189" fontId="0" fillId="0" borderId="0" xfId="0" applyNumberFormat="1"/>
    <xf numFmtId="189" fontId="0" fillId="0" borderId="2" xfId="1" applyNumberFormat="1" applyFont="1" applyBorder="1"/>
    <xf numFmtId="189" fontId="0" fillId="0" borderId="14" xfId="1" applyNumberFormat="1" applyFont="1" applyBorder="1"/>
    <xf numFmtId="0" fontId="7" fillId="8" borderId="5" xfId="0" applyFont="1" applyFill="1" applyBorder="1" applyAlignment="1">
      <alignment horizontal="center" vertical="center" wrapText="1"/>
    </xf>
    <xf numFmtId="0" fontId="6" fillId="3" borderId="0" xfId="0" applyFont="1" applyFill="1" applyBorder="1" applyAlignment="1">
      <alignment horizontal="left"/>
    </xf>
    <xf numFmtId="0" fontId="6" fillId="0" borderId="0" xfId="0" applyFont="1" applyBorder="1" applyAlignment="1">
      <alignment horizontal="right"/>
    </xf>
    <xf numFmtId="38" fontId="6" fillId="0" borderId="0" xfId="1" applyFont="1" applyBorder="1"/>
    <xf numFmtId="38" fontId="6" fillId="0" borderId="0" xfId="1" applyFont="1"/>
    <xf numFmtId="0" fontId="6" fillId="8" borderId="0" xfId="0" applyFont="1" applyFill="1"/>
    <xf numFmtId="38" fontId="6" fillId="8" borderId="0" xfId="1" applyFont="1" applyFill="1"/>
    <xf numFmtId="190" fontId="18" fillId="0" borderId="3" xfId="1" applyNumberFormat="1" applyFont="1" applyBorder="1"/>
    <xf numFmtId="190" fontId="0" fillId="0" borderId="9" xfId="1" applyNumberFormat="1" applyFont="1" applyBorder="1"/>
    <xf numFmtId="190" fontId="18" fillId="0" borderId="5" xfId="1" applyNumberFormat="1" applyFont="1" applyBorder="1"/>
    <xf numFmtId="190" fontId="18" fillId="0" borderId="4" xfId="1" applyNumberFormat="1" applyFont="1" applyBorder="1"/>
    <xf numFmtId="190" fontId="0" fillId="0" borderId="4" xfId="1" applyNumberFormat="1" applyFont="1" applyBorder="1"/>
    <xf numFmtId="0" fontId="6" fillId="7" borderId="11" xfId="0" applyFont="1" applyFill="1" applyBorder="1"/>
    <xf numFmtId="0" fontId="18" fillId="0" borderId="0" xfId="0" applyFont="1" applyFill="1" applyBorder="1"/>
    <xf numFmtId="0" fontId="18" fillId="0" borderId="0" xfId="0" applyFont="1" applyBorder="1"/>
    <xf numFmtId="0" fontId="18" fillId="4" borderId="1" xfId="0" applyFont="1" applyFill="1" applyBorder="1"/>
    <xf numFmtId="0" fontId="18" fillId="4" borderId="2" xfId="0" applyFont="1" applyFill="1" applyBorder="1"/>
    <xf numFmtId="0" fontId="18" fillId="4" borderId="9" xfId="0" applyFont="1" applyFill="1" applyBorder="1"/>
    <xf numFmtId="0" fontId="18" fillId="4" borderId="11" xfId="0" applyFont="1" applyFill="1" applyBorder="1"/>
    <xf numFmtId="0" fontId="18" fillId="4" borderId="0" xfId="0" applyFont="1" applyFill="1" applyBorder="1"/>
    <xf numFmtId="0" fontId="6" fillId="4" borderId="0" xfId="0" applyFont="1" applyFill="1" applyBorder="1"/>
    <xf numFmtId="0" fontId="18" fillId="4" borderId="4" xfId="0" applyFont="1" applyFill="1" applyBorder="1"/>
    <xf numFmtId="0" fontId="18" fillId="4" borderId="12" xfId="0" applyFont="1" applyFill="1" applyBorder="1"/>
    <xf numFmtId="0" fontId="18" fillId="4" borderId="14" xfId="0" applyFont="1" applyFill="1" applyBorder="1"/>
    <xf numFmtId="0" fontId="6" fillId="4" borderId="14" xfId="0" applyFont="1" applyFill="1" applyBorder="1"/>
    <xf numFmtId="0" fontId="18" fillId="4" borderId="10" xfId="0" applyFont="1" applyFill="1" applyBorder="1"/>
    <xf numFmtId="0" fontId="0" fillId="0" borderId="0" xfId="0" applyFill="1" applyBorder="1"/>
    <xf numFmtId="0" fontId="6" fillId="5" borderId="0" xfId="0" applyFont="1" applyFill="1" applyBorder="1"/>
    <xf numFmtId="0" fontId="18" fillId="0" borderId="9" xfId="0" applyFont="1" applyBorder="1"/>
    <xf numFmtId="0" fontId="18" fillId="0" borderId="2" xfId="0" applyFont="1" applyBorder="1"/>
    <xf numFmtId="0" fontId="6" fillId="0" borderId="15" xfId="0" applyFont="1" applyBorder="1"/>
    <xf numFmtId="0" fontId="18" fillId="0" borderId="6" xfId="0" applyFont="1" applyBorder="1" applyAlignment="1">
      <alignment horizontal="center"/>
    </xf>
    <xf numFmtId="0" fontId="18" fillId="9" borderId="7"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6" fillId="0" borderId="8" xfId="0" applyFont="1" applyBorder="1"/>
    <xf numFmtId="0" fontId="6" fillId="7" borderId="0" xfId="0" applyFont="1" applyFill="1" applyBorder="1" applyAlignment="1">
      <alignment wrapText="1"/>
    </xf>
    <xf numFmtId="195" fontId="6" fillId="4" borderId="3" xfId="0" applyNumberFormat="1" applyFont="1" applyFill="1" applyBorder="1"/>
    <xf numFmtId="0" fontId="6" fillId="0" borderId="8" xfId="0" applyFont="1" applyBorder="1" applyAlignment="1">
      <alignment horizontal="center"/>
    </xf>
    <xf numFmtId="0" fontId="6" fillId="0" borderId="10" xfId="0" applyFont="1" applyBorder="1"/>
    <xf numFmtId="38" fontId="6" fillId="0" borderId="9" xfId="1" applyFont="1" applyBorder="1" applyAlignment="1"/>
    <xf numFmtId="38" fontId="6" fillId="9" borderId="1" xfId="1" applyFont="1" applyFill="1" applyBorder="1" applyAlignment="1"/>
    <xf numFmtId="38" fontId="6" fillId="0" borderId="3" xfId="1" applyFont="1" applyBorder="1" applyAlignment="1"/>
    <xf numFmtId="38" fontId="6" fillId="9" borderId="2" xfId="1" applyFont="1" applyFill="1" applyBorder="1" applyAlignment="1"/>
    <xf numFmtId="38" fontId="6" fillId="9" borderId="3" xfId="1" applyFont="1" applyFill="1" applyBorder="1" applyAlignment="1"/>
    <xf numFmtId="189" fontId="6" fillId="0" borderId="0" xfId="1" applyNumberFormat="1" applyFont="1" applyBorder="1" applyAlignment="1"/>
    <xf numFmtId="195" fontId="6" fillId="4" borderId="13" xfId="0" applyNumberFormat="1" applyFont="1" applyFill="1" applyBorder="1"/>
    <xf numFmtId="195" fontId="18" fillId="0" borderId="8" xfId="0" applyNumberFormat="1" applyFont="1" applyBorder="1"/>
    <xf numFmtId="40" fontId="6" fillId="0" borderId="0" xfId="1" applyNumberFormat="1" applyFont="1" applyBorder="1" applyAlignment="1"/>
    <xf numFmtId="195" fontId="6" fillId="0" borderId="8" xfId="0" applyNumberFormat="1" applyFont="1" applyBorder="1"/>
    <xf numFmtId="195" fontId="18" fillId="8" borderId="5" xfId="0" applyNumberFormat="1" applyFont="1" applyFill="1" applyBorder="1"/>
    <xf numFmtId="0" fontId="0" fillId="0" borderId="0" xfId="0" applyFill="1" applyAlignment="1">
      <alignment horizontal="center"/>
    </xf>
    <xf numFmtId="38" fontId="6" fillId="0" borderId="10" xfId="1" applyFont="1" applyBorder="1" applyAlignment="1"/>
    <xf numFmtId="38" fontId="6" fillId="9" borderId="12" xfId="1" applyFont="1" applyFill="1" applyBorder="1" applyAlignment="1"/>
    <xf numFmtId="38" fontId="6" fillId="0" borderId="13" xfId="1" applyFont="1" applyBorder="1" applyAlignment="1"/>
    <xf numFmtId="38" fontId="6" fillId="9" borderId="14" xfId="1" applyFont="1" applyFill="1" applyBorder="1" applyAlignment="1"/>
    <xf numFmtId="38" fontId="6" fillId="9" borderId="13" xfId="1" applyFont="1" applyFill="1" applyBorder="1" applyAlignment="1"/>
    <xf numFmtId="195" fontId="18" fillId="8" borderId="13" xfId="0" applyNumberFormat="1" applyFont="1" applyFill="1" applyBorder="1"/>
    <xf numFmtId="0" fontId="6" fillId="0" borderId="6" xfId="0" applyFont="1" applyFill="1" applyBorder="1"/>
    <xf numFmtId="0" fontId="6" fillId="0" borderId="8" xfId="0" applyFont="1" applyFill="1" applyBorder="1"/>
    <xf numFmtId="195" fontId="6" fillId="0" borderId="5" xfId="0" applyNumberFormat="1" applyFont="1" applyFill="1" applyBorder="1"/>
    <xf numFmtId="0" fontId="6" fillId="0" borderId="0" xfId="0" applyFont="1" applyFill="1"/>
    <xf numFmtId="195" fontId="6" fillId="0" borderId="13" xfId="0" applyNumberFormat="1" applyFont="1" applyFill="1" applyBorder="1"/>
    <xf numFmtId="0" fontId="6" fillId="0" borderId="1" xfId="0" applyFont="1" applyFill="1" applyBorder="1"/>
    <xf numFmtId="0" fontId="6" fillId="0" borderId="9" xfId="0" applyFont="1" applyFill="1" applyBorder="1"/>
    <xf numFmtId="0" fontId="6" fillId="0" borderId="12" xfId="0" applyFont="1" applyFill="1" applyBorder="1"/>
    <xf numFmtId="196" fontId="6" fillId="0" borderId="13" xfId="0" applyNumberFormat="1" applyFont="1" applyFill="1" applyBorder="1"/>
    <xf numFmtId="0" fontId="6" fillId="0" borderId="10" xfId="0" applyFont="1" applyFill="1" applyBorder="1"/>
    <xf numFmtId="0" fontId="6" fillId="0" borderId="16" xfId="0" applyFont="1" applyBorder="1"/>
    <xf numFmtId="196" fontId="6" fillId="4" borderId="17" xfId="0" applyNumberFormat="1" applyFont="1" applyFill="1" applyBorder="1"/>
    <xf numFmtId="0" fontId="6" fillId="0" borderId="16" xfId="0" applyFont="1" applyFill="1" applyBorder="1" applyAlignment="1">
      <alignment horizontal="center"/>
    </xf>
    <xf numFmtId="0" fontId="6" fillId="0" borderId="18" xfId="0" applyFont="1" applyFill="1" applyBorder="1"/>
    <xf numFmtId="0" fontId="6" fillId="0" borderId="19" xfId="0" applyFont="1" applyBorder="1"/>
    <xf numFmtId="196" fontId="6" fillId="4" borderId="20" xfId="0" applyNumberFormat="1" applyFont="1" applyFill="1" applyBorder="1"/>
    <xf numFmtId="0" fontId="6" fillId="0" borderId="19" xfId="0" applyFont="1" applyFill="1" applyBorder="1" applyAlignment="1">
      <alignment horizontal="center"/>
    </xf>
    <xf numFmtId="0" fontId="6" fillId="0" borderId="21" xfId="0" applyFont="1" applyFill="1" applyBorder="1"/>
    <xf numFmtId="0" fontId="6" fillId="0" borderId="22" xfId="0" applyFont="1" applyBorder="1" applyAlignment="1">
      <alignment shrinkToFit="1"/>
    </xf>
    <xf numFmtId="196" fontId="6" fillId="4" borderId="23" xfId="0" applyNumberFormat="1" applyFont="1" applyFill="1" applyBorder="1"/>
    <xf numFmtId="0" fontId="6" fillId="0" borderId="22" xfId="0" applyFont="1" applyFill="1" applyBorder="1" applyAlignment="1">
      <alignment horizontal="center"/>
    </xf>
    <xf numFmtId="0" fontId="6" fillId="0" borderId="24" xfId="0" applyFont="1" applyFill="1" applyBorder="1" applyAlignment="1">
      <alignment wrapText="1"/>
    </xf>
    <xf numFmtId="0" fontId="0" fillId="0" borderId="25" xfId="0" applyBorder="1"/>
    <xf numFmtId="0" fontId="0" fillId="0" borderId="26" xfId="0" applyBorder="1"/>
    <xf numFmtId="0" fontId="0" fillId="0" borderId="27" xfId="0" applyBorder="1"/>
    <xf numFmtId="0" fontId="7" fillId="0" borderId="0" xfId="0" applyFont="1" applyFill="1" applyBorder="1"/>
    <xf numFmtId="38" fontId="0" fillId="0" borderId="0" xfId="1" applyFont="1" applyFill="1" applyBorder="1"/>
    <xf numFmtId="182" fontId="6" fillId="0" borderId="28" xfId="0" applyNumberFormat="1" applyFont="1" applyFill="1" applyBorder="1"/>
    <xf numFmtId="185" fontId="6" fillId="2" borderId="2" xfId="0" applyNumberFormat="1" applyFont="1" applyFill="1" applyBorder="1"/>
    <xf numFmtId="182" fontId="6" fillId="0" borderId="29" xfId="0" applyNumberFormat="1" applyFont="1" applyBorder="1"/>
    <xf numFmtId="0" fontId="17" fillId="0" borderId="2" xfId="0" applyFont="1" applyBorder="1"/>
    <xf numFmtId="182" fontId="6" fillId="0" borderId="29" xfId="0" applyNumberFormat="1" applyFont="1" applyFill="1" applyBorder="1"/>
    <xf numFmtId="185" fontId="6" fillId="2" borderId="0" xfId="0" applyNumberFormat="1" applyFont="1" applyFill="1" applyBorder="1"/>
    <xf numFmtId="0" fontId="6" fillId="0" borderId="0" xfId="0" applyFont="1" applyBorder="1" applyAlignment="1">
      <alignment horizontal="center"/>
    </xf>
    <xf numFmtId="0" fontId="17" fillId="0" borderId="0" xfId="0" applyFont="1" applyBorder="1"/>
    <xf numFmtId="0" fontId="6" fillId="0" borderId="30" xfId="0" applyFont="1" applyBorder="1"/>
    <xf numFmtId="182" fontId="6" fillId="0" borderId="31" xfId="0" applyNumberFormat="1" applyFont="1" applyFill="1" applyBorder="1"/>
    <xf numFmtId="185" fontId="6" fillId="2" borderId="32" xfId="0" applyNumberFormat="1" applyFont="1" applyFill="1" applyBorder="1"/>
    <xf numFmtId="182" fontId="6" fillId="0" borderId="31" xfId="0" applyNumberFormat="1" applyFont="1" applyBorder="1"/>
    <xf numFmtId="0" fontId="6" fillId="0" borderId="32" xfId="0" applyFont="1" applyBorder="1" applyAlignment="1">
      <alignment horizontal="center"/>
    </xf>
    <xf numFmtId="0" fontId="17" fillId="0" borderId="32" xfId="0" applyFont="1" applyBorder="1"/>
    <xf numFmtId="0" fontId="6" fillId="0" borderId="33" xfId="0" applyFont="1" applyBorder="1"/>
    <xf numFmtId="0" fontId="0" fillId="0" borderId="4" xfId="0" applyFill="1" applyBorder="1"/>
    <xf numFmtId="0" fontId="6" fillId="0" borderId="0" xfId="0" applyFont="1" applyFill="1" applyBorder="1"/>
    <xf numFmtId="193" fontId="6" fillId="0" borderId="0" xfId="0" applyNumberFormat="1" applyFont="1" applyFill="1" applyBorder="1"/>
    <xf numFmtId="0" fontId="6" fillId="0" borderId="0" xfId="0" applyFont="1" applyFill="1" applyBorder="1" applyAlignment="1">
      <alignment horizontal="center"/>
    </xf>
    <xf numFmtId="0" fontId="17" fillId="0" borderId="0" xfId="0" applyFont="1" applyFill="1" applyBorder="1"/>
    <xf numFmtId="0" fontId="6" fillId="0" borderId="4" xfId="0" applyFont="1" applyFill="1" applyBorder="1"/>
    <xf numFmtId="0" fontId="6" fillId="0" borderId="0" xfId="0" quotePrefix="1" applyFont="1" applyFill="1" applyBorder="1" applyAlignment="1">
      <alignment horizontal="center"/>
    </xf>
    <xf numFmtId="182" fontId="6" fillId="0" borderId="26" xfId="0" applyNumberFormat="1" applyFont="1" applyFill="1" applyBorder="1"/>
    <xf numFmtId="185" fontId="6" fillId="0" borderId="14" xfId="0" applyNumberFormat="1" applyFont="1" applyFill="1" applyBorder="1"/>
    <xf numFmtId="0" fontId="0" fillId="0" borderId="14" xfId="0" applyFill="1" applyBorder="1"/>
    <xf numFmtId="182" fontId="6" fillId="0" borderId="26" xfId="1" applyNumberFormat="1" applyFont="1" applyFill="1" applyBorder="1"/>
    <xf numFmtId="0" fontId="6" fillId="0" borderId="14" xfId="0" applyFont="1" applyFill="1" applyBorder="1" applyAlignment="1">
      <alignment horizontal="center"/>
    </xf>
    <xf numFmtId="0" fontId="17" fillId="0" borderId="14" xfId="0" applyFont="1" applyFill="1" applyBorder="1"/>
    <xf numFmtId="0" fontId="6" fillId="0" borderId="14" xfId="0" applyFont="1" applyFill="1" applyBorder="1"/>
    <xf numFmtId="182" fontId="6" fillId="0" borderId="34" xfId="0" applyNumberFormat="1" applyFont="1" applyBorder="1"/>
    <xf numFmtId="0" fontId="9" fillId="0" borderId="14" xfId="0" applyFont="1" applyBorder="1"/>
    <xf numFmtId="0" fontId="0" fillId="0" borderId="35" xfId="0" applyBorder="1"/>
    <xf numFmtId="0" fontId="6" fillId="0" borderId="25"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7" xfId="0" applyFont="1" applyBorder="1"/>
    <xf numFmtId="189" fontId="6" fillId="0" borderId="29" xfId="1" applyNumberFormat="1" applyFont="1" applyBorder="1"/>
    <xf numFmtId="0" fontId="6" fillId="0" borderId="2" xfId="0" quotePrefix="1" applyFont="1" applyBorder="1" applyAlignment="1">
      <alignment horizontal="center"/>
    </xf>
    <xf numFmtId="195" fontId="6" fillId="2" borderId="3" xfId="0" applyNumberFormat="1" applyFont="1" applyFill="1" applyBorder="1"/>
    <xf numFmtId="0" fontId="6" fillId="0" borderId="38" xfId="0" applyFont="1" applyBorder="1"/>
    <xf numFmtId="185" fontId="6" fillId="8" borderId="0" xfId="0" applyNumberFormat="1" applyFont="1" applyFill="1" applyBorder="1"/>
    <xf numFmtId="0" fontId="6" fillId="0" borderId="0" xfId="0" quotePrefix="1" applyFont="1" applyBorder="1" applyAlignment="1">
      <alignment horizontal="center"/>
    </xf>
    <xf numFmtId="195" fontId="6" fillId="2" borderId="5" xfId="0" applyNumberFormat="1" applyFont="1" applyFill="1" applyBorder="1"/>
    <xf numFmtId="0" fontId="6" fillId="0" borderId="39" xfId="0" applyFont="1" applyBorder="1"/>
    <xf numFmtId="185" fontId="6" fillId="4" borderId="32" xfId="0" applyNumberFormat="1" applyFont="1" applyFill="1" applyBorder="1"/>
    <xf numFmtId="189" fontId="6" fillId="0" borderId="31" xfId="1" applyNumberFormat="1" applyFont="1" applyBorder="1"/>
    <xf numFmtId="0" fontId="6" fillId="0" borderId="40" xfId="0" applyFont="1" applyBorder="1"/>
    <xf numFmtId="0" fontId="6" fillId="0" borderId="38" xfId="0" applyFont="1" applyFill="1" applyBorder="1"/>
    <xf numFmtId="0" fontId="17" fillId="0" borderId="0" xfId="0" applyFont="1" applyFill="1" applyBorder="1" applyAlignment="1">
      <alignment wrapText="1"/>
    </xf>
    <xf numFmtId="0" fontId="6" fillId="0" borderId="35" xfId="0" applyFont="1" applyFill="1" applyBorder="1"/>
    <xf numFmtId="189" fontId="6" fillId="0" borderId="26" xfId="1" applyNumberFormat="1" applyFont="1" applyBorder="1"/>
    <xf numFmtId="0" fontId="6" fillId="0" borderId="14" xfId="0" quotePrefix="1" applyFont="1" applyFill="1" applyBorder="1" applyAlignment="1">
      <alignment horizontal="center"/>
    </xf>
    <xf numFmtId="195" fontId="6" fillId="2" borderId="13" xfId="0" applyNumberFormat="1" applyFont="1" applyFill="1" applyBorder="1"/>
    <xf numFmtId="0" fontId="6" fillId="4" borderId="7" xfId="0" applyFont="1" applyFill="1" applyBorder="1"/>
    <xf numFmtId="189" fontId="6" fillId="0" borderId="34" xfId="1" applyNumberFormat="1" applyFont="1" applyBorder="1"/>
    <xf numFmtId="182" fontId="0" fillId="0" borderId="0" xfId="0" applyNumberFormat="1" applyFill="1"/>
    <xf numFmtId="182" fontId="24" fillId="0" borderId="0" xfId="0" applyNumberFormat="1" applyFont="1" applyAlignment="1">
      <alignment vertical="center"/>
    </xf>
    <xf numFmtId="182" fontId="25" fillId="0" borderId="0" xfId="0" applyNumberFormat="1" applyFont="1" applyAlignment="1">
      <alignment vertical="center"/>
    </xf>
    <xf numFmtId="182" fontId="0" fillId="8" borderId="0" xfId="0" quotePrefix="1" applyNumberFormat="1" applyFont="1" applyFill="1"/>
    <xf numFmtId="182" fontId="0" fillId="7" borderId="0" xfId="0" applyNumberFormat="1" applyFill="1"/>
    <xf numFmtId="182" fontId="0" fillId="7" borderId="2" xfId="0" applyNumberFormat="1" applyFill="1" applyBorder="1" applyAlignment="1">
      <alignment vertical="center"/>
    </xf>
    <xf numFmtId="182" fontId="7" fillId="7" borderId="3" xfId="0" applyNumberFormat="1" applyFont="1" applyFill="1" applyBorder="1" applyAlignment="1">
      <alignment horizontal="center"/>
    </xf>
    <xf numFmtId="182" fontId="7" fillId="7" borderId="2" xfId="0" applyNumberFormat="1" applyFont="1" applyFill="1" applyBorder="1" applyAlignment="1">
      <alignment horizontal="center"/>
    </xf>
    <xf numFmtId="182" fontId="0" fillId="0" borderId="0" xfId="0" applyNumberFormat="1" applyFill="1" applyAlignment="1">
      <alignment vertical="center" wrapText="1"/>
    </xf>
    <xf numFmtId="182" fontId="0" fillId="7" borderId="14" xfId="0" applyNumberFormat="1" applyFill="1" applyBorder="1" applyAlignment="1">
      <alignment vertical="center"/>
    </xf>
    <xf numFmtId="182" fontId="0" fillId="7" borderId="14" xfId="0" applyNumberFormat="1" applyFill="1" applyBorder="1" applyAlignment="1">
      <alignment vertical="center" wrapText="1"/>
    </xf>
    <xf numFmtId="182" fontId="7" fillId="7" borderId="13" xfId="0" applyNumberFormat="1" applyFont="1" applyFill="1" applyBorder="1" applyAlignment="1">
      <alignment horizontal="center" vertical="top" wrapText="1"/>
    </xf>
    <xf numFmtId="182" fontId="7" fillId="7" borderId="14" xfId="0" applyNumberFormat="1" applyFont="1" applyFill="1" applyBorder="1" applyAlignment="1">
      <alignment horizontal="center" vertical="top" wrapText="1"/>
    </xf>
    <xf numFmtId="182" fontId="0" fillId="7" borderId="0" xfId="0" applyNumberFormat="1" applyFill="1" applyAlignment="1">
      <alignment vertical="center"/>
    </xf>
    <xf numFmtId="182" fontId="18" fillId="7" borderId="0" xfId="1" applyNumberFormat="1" applyFont="1" applyFill="1"/>
    <xf numFmtId="182" fontId="0" fillId="7" borderId="7" xfId="0" applyNumberFormat="1" applyFill="1" applyBorder="1" applyAlignment="1">
      <alignment vertical="center"/>
    </xf>
    <xf numFmtId="182" fontId="0" fillId="0" borderId="0" xfId="1" applyNumberFormat="1" applyFont="1" applyAlignment="1">
      <alignment vertical="center"/>
    </xf>
    <xf numFmtId="182" fontId="0" fillId="7" borderId="0" xfId="0" applyNumberFormat="1" applyFill="1" applyBorder="1" applyAlignment="1">
      <alignment vertical="center"/>
    </xf>
    <xf numFmtId="182" fontId="18" fillId="7" borderId="0" xfId="1" applyNumberFormat="1" applyFont="1" applyFill="1" applyBorder="1" applyAlignment="1">
      <alignment vertical="center"/>
    </xf>
    <xf numFmtId="182" fontId="16" fillId="0" borderId="0" xfId="0" applyNumberFormat="1" applyFont="1"/>
    <xf numFmtId="182" fontId="6" fillId="0" borderId="0" xfId="0" applyNumberFormat="1" applyFont="1"/>
    <xf numFmtId="182" fontId="0" fillId="0" borderId="0" xfId="0" applyNumberFormat="1"/>
    <xf numFmtId="182" fontId="6" fillId="0" borderId="0" xfId="0" applyNumberFormat="1" applyFont="1" applyAlignment="1">
      <alignment horizontal="right"/>
    </xf>
    <xf numFmtId="182" fontId="6" fillId="0" borderId="1" xfId="0" applyNumberFormat="1" applyFont="1" applyBorder="1"/>
    <xf numFmtId="182" fontId="6" fillId="0" borderId="9" xfId="0" applyNumberFormat="1" applyFont="1" applyBorder="1"/>
    <xf numFmtId="182" fontId="6" fillId="3" borderId="2" xfId="0" applyNumberFormat="1" applyFont="1" applyFill="1" applyBorder="1" applyAlignment="1">
      <alignment horizontal="center"/>
    </xf>
    <xf numFmtId="182" fontId="6" fillId="0" borderId="2" xfId="0" applyNumberFormat="1" applyFont="1" applyBorder="1" applyAlignment="1">
      <alignment horizontal="center"/>
    </xf>
    <xf numFmtId="182" fontId="6" fillId="0" borderId="3" xfId="0" applyNumberFormat="1" applyFont="1" applyBorder="1" applyAlignment="1">
      <alignment horizontal="center"/>
    </xf>
    <xf numFmtId="182" fontId="6" fillId="4" borderId="2" xfId="0" applyNumberFormat="1" applyFont="1" applyFill="1" applyBorder="1" applyAlignment="1">
      <alignment horizontal="center"/>
    </xf>
    <xf numFmtId="182" fontId="6" fillId="0" borderId="12" xfId="0" applyNumberFormat="1" applyFont="1" applyBorder="1" applyAlignment="1">
      <alignment vertical="top"/>
    </xf>
    <xf numFmtId="182" fontId="6" fillId="0" borderId="10" xfId="0" applyNumberFormat="1" applyFont="1" applyBorder="1" applyAlignment="1">
      <alignment vertical="top"/>
    </xf>
    <xf numFmtId="182" fontId="6" fillId="3" borderId="14" xfId="0" applyNumberFormat="1" applyFont="1" applyFill="1" applyBorder="1" applyAlignment="1">
      <alignment horizontal="center" vertical="top" wrapText="1"/>
    </xf>
    <xf numFmtId="182" fontId="6" fillId="0" borderId="14" xfId="0" applyNumberFormat="1" applyFont="1" applyBorder="1" applyAlignment="1">
      <alignment horizontal="center" vertical="top" wrapText="1"/>
    </xf>
    <xf numFmtId="182" fontId="6" fillId="0" borderId="13" xfId="0" applyNumberFormat="1" applyFont="1" applyBorder="1" applyAlignment="1">
      <alignment horizontal="center" vertical="top" wrapText="1"/>
    </xf>
    <xf numFmtId="182" fontId="6" fillId="4" borderId="14" xfId="0" applyNumberFormat="1" applyFont="1" applyFill="1" applyBorder="1" applyAlignment="1">
      <alignment horizontal="center" vertical="top" wrapText="1"/>
    </xf>
    <xf numFmtId="182" fontId="6" fillId="3" borderId="5" xfId="0" applyNumberFormat="1" applyFont="1" applyFill="1" applyBorder="1"/>
    <xf numFmtId="182" fontId="6" fillId="3" borderId="0" xfId="0" applyNumberFormat="1" applyFont="1" applyFill="1" applyBorder="1"/>
    <xf numFmtId="1" fontId="6" fillId="3" borderId="0" xfId="1" applyNumberFormat="1" applyFont="1" applyFill="1" applyBorder="1" applyAlignment="1"/>
    <xf numFmtId="1" fontId="6" fillId="3" borderId="5" xfId="1" applyNumberFormat="1" applyFont="1" applyFill="1" applyBorder="1" applyAlignment="1"/>
    <xf numFmtId="1" fontId="6" fillId="4" borderId="0" xfId="1" applyNumberFormat="1" applyFont="1" applyFill="1" applyBorder="1" applyAlignment="1"/>
    <xf numFmtId="182" fontId="6" fillId="0" borderId="5" xfId="0" applyNumberFormat="1" applyFont="1" applyBorder="1"/>
    <xf numFmtId="182" fontId="6" fillId="0" borderId="0" xfId="0" applyNumberFormat="1" applyFont="1" applyBorder="1"/>
    <xf numFmtId="182" fontId="6" fillId="0" borderId="8" xfId="0" applyNumberFormat="1" applyFont="1" applyBorder="1"/>
    <xf numFmtId="182" fontId="6" fillId="0" borderId="7" xfId="0" applyNumberFormat="1" applyFont="1" applyBorder="1"/>
    <xf numFmtId="1" fontId="6" fillId="3" borderId="7" xfId="1" applyNumberFormat="1" applyFont="1" applyFill="1" applyBorder="1" applyAlignment="1"/>
    <xf numFmtId="1" fontId="6" fillId="3" borderId="8" xfId="1" applyNumberFormat="1" applyFont="1" applyFill="1" applyBorder="1" applyAlignment="1"/>
    <xf numFmtId="1" fontId="6" fillId="4" borderId="7" xfId="1" applyNumberFormat="1" applyFont="1" applyFill="1" applyBorder="1" applyAlignment="1"/>
    <xf numFmtId="182" fontId="6" fillId="0" borderId="5" xfId="0" applyNumberFormat="1" applyFont="1" applyBorder="1" applyAlignment="1">
      <alignment horizontal="left"/>
    </xf>
    <xf numFmtId="182" fontId="6" fillId="3" borderId="0" xfId="1" applyNumberFormat="1" applyFont="1" applyFill="1" applyBorder="1" applyAlignment="1"/>
    <xf numFmtId="182" fontId="6" fillId="0" borderId="8" xfId="0" applyNumberFormat="1" applyFont="1" applyBorder="1" applyAlignment="1">
      <alignment horizontal="left"/>
    </xf>
    <xf numFmtId="0" fontId="0" fillId="9" borderId="1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8" fillId="0" borderId="0" xfId="0" applyFont="1"/>
    <xf numFmtId="0" fontId="7" fillId="0" borderId="13" xfId="0" applyFont="1" applyBorder="1"/>
    <xf numFmtId="38" fontId="7" fillId="0" borderId="5" xfId="0" applyNumberFormat="1" applyFont="1" applyBorder="1"/>
    <xf numFmtId="49" fontId="7" fillId="9" borderId="11" xfId="0" applyNumberFormat="1" applyFont="1" applyFill="1" applyBorder="1"/>
    <xf numFmtId="0" fontId="7" fillId="9" borderId="0" xfId="0" applyFont="1" applyFill="1" applyBorder="1"/>
    <xf numFmtId="189" fontId="18" fillId="9" borderId="5" xfId="1" applyNumberFormat="1" applyFont="1" applyFill="1" applyBorder="1"/>
    <xf numFmtId="189" fontId="1" fillId="9" borderId="0" xfId="1" applyNumberFormat="1" applyFont="1" applyFill="1" applyBorder="1"/>
    <xf numFmtId="189" fontId="1" fillId="9" borderId="5" xfId="1" applyNumberFormat="1" applyFont="1" applyFill="1" applyBorder="1"/>
    <xf numFmtId="38" fontId="1" fillId="9" borderId="0" xfId="1" applyFont="1" applyFill="1" applyBorder="1"/>
    <xf numFmtId="38" fontId="1" fillId="9" borderId="5" xfId="1" applyFont="1" applyFill="1" applyBorder="1"/>
    <xf numFmtId="0" fontId="1" fillId="9" borderId="4" xfId="0" applyFont="1" applyFill="1" applyBorder="1"/>
    <xf numFmtId="0" fontId="0" fillId="0" borderId="1" xfId="0" applyFill="1" applyBorder="1"/>
    <xf numFmtId="0" fontId="0" fillId="0" borderId="9" xfId="0" applyFill="1" applyBorder="1"/>
    <xf numFmtId="38" fontId="18" fillId="0" borderId="9" xfId="1" applyFont="1" applyFill="1" applyBorder="1"/>
    <xf numFmtId="38" fontId="18" fillId="0" borderId="3" xfId="1" applyFont="1" applyFill="1" applyBorder="1"/>
    <xf numFmtId="0" fontId="0" fillId="0" borderId="3" xfId="0" applyFill="1" applyBorder="1"/>
    <xf numFmtId="0" fontId="0" fillId="0" borderId="11" xfId="0" applyFill="1" applyBorder="1"/>
    <xf numFmtId="38" fontId="18" fillId="0" borderId="10" xfId="1" applyFont="1" applyFill="1" applyBorder="1" applyAlignment="1">
      <alignment horizontal="center"/>
    </xf>
    <xf numFmtId="38" fontId="18" fillId="0" borderId="13" xfId="1" applyFont="1" applyFill="1" applyBorder="1" applyAlignment="1">
      <alignment horizontal="center"/>
    </xf>
    <xf numFmtId="0" fontId="0" fillId="0" borderId="13" xfId="0" applyFill="1" applyBorder="1" applyAlignment="1">
      <alignment horizontal="center"/>
    </xf>
    <xf numFmtId="0" fontId="0" fillId="0" borderId="10" xfId="0" applyFill="1" applyBorder="1" applyAlignment="1">
      <alignment horizontal="center"/>
    </xf>
    <xf numFmtId="0" fontId="0" fillId="0" borderId="12" xfId="0" applyFill="1" applyBorder="1" applyAlignment="1">
      <alignment vertical="top" textRotation="255" wrapText="1"/>
    </xf>
    <xf numFmtId="0" fontId="0" fillId="0" borderId="10" xfId="0" applyFill="1" applyBorder="1"/>
    <xf numFmtId="38" fontId="18" fillId="0" borderId="6" xfId="1" applyFont="1" applyFill="1" applyBorder="1" applyAlignment="1">
      <alignment horizontal="center" vertical="center" wrapText="1"/>
    </xf>
    <xf numFmtId="38" fontId="18" fillId="0" borderId="7" xfId="1" applyFont="1" applyFill="1" applyBorder="1" applyAlignment="1">
      <alignment horizontal="center" vertical="center" wrapText="1"/>
    </xf>
    <xf numFmtId="38" fontId="18" fillId="0" borderId="8" xfId="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xf numFmtId="182" fontId="6" fillId="0" borderId="2" xfId="0" applyNumberFormat="1" applyFont="1" applyFill="1" applyBorder="1"/>
    <xf numFmtId="193" fontId="6" fillId="2" borderId="2" xfId="0" applyNumberFormat="1" applyFont="1" applyFill="1" applyBorder="1"/>
    <xf numFmtId="193" fontId="6" fillId="2" borderId="9" xfId="0" applyNumberFormat="1" applyFont="1" applyFill="1" applyBorder="1"/>
    <xf numFmtId="182" fontId="6" fillId="0" borderId="0" xfId="0" applyNumberFormat="1" applyFont="1" applyFill="1" applyBorder="1"/>
    <xf numFmtId="193" fontId="6" fillId="2" borderId="0" xfId="0" applyNumberFormat="1" applyFont="1" applyFill="1" applyBorder="1"/>
    <xf numFmtId="193" fontId="6" fillId="2" borderId="4" xfId="0" applyNumberFormat="1" applyFont="1" applyFill="1" applyBorder="1"/>
    <xf numFmtId="182" fontId="6" fillId="0" borderId="14" xfId="0" applyNumberFormat="1" applyFont="1" applyFill="1" applyBorder="1"/>
    <xf numFmtId="193" fontId="6" fillId="2" borderId="14" xfId="0" applyNumberFormat="1" applyFont="1" applyFill="1" applyBorder="1"/>
    <xf numFmtId="193" fontId="6" fillId="2" borderId="10" xfId="0" applyNumberFormat="1" applyFont="1" applyFill="1" applyBorder="1"/>
    <xf numFmtId="0" fontId="0" fillId="0" borderId="1" xfId="0" applyBorder="1" applyAlignment="1">
      <alignment vertical="center"/>
    </xf>
    <xf numFmtId="0" fontId="0" fillId="0" borderId="2" xfId="0" applyBorder="1" applyAlignment="1">
      <alignment vertical="center" wrapText="1"/>
    </xf>
    <xf numFmtId="38" fontId="18" fillId="0" borderId="8" xfId="1" applyFont="1" applyFill="1" applyBorder="1" applyAlignment="1">
      <alignment horizontal="center"/>
    </xf>
    <xf numFmtId="0" fontId="0" fillId="0" borderId="8" xfId="0" applyFill="1" applyBorder="1" applyAlignment="1">
      <alignment horizontal="center"/>
    </xf>
    <xf numFmtId="0" fontId="0" fillId="0" borderId="6" xfId="0" applyFill="1" applyBorder="1" applyAlignment="1">
      <alignment horizontal="center"/>
    </xf>
    <xf numFmtId="0" fontId="0" fillId="0" borderId="12" xfId="0" applyBorder="1" applyAlignment="1">
      <alignment vertical="center"/>
    </xf>
    <xf numFmtId="0" fontId="0" fillId="0" borderId="14" xfId="0" applyBorder="1" applyAlignment="1">
      <alignment vertical="center" wrapText="1"/>
    </xf>
    <xf numFmtId="0" fontId="0" fillId="9" borderId="11" xfId="0" applyFill="1" applyBorder="1" applyAlignment="1">
      <alignment vertical="center"/>
    </xf>
    <xf numFmtId="0" fontId="0" fillId="9" borderId="0" xfId="0" applyFill="1" applyBorder="1" applyAlignment="1">
      <alignment vertical="center" wrapText="1"/>
    </xf>
    <xf numFmtId="38" fontId="18" fillId="9" borderId="0" xfId="1" applyFont="1" applyFill="1"/>
    <xf numFmtId="193" fontId="18" fillId="9" borderId="0" xfId="0" applyNumberFormat="1" applyFont="1" applyFill="1" applyBorder="1"/>
    <xf numFmtId="0" fontId="0" fillId="0" borderId="11" xfId="0" applyBorder="1" applyAlignment="1">
      <alignment vertical="center"/>
    </xf>
    <xf numFmtId="0" fontId="0" fillId="0" borderId="0" xfId="0" applyBorder="1" applyAlignment="1">
      <alignment vertical="center" wrapText="1"/>
    </xf>
    <xf numFmtId="38" fontId="0" fillId="0" borderId="0" xfId="1" applyFont="1"/>
    <xf numFmtId="193" fontId="18" fillId="7" borderId="0" xfId="0" applyNumberFormat="1" applyFont="1" applyFill="1" applyBorder="1"/>
    <xf numFmtId="0" fontId="0" fillId="0" borderId="0" xfId="0" applyBorder="1" applyAlignment="1">
      <alignment vertical="center"/>
    </xf>
    <xf numFmtId="0" fontId="0" fillId="0" borderId="15" xfId="0" applyBorder="1" applyAlignment="1">
      <alignment vertical="center"/>
    </xf>
    <xf numFmtId="0" fontId="0" fillId="0" borderId="7" xfId="0" applyBorder="1" applyAlignment="1">
      <alignment vertical="center" wrapText="1"/>
    </xf>
    <xf numFmtId="38" fontId="0" fillId="0" borderId="7" xfId="1" applyFont="1" applyBorder="1"/>
    <xf numFmtId="193" fontId="18" fillId="7" borderId="7" xfId="0" applyNumberFormat="1" applyFont="1" applyFill="1" applyBorder="1"/>
    <xf numFmtId="38" fontId="0" fillId="0" borderId="2" xfId="1" applyFont="1" applyBorder="1"/>
    <xf numFmtId="193" fontId="18" fillId="7" borderId="2" xfId="0" applyNumberFormat="1" applyFont="1" applyFill="1" applyBorder="1"/>
    <xf numFmtId="38" fontId="0" fillId="0" borderId="0" xfId="1" applyFont="1" applyBorder="1"/>
    <xf numFmtId="38" fontId="0" fillId="0" borderId="14" xfId="1" applyFont="1" applyBorder="1"/>
    <xf numFmtId="193" fontId="18" fillId="7" borderId="14" xfId="0" applyNumberFormat="1" applyFont="1" applyFill="1" applyBorder="1"/>
    <xf numFmtId="38" fontId="0" fillId="0" borderId="0" xfId="0" applyNumberFormat="1"/>
    <xf numFmtId="0" fontId="0" fillId="0" borderId="7" xfId="0" applyFill="1" applyBorder="1"/>
    <xf numFmtId="38" fontId="0" fillId="0" borderId="7" xfId="0" applyNumberFormat="1" applyBorder="1"/>
    <xf numFmtId="38" fontId="0" fillId="0" borderId="14" xfId="0" applyNumberFormat="1" applyBorder="1"/>
    <xf numFmtId="0" fontId="0" fillId="0" borderId="7" xfId="0" applyBorder="1"/>
    <xf numFmtId="38" fontId="18" fillId="9" borderId="7" xfId="1" applyFont="1" applyFill="1" applyBorder="1"/>
    <xf numFmtId="38" fontId="18" fillId="9" borderId="2" xfId="1" applyFont="1" applyFill="1" applyBorder="1"/>
    <xf numFmtId="38" fontId="18" fillId="9" borderId="0" xfId="1" applyFont="1" applyFill="1" applyBorder="1"/>
    <xf numFmtId="38" fontId="18" fillId="9" borderId="14" xfId="1" applyFont="1" applyFill="1" applyBorder="1"/>
    <xf numFmtId="38" fontId="0" fillId="0" borderId="0" xfId="0" applyNumberFormat="1" applyBorder="1"/>
    <xf numFmtId="0" fontId="6" fillId="10" borderId="9" xfId="0" applyFont="1" applyFill="1" applyBorder="1" applyAlignment="1">
      <alignment wrapText="1"/>
    </xf>
    <xf numFmtId="0" fontId="18" fillId="0" borderId="3" xfId="0" applyFont="1" applyBorder="1" applyAlignment="1">
      <alignment horizontal="center"/>
    </xf>
    <xf numFmtId="38" fontId="6" fillId="0" borderId="1" xfId="1" applyFont="1" applyBorder="1" applyAlignment="1"/>
    <xf numFmtId="189" fontId="6" fillId="0" borderId="3" xfId="1" applyNumberFormat="1" applyFont="1" applyBorder="1" applyAlignment="1"/>
    <xf numFmtId="38" fontId="6" fillId="9" borderId="3" xfId="1" applyFont="1" applyFill="1" applyBorder="1"/>
    <xf numFmtId="38" fontId="6" fillId="9" borderId="9" xfId="1" applyFont="1" applyFill="1" applyBorder="1"/>
    <xf numFmtId="0" fontId="18" fillId="0" borderId="13" xfId="0" applyFont="1" applyBorder="1" applyAlignment="1">
      <alignment horizontal="center"/>
    </xf>
    <xf numFmtId="38" fontId="6" fillId="0" borderId="12" xfId="1" applyFont="1" applyBorder="1" applyAlignment="1"/>
    <xf numFmtId="189" fontId="6" fillId="0" borderId="13" xfId="1" applyNumberFormat="1" applyFont="1" applyBorder="1" applyAlignment="1"/>
    <xf numFmtId="40" fontId="0" fillId="0" borderId="0" xfId="1" applyNumberFormat="1" applyFont="1"/>
    <xf numFmtId="38" fontId="6" fillId="9" borderId="5" xfId="1" applyFont="1" applyFill="1" applyBorder="1"/>
    <xf numFmtId="38" fontId="6" fillId="9" borderId="4" xfId="1" applyFont="1" applyFill="1" applyBorder="1"/>
    <xf numFmtId="0" fontId="0" fillId="0" borderId="0" xfId="0" applyFont="1"/>
    <xf numFmtId="38" fontId="6" fillId="7" borderId="0" xfId="1" applyFont="1" applyFill="1" applyBorder="1" applyAlignment="1"/>
    <xf numFmtId="189" fontId="6" fillId="7" borderId="0" xfId="1" applyNumberFormat="1" applyFont="1" applyFill="1" applyBorder="1" applyAlignment="1"/>
    <xf numFmtId="0" fontId="18" fillId="7" borderId="0" xfId="0" applyFont="1" applyFill="1" applyBorder="1" applyAlignment="1">
      <alignment horizontal="center"/>
    </xf>
    <xf numFmtId="0" fontId="0" fillId="0" borderId="0" xfId="0" applyFont="1" applyFill="1" applyBorder="1" applyAlignment="1">
      <alignment horizontal="center"/>
    </xf>
    <xf numFmtId="38" fontId="0" fillId="0" borderId="0" xfId="1" applyFont="1" applyFill="1"/>
    <xf numFmtId="190" fontId="0" fillId="0" borderId="0" xfId="1" applyNumberFormat="1" applyFont="1"/>
    <xf numFmtId="38" fontId="6" fillId="9" borderId="13" xfId="1" applyFont="1" applyFill="1" applyBorder="1"/>
    <xf numFmtId="38" fontId="6" fillId="9" borderId="10" xfId="1" applyFont="1" applyFill="1" applyBorder="1"/>
    <xf numFmtId="195" fontId="0" fillId="0" borderId="0" xfId="0" applyNumberFormat="1" applyFill="1" applyBorder="1"/>
    <xf numFmtId="192" fontId="0" fillId="0" borderId="0" xfId="1" applyNumberFormat="1" applyFont="1"/>
    <xf numFmtId="38" fontId="0" fillId="0" borderId="0" xfId="0" applyNumberFormat="1" applyFill="1"/>
    <xf numFmtId="192" fontId="18" fillId="7" borderId="0" xfId="1" applyNumberFormat="1" applyFont="1" applyFill="1"/>
    <xf numFmtId="185" fontId="6" fillId="10" borderId="2" xfId="0" applyNumberFormat="1" applyFont="1" applyFill="1" applyBorder="1"/>
    <xf numFmtId="185" fontId="6" fillId="10" borderId="0" xfId="0" applyNumberFormat="1" applyFont="1" applyFill="1" applyBorder="1"/>
    <xf numFmtId="185" fontId="6" fillId="10" borderId="14" xfId="0" applyNumberFormat="1" applyFont="1" applyFill="1" applyBorder="1"/>
    <xf numFmtId="0" fontId="9" fillId="0" borderId="0" xfId="0" applyFont="1" applyAlignment="1"/>
    <xf numFmtId="0" fontId="18" fillId="0" borderId="0" xfId="0" applyFont="1" applyAlignment="1"/>
    <xf numFmtId="0" fontId="23" fillId="0" borderId="0" xfId="0" applyFont="1" applyAlignment="1">
      <alignment vertical="center"/>
    </xf>
    <xf numFmtId="0" fontId="18" fillId="0" borderId="1" xfId="0" applyFont="1" applyBorder="1" applyAlignment="1"/>
    <xf numFmtId="0" fontId="18" fillId="0" borderId="2" xfId="0" applyFont="1" applyBorder="1" applyAlignment="1"/>
    <xf numFmtId="38" fontId="23" fillId="9" borderId="2" xfId="1" applyFont="1" applyFill="1" applyBorder="1" applyAlignment="1">
      <alignment horizontal="center" vertical="center"/>
    </xf>
    <xf numFmtId="38" fontId="23" fillId="0" borderId="2" xfId="1" applyFont="1" applyBorder="1" applyAlignment="1">
      <alignment horizontal="center" vertical="center"/>
    </xf>
    <xf numFmtId="0" fontId="23" fillId="9" borderId="2" xfId="0" applyFont="1" applyFill="1" applyBorder="1" applyAlignment="1">
      <alignment vertical="center"/>
    </xf>
    <xf numFmtId="0" fontId="23" fillId="8" borderId="2" xfId="0" applyFont="1" applyFill="1" applyBorder="1" applyAlignment="1">
      <alignment vertical="center"/>
    </xf>
    <xf numFmtId="0" fontId="23" fillId="0" borderId="2" xfId="0" applyFont="1" applyBorder="1" applyAlignment="1">
      <alignment vertical="center"/>
    </xf>
    <xf numFmtId="0" fontId="26" fillId="7" borderId="0" xfId="2" applyFont="1" applyFill="1" applyBorder="1" applyAlignment="1">
      <alignment horizontal="center" vertical="center" wrapText="1"/>
    </xf>
    <xf numFmtId="197" fontId="23" fillId="9" borderId="0" xfId="0" applyNumberFormat="1" applyFont="1" applyFill="1" applyBorder="1" applyAlignment="1">
      <alignment horizontal="center" vertical="center"/>
    </xf>
    <xf numFmtId="197" fontId="23" fillId="0" borderId="0" xfId="0" applyNumberFormat="1" applyFont="1" applyBorder="1" applyAlignment="1">
      <alignment horizontal="center" vertical="center"/>
    </xf>
    <xf numFmtId="197" fontId="23" fillId="8" borderId="0" xfId="0" applyNumberFormat="1" applyFont="1" applyFill="1" applyBorder="1" applyAlignment="1">
      <alignment horizontal="center" vertical="center"/>
    </xf>
    <xf numFmtId="0" fontId="26" fillId="7" borderId="12" xfId="2" applyFont="1" applyFill="1" applyBorder="1">
      <alignment vertical="center"/>
    </xf>
    <xf numFmtId="0" fontId="26" fillId="7" borderId="14" xfId="2" applyFont="1" applyFill="1" applyBorder="1" applyAlignment="1">
      <alignment vertical="center" wrapText="1"/>
    </xf>
    <xf numFmtId="0" fontId="23" fillId="9" borderId="14" xfId="0" applyFont="1" applyFill="1" applyBorder="1" applyAlignment="1">
      <alignment vertical="center"/>
    </xf>
    <xf numFmtId="0" fontId="23" fillId="0" borderId="14" xfId="0" applyFont="1" applyBorder="1" applyAlignment="1">
      <alignment vertical="center"/>
    </xf>
    <xf numFmtId="0" fontId="23" fillId="8" borderId="14" xfId="0" applyFont="1" applyFill="1" applyBorder="1" applyAlignment="1">
      <alignment vertical="center"/>
    </xf>
    <xf numFmtId="49" fontId="18" fillId="9" borderId="5" xfId="0" applyNumberFormat="1" applyFont="1" applyFill="1" applyBorder="1" applyAlignment="1"/>
    <xf numFmtId="0" fontId="18" fillId="9" borderId="0" xfId="0" applyFont="1" applyFill="1" applyBorder="1" applyAlignment="1"/>
    <xf numFmtId="197" fontId="18" fillId="9" borderId="0" xfId="0" applyNumberFormat="1" applyFont="1" applyFill="1" applyBorder="1" applyAlignment="1"/>
    <xf numFmtId="38" fontId="18" fillId="9" borderId="0" xfId="1" applyFont="1" applyFill="1" applyBorder="1" applyAlignment="1"/>
    <xf numFmtId="38" fontId="23" fillId="9" borderId="0" xfId="1" applyFont="1" applyFill="1" applyAlignment="1">
      <alignment vertical="center"/>
    </xf>
    <xf numFmtId="49" fontId="18" fillId="0" borderId="5" xfId="0" applyNumberFormat="1" applyFont="1" applyBorder="1" applyAlignment="1"/>
    <xf numFmtId="0" fontId="18" fillId="0" borderId="0" xfId="0" applyFont="1" applyBorder="1" applyAlignment="1"/>
    <xf numFmtId="197" fontId="18" fillId="7" borderId="0" xfId="0" applyNumberFormat="1" applyFont="1" applyFill="1" applyBorder="1" applyAlignment="1"/>
    <xf numFmtId="38" fontId="18" fillId="0" borderId="0" xfId="1" applyFont="1" applyBorder="1" applyAlignment="1"/>
    <xf numFmtId="38" fontId="18" fillId="0" borderId="15" xfId="1" applyFont="1" applyBorder="1" applyAlignment="1">
      <alignment horizontal="center"/>
    </xf>
    <xf numFmtId="38" fontId="18" fillId="0" borderId="7" xfId="1" applyFont="1" applyBorder="1" applyAlignment="1"/>
    <xf numFmtId="197" fontId="18" fillId="0" borderId="7" xfId="1" applyNumberFormat="1" applyFont="1" applyBorder="1" applyAlignment="1"/>
    <xf numFmtId="38" fontId="18" fillId="9" borderId="7" xfId="1" applyFont="1" applyFill="1" applyBorder="1" applyAlignment="1"/>
    <xf numFmtId="38" fontId="18" fillId="9" borderId="0" xfId="0" applyNumberFormat="1" applyFont="1" applyFill="1" applyBorder="1" applyAlignment="1"/>
    <xf numFmtId="38" fontId="18" fillId="0" borderId="0" xfId="0" applyNumberFormat="1" applyFont="1" applyBorder="1" applyAlignment="1"/>
    <xf numFmtId="0" fontId="7" fillId="7" borderId="0" xfId="0" applyFont="1" applyFill="1" applyBorder="1"/>
    <xf numFmtId="183" fontId="7" fillId="7" borderId="5" xfId="0" applyNumberFormat="1" applyFont="1" applyFill="1" applyBorder="1"/>
    <xf numFmtId="183" fontId="7" fillId="7" borderId="8" xfId="0" applyNumberFormat="1" applyFont="1" applyFill="1" applyBorder="1"/>
    <xf numFmtId="0" fontId="6" fillId="7" borderId="12" xfId="0" applyFont="1" applyFill="1" applyBorder="1"/>
    <xf numFmtId="0" fontId="1" fillId="0" borderId="15" xfId="0" applyFont="1" applyBorder="1" applyAlignment="1">
      <alignment horizontal="center"/>
    </xf>
    <xf numFmtId="0" fontId="1" fillId="0" borderId="8" xfId="0" applyFont="1" applyBorder="1" applyAlignment="1">
      <alignment horizontal="center"/>
    </xf>
    <xf numFmtId="190" fontId="18" fillId="7" borderId="4" xfId="1" applyNumberFormat="1" applyFont="1" applyFill="1" applyBorder="1"/>
    <xf numFmtId="190" fontId="18" fillId="7" borderId="10" xfId="1" applyNumberFormat="1" applyFont="1" applyFill="1" applyBorder="1"/>
    <xf numFmtId="190" fontId="0" fillId="0" borderId="8" xfId="1" applyNumberFormat="1" applyFont="1" applyBorder="1"/>
    <xf numFmtId="0" fontId="7" fillId="8" borderId="9" xfId="0" applyFont="1" applyFill="1" applyBorder="1"/>
    <xf numFmtId="0" fontId="7" fillId="8" borderId="4" xfId="0" applyFont="1" applyFill="1" applyBorder="1" applyAlignment="1">
      <alignment horizontal="center" vertical="center" wrapText="1"/>
    </xf>
    <xf numFmtId="0" fontId="7" fillId="8" borderId="10" xfId="0" applyFont="1" applyFill="1" applyBorder="1" applyAlignment="1">
      <alignment horizontal="center"/>
    </xf>
    <xf numFmtId="0" fontId="7" fillId="8" borderId="3" xfId="0" applyFont="1" applyFill="1" applyBorder="1"/>
    <xf numFmtId="0" fontId="7" fillId="8" borderId="13" xfId="0" applyFont="1" applyFill="1" applyBorder="1" applyAlignment="1">
      <alignment horizontal="center"/>
    </xf>
    <xf numFmtId="49" fontId="7" fillId="8" borderId="5" xfId="0" applyNumberFormat="1" applyFont="1" applyFill="1" applyBorder="1"/>
    <xf numFmtId="0" fontId="7" fillId="8" borderId="4" xfId="0" applyFont="1" applyFill="1" applyBorder="1"/>
    <xf numFmtId="183" fontId="7" fillId="8" borderId="4" xfId="0" applyNumberFormat="1" applyFont="1" applyFill="1" applyBorder="1"/>
    <xf numFmtId="197" fontId="0" fillId="0" borderId="0" xfId="0" applyNumberFormat="1" applyFill="1"/>
    <xf numFmtId="197" fontId="24" fillId="0" borderId="0" xfId="0" applyNumberFormat="1" applyFont="1" applyAlignment="1">
      <alignment vertical="center"/>
    </xf>
    <xf numFmtId="182" fontId="7" fillId="0" borderId="3" xfId="0" applyNumberFormat="1" applyFont="1" applyFill="1" applyBorder="1" applyAlignment="1">
      <alignment horizontal="center"/>
    </xf>
    <xf numFmtId="197" fontId="0" fillId="0" borderId="0" xfId="0" applyNumberFormat="1" applyFill="1" applyAlignment="1">
      <alignment vertical="center" wrapText="1"/>
    </xf>
    <xf numFmtId="182" fontId="7" fillId="0" borderId="5" xfId="0" applyNumberFormat="1" applyFont="1" applyFill="1" applyBorder="1" applyAlignment="1">
      <alignment horizontal="center" vertical="top" wrapText="1"/>
    </xf>
    <xf numFmtId="197" fontId="0" fillId="9" borderId="0" xfId="0" applyNumberFormat="1" applyFill="1"/>
    <xf numFmtId="197" fontId="18" fillId="7" borderId="0" xfId="1" applyNumberFormat="1" applyFont="1" applyFill="1" applyAlignment="1">
      <alignment vertical="center"/>
    </xf>
    <xf numFmtId="197" fontId="18" fillId="7" borderId="5" xfId="1" applyNumberFormat="1" applyFont="1" applyFill="1" applyBorder="1" applyAlignment="1">
      <alignment vertical="center"/>
    </xf>
    <xf numFmtId="197" fontId="18" fillId="7" borderId="5" xfId="1" applyNumberFormat="1" applyFont="1" applyFill="1" applyBorder="1"/>
    <xf numFmtId="197" fontId="18" fillId="7" borderId="7" xfId="1" applyNumberFormat="1" applyFont="1" applyFill="1" applyBorder="1" applyAlignment="1">
      <alignment vertical="center"/>
    </xf>
    <xf numFmtId="197" fontId="18" fillId="7" borderId="8" xfId="1" applyNumberFormat="1" applyFont="1" applyFill="1" applyBorder="1" applyAlignment="1">
      <alignment vertical="center"/>
    </xf>
    <xf numFmtId="197" fontId="18" fillId="7" borderId="15" xfId="1" applyNumberFormat="1" applyFont="1" applyFill="1" applyBorder="1" applyAlignment="1">
      <alignment vertical="center"/>
    </xf>
    <xf numFmtId="197" fontId="18" fillId="7" borderId="6" xfId="1" applyNumberFormat="1" applyFont="1" applyFill="1" applyBorder="1" applyAlignment="1">
      <alignment vertical="center"/>
    </xf>
    <xf numFmtId="197" fontId="18" fillId="7" borderId="8" xfId="1" applyNumberFormat="1" applyFont="1" applyFill="1" applyBorder="1"/>
    <xf numFmtId="197" fontId="0" fillId="0" borderId="0" xfId="1" applyNumberFormat="1" applyFont="1" applyAlignment="1">
      <alignment vertical="center"/>
    </xf>
    <xf numFmtId="197" fontId="18" fillId="9" borderId="0" xfId="1" applyNumberFormat="1" applyFont="1" applyFill="1"/>
    <xf numFmtId="197" fontId="6" fillId="3" borderId="0" xfId="1" applyNumberFormat="1" applyFont="1" applyFill="1" applyBorder="1" applyAlignment="1"/>
    <xf numFmtId="182" fontId="9" fillId="0" borderId="0" xfId="0" applyNumberFormat="1" applyFont="1"/>
    <xf numFmtId="182" fontId="0" fillId="0" borderId="0" xfId="0" applyNumberFormat="1" applyFont="1" applyAlignment="1">
      <alignment horizontal="right"/>
    </xf>
    <xf numFmtId="182" fontId="0" fillId="0" borderId="1" xfId="0" applyNumberFormat="1" applyFont="1" applyBorder="1"/>
    <xf numFmtId="182" fontId="0" fillId="0" borderId="9" xfId="0" applyNumberFormat="1" applyFont="1" applyBorder="1"/>
    <xf numFmtId="182" fontId="0" fillId="3" borderId="2" xfId="0" applyNumberFormat="1" applyFont="1" applyFill="1" applyBorder="1" applyAlignment="1">
      <alignment horizontal="center"/>
    </xf>
    <xf numFmtId="182" fontId="0" fillId="0" borderId="2" xfId="0" applyNumberFormat="1" applyFont="1" applyBorder="1" applyAlignment="1">
      <alignment horizontal="center"/>
    </xf>
    <xf numFmtId="182" fontId="0" fillId="0" borderId="3" xfId="0" applyNumberFormat="1" applyFont="1" applyBorder="1" applyAlignment="1">
      <alignment horizontal="center"/>
    </xf>
    <xf numFmtId="182" fontId="0" fillId="4" borderId="2" xfId="0" applyNumberFormat="1" applyFont="1" applyFill="1" applyBorder="1" applyAlignment="1">
      <alignment horizontal="center"/>
    </xf>
    <xf numFmtId="182" fontId="0" fillId="0" borderId="9" xfId="0" applyNumberFormat="1" applyFont="1" applyBorder="1" applyAlignment="1">
      <alignment horizontal="center"/>
    </xf>
    <xf numFmtId="182" fontId="0" fillId="0" borderId="12" xfId="0" applyNumberFormat="1" applyFont="1" applyBorder="1" applyAlignment="1">
      <alignment vertical="top"/>
    </xf>
    <xf numFmtId="182" fontId="0" fillId="0" borderId="10" xfId="0" applyNumberFormat="1" applyFont="1" applyBorder="1" applyAlignment="1">
      <alignment vertical="top"/>
    </xf>
    <xf numFmtId="182" fontId="0" fillId="3" borderId="0" xfId="0" applyNumberFormat="1" applyFont="1" applyFill="1" applyBorder="1" applyAlignment="1">
      <alignment horizontal="center" vertical="top" wrapText="1"/>
    </xf>
    <xf numFmtId="182" fontId="0" fillId="0" borderId="0" xfId="0" applyNumberFormat="1" applyFont="1" applyBorder="1" applyAlignment="1">
      <alignment horizontal="center" vertical="top" wrapText="1"/>
    </xf>
    <xf numFmtId="182" fontId="0" fillId="0" borderId="5" xfId="0" applyNumberFormat="1" applyFont="1" applyBorder="1" applyAlignment="1">
      <alignment horizontal="center" vertical="top" wrapText="1"/>
    </xf>
    <xf numFmtId="182" fontId="0" fillId="4" borderId="0" xfId="0" applyNumberFormat="1" applyFont="1" applyFill="1" applyBorder="1" applyAlignment="1">
      <alignment horizontal="center" vertical="top" wrapText="1"/>
    </xf>
    <xf numFmtId="182" fontId="0" fillId="0" borderId="4" xfId="0" applyNumberFormat="1" applyFont="1" applyBorder="1" applyAlignment="1">
      <alignment horizontal="center" vertical="top" wrapText="1"/>
    </xf>
    <xf numFmtId="182" fontId="0" fillId="3" borderId="3" xfId="0" applyNumberFormat="1" applyFont="1" applyFill="1" applyBorder="1"/>
    <xf numFmtId="182" fontId="0" fillId="3" borderId="2" xfId="0" applyNumberFormat="1" applyFont="1" applyFill="1" applyBorder="1"/>
    <xf numFmtId="182" fontId="0" fillId="3" borderId="1" xfId="1" applyNumberFormat="1" applyFont="1" applyFill="1" applyBorder="1" applyAlignment="1"/>
    <xf numFmtId="182" fontId="0" fillId="3" borderId="2" xfId="1" applyNumberFormat="1" applyFont="1" applyFill="1" applyBorder="1" applyAlignment="1"/>
    <xf numFmtId="182" fontId="0" fillId="3" borderId="3" xfId="1" applyNumberFormat="1" applyFont="1" applyFill="1" applyBorder="1" applyAlignment="1"/>
    <xf numFmtId="182" fontId="0" fillId="3" borderId="9" xfId="1" applyNumberFormat="1" applyFont="1" applyFill="1" applyBorder="1" applyAlignment="1"/>
    <xf numFmtId="182" fontId="0" fillId="3" borderId="5" xfId="0" applyNumberFormat="1" applyFont="1" applyFill="1" applyBorder="1"/>
    <xf numFmtId="182" fontId="0" fillId="3" borderId="0" xfId="0" applyNumberFormat="1" applyFont="1" applyFill="1" applyBorder="1"/>
    <xf numFmtId="182" fontId="0" fillId="3" borderId="11" xfId="1" applyNumberFormat="1" applyFont="1" applyFill="1" applyBorder="1" applyAlignment="1"/>
    <xf numFmtId="182" fontId="0" fillId="3" borderId="0" xfId="1" applyNumberFormat="1" applyFont="1" applyFill="1" applyBorder="1" applyAlignment="1"/>
    <xf numFmtId="182" fontId="0" fillId="3" borderId="5" xfId="1" applyNumberFormat="1" applyFont="1" applyFill="1" applyBorder="1" applyAlignment="1"/>
    <xf numFmtId="182" fontId="0" fillId="3" borderId="4" xfId="1" applyNumberFormat="1" applyFont="1" applyFill="1" applyBorder="1" applyAlignment="1"/>
    <xf numFmtId="182" fontId="0" fillId="0" borderId="5" xfId="0" applyNumberFormat="1" applyFont="1" applyBorder="1"/>
    <xf numFmtId="182" fontId="0" fillId="0" borderId="0" xfId="0" applyNumberFormat="1" applyFont="1" applyBorder="1"/>
    <xf numFmtId="182" fontId="0" fillId="7" borderId="0" xfId="0" applyNumberFormat="1" applyFont="1" applyFill="1" applyAlignment="1">
      <alignment vertical="center"/>
    </xf>
    <xf numFmtId="182" fontId="0" fillId="0" borderId="8" xfId="0" applyNumberFormat="1" applyFont="1" applyBorder="1"/>
    <xf numFmtId="182" fontId="0" fillId="0" borderId="15" xfId="0" applyNumberFormat="1" applyFont="1" applyBorder="1"/>
    <xf numFmtId="182" fontId="0" fillId="3" borderId="15" xfId="1" applyNumberFormat="1" applyFont="1" applyFill="1" applyBorder="1" applyAlignment="1"/>
    <xf numFmtId="182" fontId="0" fillId="3" borderId="7" xfId="1" applyNumberFormat="1" applyFont="1" applyFill="1" applyBorder="1" applyAlignment="1"/>
    <xf numFmtId="182" fontId="0" fillId="3" borderId="8" xfId="1" applyNumberFormat="1" applyFont="1" applyFill="1" applyBorder="1" applyAlignment="1"/>
    <xf numFmtId="182" fontId="0" fillId="3" borderId="6" xfId="1" applyNumberFormat="1" applyFont="1" applyFill="1" applyBorder="1" applyAlignment="1"/>
    <xf numFmtId="182" fontId="0" fillId="0" borderId="5" xfId="0" applyNumberFormat="1" applyFont="1" applyBorder="1" applyAlignment="1">
      <alignment horizontal="left"/>
    </xf>
    <xf numFmtId="182" fontId="0" fillId="0" borderId="8" xfId="0" applyNumberFormat="1" applyFont="1" applyBorder="1" applyAlignment="1">
      <alignment horizontal="left"/>
    </xf>
    <xf numFmtId="182" fontId="0" fillId="0" borderId="7" xfId="0" applyNumberFormat="1" applyFont="1" applyBorder="1"/>
    <xf numFmtId="182" fontId="0" fillId="0" borderId="13" xfId="0" applyNumberFormat="1" applyFont="1" applyBorder="1" applyAlignment="1">
      <alignment horizontal="left"/>
    </xf>
    <xf numFmtId="182" fontId="0" fillId="0" borderId="14" xfId="0" applyNumberFormat="1" applyFont="1" applyBorder="1"/>
    <xf numFmtId="182" fontId="0" fillId="3" borderId="12" xfId="1" applyNumberFormat="1" applyFont="1" applyFill="1" applyBorder="1" applyAlignment="1"/>
    <xf numFmtId="182" fontId="0" fillId="3" borderId="14" xfId="1" applyNumberFormat="1" applyFont="1" applyFill="1" applyBorder="1" applyAlignment="1"/>
    <xf numFmtId="182" fontId="0" fillId="3" borderId="13" xfId="1" applyNumberFormat="1" applyFont="1" applyFill="1" applyBorder="1" applyAlignment="1"/>
    <xf numFmtId="0" fontId="6" fillId="0" borderId="0" xfId="0" applyFont="1" applyAlignment="1">
      <alignment vertical="center"/>
    </xf>
    <xf numFmtId="57" fontId="0" fillId="0" borderId="0" xfId="0" applyNumberFormat="1"/>
    <xf numFmtId="49" fontId="6" fillId="0" borderId="0" xfId="0" applyNumberFormat="1" applyFont="1" applyAlignment="1">
      <alignment vertical="center"/>
    </xf>
    <xf numFmtId="0" fontId="6" fillId="0" borderId="3" xfId="0" applyFont="1" applyBorder="1" applyAlignment="1">
      <alignment horizontal="center"/>
    </xf>
    <xf numFmtId="0" fontId="6" fillId="4" borderId="2" xfId="0" applyFont="1" applyFill="1" applyBorder="1" applyAlignment="1">
      <alignment horizontal="center"/>
    </xf>
    <xf numFmtId="0" fontId="6" fillId="0" borderId="5" xfId="0" applyFont="1" applyBorder="1" applyAlignment="1">
      <alignment horizontal="center" vertical="top" wrapText="1"/>
    </xf>
    <xf numFmtId="0" fontId="6" fillId="4" borderId="0" xfId="0" applyFont="1" applyFill="1" applyBorder="1" applyAlignment="1">
      <alignment horizontal="center" vertical="top" wrapText="1"/>
    </xf>
    <xf numFmtId="176" fontId="6" fillId="3" borderId="0" xfId="1" applyNumberFormat="1" applyFont="1" applyFill="1" applyBorder="1" applyAlignment="1"/>
    <xf numFmtId="176" fontId="6" fillId="3" borderId="5" xfId="1" applyNumberFormat="1" applyFont="1" applyFill="1" applyBorder="1" applyAlignment="1"/>
    <xf numFmtId="176" fontId="6" fillId="4" borderId="0" xfId="1" applyNumberFormat="1" applyFont="1" applyFill="1" applyBorder="1" applyAlignment="1"/>
    <xf numFmtId="0" fontId="0" fillId="7" borderId="0" xfId="0" applyFill="1" applyAlignment="1">
      <alignment vertical="center"/>
    </xf>
    <xf numFmtId="176" fontId="6" fillId="3" borderId="7" xfId="1" applyNumberFormat="1" applyFont="1" applyFill="1" applyBorder="1" applyAlignment="1"/>
    <xf numFmtId="176" fontId="6" fillId="3" borderId="8" xfId="1" applyNumberFormat="1" applyFont="1" applyFill="1" applyBorder="1" applyAlignment="1"/>
    <xf numFmtId="176" fontId="6" fillId="4" borderId="7" xfId="1" applyNumberFormat="1" applyFont="1" applyFill="1" applyBorder="1" applyAlignment="1"/>
    <xf numFmtId="0" fontId="6" fillId="0" borderId="5" xfId="0" applyNumberFormat="1" applyFont="1" applyBorder="1" applyAlignment="1">
      <alignment horizontal="left"/>
    </xf>
    <xf numFmtId="0" fontId="6" fillId="0" borderId="8" xfId="0" applyNumberFormat="1" applyFont="1" applyBorder="1" applyAlignment="1">
      <alignment horizontal="left"/>
    </xf>
    <xf numFmtId="57" fontId="6" fillId="0" borderId="0" xfId="0" applyNumberFormat="1" applyFont="1"/>
    <xf numFmtId="191" fontId="6" fillId="3" borderId="0" xfId="1" applyNumberFormat="1" applyFont="1" applyFill="1" applyBorder="1" applyAlignment="1"/>
    <xf numFmtId="191" fontId="6" fillId="0" borderId="3" xfId="1" applyNumberFormat="1" applyFont="1" applyBorder="1"/>
    <xf numFmtId="191" fontId="6" fillId="0" borderId="5" xfId="1" applyNumberFormat="1" applyFont="1" applyBorder="1"/>
    <xf numFmtId="191" fontId="6" fillId="0" borderId="15" xfId="1" applyNumberFormat="1" applyFont="1" applyBorder="1"/>
    <xf numFmtId="191" fontId="6" fillId="0" borderId="7" xfId="1" applyNumberFormat="1" applyFont="1" applyBorder="1"/>
    <xf numFmtId="191" fontId="6" fillId="0" borderId="8" xfId="1" applyNumberFormat="1" applyFont="1" applyBorder="1"/>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3" fontId="7" fillId="9" borderId="11" xfId="0" applyNumberFormat="1" applyFont="1" applyFill="1" applyBorder="1"/>
    <xf numFmtId="3" fontId="7" fillId="9" borderId="15" xfId="0" applyNumberFormat="1" applyFont="1" applyFill="1" applyBorder="1"/>
    <xf numFmtId="38" fontId="7" fillId="9" borderId="5" xfId="1" applyFont="1" applyFill="1" applyBorder="1"/>
    <xf numFmtId="38" fontId="7" fillId="9" borderId="8" xfId="1" applyFont="1" applyFill="1" applyBorder="1"/>
    <xf numFmtId="57" fontId="7" fillId="9" borderId="0" xfId="0" applyNumberFormat="1" applyFont="1" applyFill="1" applyBorder="1"/>
    <xf numFmtId="192" fontId="6" fillId="0" borderId="0" xfId="1" applyNumberFormat="1" applyFont="1" applyBorder="1"/>
    <xf numFmtId="192" fontId="6" fillId="7" borderId="0" xfId="1" applyNumberFormat="1" applyFont="1" applyFill="1" applyBorder="1"/>
    <xf numFmtId="0" fontId="6" fillId="0" borderId="2" xfId="0" applyFont="1" applyBorder="1" applyAlignment="1">
      <alignment horizontal="center" vertical="center" wrapText="1"/>
    </xf>
    <xf numFmtId="0" fontId="6" fillId="0" borderId="14" xfId="0" applyFont="1" applyBorder="1" applyAlignment="1">
      <alignment horizontal="center"/>
    </xf>
    <xf numFmtId="192" fontId="6" fillId="0" borderId="0" xfId="0" applyNumberFormat="1" applyFont="1"/>
    <xf numFmtId="0" fontId="6" fillId="0" borderId="0" xfId="0" applyFont="1" applyBorder="1" applyAlignment="1">
      <alignment horizontal="left"/>
    </xf>
    <xf numFmtId="183" fontId="7" fillId="9" borderId="5" xfId="0" applyNumberFormat="1" applyFont="1" applyFill="1" applyBorder="1"/>
    <xf numFmtId="0" fontId="6" fillId="0" borderId="0" xfId="0" applyFont="1" applyBorder="1" applyAlignment="1">
      <alignment horizontal="center" vertical="center" wrapText="1"/>
    </xf>
    <xf numFmtId="192" fontId="6" fillId="0" borderId="7" xfId="1" applyNumberFormat="1" applyFont="1" applyBorder="1"/>
    <xf numFmtId="192" fontId="6" fillId="7" borderId="7" xfId="1" applyNumberFormat="1" applyFont="1" applyFill="1" applyBorder="1"/>
    <xf numFmtId="190" fontId="18" fillId="9" borderId="5" xfId="1" applyNumberFormat="1" applyFont="1" applyFill="1" applyBorder="1"/>
    <xf numFmtId="190" fontId="18" fillId="9" borderId="13" xfId="1" applyNumberFormat="1" applyFont="1" applyFill="1" applyBorder="1"/>
    <xf numFmtId="190" fontId="18" fillId="9" borderId="7" xfId="1" applyNumberFormat="1" applyFont="1" applyFill="1" applyBorder="1"/>
    <xf numFmtId="189" fontId="18" fillId="9" borderId="7" xfId="1" applyNumberFormat="1" applyFont="1" applyFill="1" applyBorder="1"/>
    <xf numFmtId="0" fontId="1" fillId="11" borderId="11" xfId="0" applyFont="1" applyFill="1" applyBorder="1" applyAlignment="1"/>
    <xf numFmtId="0" fontId="1" fillId="11" borderId="1" xfId="0" applyFont="1" applyFill="1" applyBorder="1" applyAlignment="1"/>
    <xf numFmtId="0" fontId="26" fillId="11" borderId="3" xfId="0" applyFont="1" applyFill="1" applyBorder="1" applyAlignment="1"/>
    <xf numFmtId="0" fontId="26" fillId="11" borderId="9" xfId="0" applyFont="1" applyFill="1" applyBorder="1" applyAlignment="1"/>
    <xf numFmtId="0" fontId="26" fillId="11" borderId="5" xfId="0" applyFont="1" applyFill="1" applyBorder="1" applyAlignment="1"/>
    <xf numFmtId="0" fontId="26" fillId="11" borderId="4" xfId="0" applyFont="1" applyFill="1" applyBorder="1" applyAlignment="1"/>
    <xf numFmtId="0" fontId="26" fillId="11" borderId="12" xfId="0" applyFont="1" applyFill="1" applyBorder="1" applyAlignment="1"/>
    <xf numFmtId="0" fontId="26" fillId="11" borderId="13" xfId="0" applyFont="1" applyFill="1" applyBorder="1" applyAlignment="1"/>
    <xf numFmtId="0" fontId="26" fillId="11" borderId="10" xfId="0" applyFont="1" applyFill="1" applyBorder="1" applyAlignment="1"/>
    <xf numFmtId="0" fontId="1" fillId="0" borderId="0" xfId="0" applyFont="1" applyFill="1" applyBorder="1" applyAlignment="1"/>
    <xf numFmtId="0" fontId="1" fillId="0" borderId="0" xfId="0" applyFont="1" applyBorder="1" applyAlignment="1"/>
    <xf numFmtId="0" fontId="9" fillId="5" borderId="0" xfId="0" applyFont="1" applyFill="1" applyAlignment="1"/>
    <xf numFmtId="0" fontId="9" fillId="0" borderId="0" xfId="0" applyFont="1" applyFill="1" applyBorder="1" applyAlignment="1"/>
    <xf numFmtId="0" fontId="26" fillId="0" borderId="0" xfId="0" applyFont="1" applyAlignment="1"/>
    <xf numFmtId="190" fontId="26" fillId="0" borderId="0" xfId="0" applyNumberFormat="1" applyFont="1" applyAlignment="1"/>
    <xf numFmtId="0" fontId="26" fillId="11" borderId="15" xfId="0" applyFont="1" applyFill="1" applyBorder="1" applyAlignment="1"/>
    <xf numFmtId="178" fontId="1" fillId="11" borderId="8" xfId="1" applyNumberFormat="1" applyFont="1" applyFill="1" applyBorder="1" applyAlignment="1"/>
    <xf numFmtId="0" fontId="1" fillId="7" borderId="11" xfId="0" applyFont="1" applyFill="1" applyBorder="1" applyAlignment="1"/>
    <xf numFmtId="190" fontId="1" fillId="7" borderId="5" xfId="1" applyNumberFormat="1" applyFont="1" applyFill="1" applyBorder="1" applyAlignment="1"/>
    <xf numFmtId="190" fontId="26" fillId="7" borderId="4" xfId="1" applyNumberFormat="1" applyFont="1" applyFill="1" applyBorder="1" applyAlignment="1"/>
    <xf numFmtId="190" fontId="1" fillId="7" borderId="4" xfId="1" applyNumberFormat="1" applyFont="1" applyFill="1" applyBorder="1" applyAlignment="1"/>
    <xf numFmtId="178" fontId="0" fillId="11" borderId="8" xfId="1" applyNumberFormat="1" applyFont="1" applyFill="1" applyBorder="1" applyAlignment="1"/>
    <xf numFmtId="0" fontId="26" fillId="7" borderId="11" xfId="2" applyFont="1" applyFill="1" applyBorder="1" applyAlignment="1">
      <alignment horizontal="center" vertical="center" wrapText="1"/>
    </xf>
    <xf numFmtId="0" fontId="26" fillId="7" borderId="0" xfId="2" applyFont="1" applyFill="1" applyBorder="1" applyAlignment="1">
      <alignment horizontal="center" vertical="center" wrapText="1"/>
    </xf>
    <xf numFmtId="5" fontId="7" fillId="0" borderId="1" xfId="0" applyNumberFormat="1" applyFont="1" applyBorder="1" applyAlignment="1">
      <alignment horizontal="center"/>
    </xf>
    <xf numFmtId="5" fontId="0" fillId="0" borderId="9" xfId="0" applyNumberFormat="1" applyBorder="1" applyAlignment="1">
      <alignment horizontal="center"/>
    </xf>
    <xf numFmtId="0" fontId="7" fillId="0" borderId="1" xfId="0" applyFont="1" applyBorder="1" applyAlignment="1">
      <alignment horizontal="center"/>
    </xf>
    <xf numFmtId="0" fontId="0" fillId="0" borderId="9" xfId="0" applyBorder="1" applyAlignment="1">
      <alignment horizontal="center"/>
    </xf>
    <xf numFmtId="178" fontId="1" fillId="12" borderId="8" xfId="1" applyNumberFormat="1" applyFont="1" applyFill="1" applyBorder="1" applyAlignment="1"/>
  </cellXfs>
  <cellStyles count="4">
    <cellStyle name="桁区切り" xfId="1" builtinId="6"/>
    <cellStyle name="標準" xfId="0" builtinId="0"/>
    <cellStyle name="標準 10" xfId="2" xr:uid="{00000000-0005-0000-0000-000002000000}"/>
    <cellStyle name="未定義"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54;&#12414;&#21682;&#12467;&#12452;&#12531;&#26368;&#32066;&#38656;&#35201;2022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経済効果"/>
      <sheetName val="表7_8"/>
      <sheetName val="参考1"/>
      <sheetName val="参考1_2"/>
      <sheetName val="参考2"/>
      <sheetName val="参考2_2"/>
      <sheetName val="最終需要"/>
      <sheetName val="最終需要2"/>
      <sheetName val="表1_6"/>
      <sheetName val="表2"/>
      <sheetName val="表3_4_5"/>
      <sheetName val="表345_2"/>
      <sheetName val="フロー図1"/>
      <sheetName val="フロー図2"/>
      <sheetName val="利用P内訳"/>
      <sheetName val="月次推移"/>
      <sheetName val="流通量推計"/>
      <sheetName val="全国家計調査"/>
      <sheetName val="分析事例"/>
      <sheetName val="店舗利用者ｱﾝﾝｹｰﾄ"/>
      <sheetName val="手数料ｱﾝｹｰﾄ"/>
      <sheetName val="商業運輸ﾏｰｼﾞﾝ"/>
      <sheetName val="1_1"/>
      <sheetName val="1_2"/>
      <sheetName val="2_1"/>
      <sheetName val="2_2"/>
    </sheetNames>
    <sheetDataSet>
      <sheetData sheetId="0"/>
      <sheetData sheetId="1"/>
      <sheetData sheetId="2"/>
      <sheetData sheetId="3"/>
      <sheetData sheetId="4"/>
      <sheetData sheetId="5"/>
      <sheetData sheetId="6"/>
      <sheetData sheetId="7">
        <row r="5">
          <cell r="F5">
            <v>0</v>
          </cell>
        </row>
        <row r="6">
          <cell r="F6">
            <v>0</v>
          </cell>
        </row>
        <row r="7">
          <cell r="F7">
            <v>0</v>
          </cell>
        </row>
        <row r="8">
          <cell r="F8">
            <v>0</v>
          </cell>
        </row>
        <row r="9">
          <cell r="F9">
            <v>509.25446874945573</v>
          </cell>
        </row>
        <row r="10">
          <cell r="F10">
            <v>34.013019302346244</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24.76060245739199</v>
          </cell>
        </row>
        <row r="25">
          <cell r="F25">
            <v>0</v>
          </cell>
        </row>
        <row r="26">
          <cell r="F26">
            <v>61.099663482856435</v>
          </cell>
        </row>
        <row r="27">
          <cell r="F27">
            <v>0</v>
          </cell>
        </row>
        <row r="28">
          <cell r="F28">
            <v>0</v>
          </cell>
        </row>
        <row r="29">
          <cell r="F29">
            <v>0</v>
          </cell>
        </row>
        <row r="30">
          <cell r="F30">
            <v>0</v>
          </cell>
        </row>
        <row r="31">
          <cell r="F31">
            <v>409.66922418642525</v>
          </cell>
        </row>
        <row r="32">
          <cell r="F32">
            <v>48.8</v>
          </cell>
        </row>
        <row r="33">
          <cell r="F33">
            <v>0</v>
          </cell>
        </row>
        <row r="34">
          <cell r="F34">
            <v>38.428588489199463</v>
          </cell>
        </row>
        <row r="35">
          <cell r="F35">
            <v>4.9521204914783974</v>
          </cell>
        </row>
        <row r="36">
          <cell r="F36">
            <v>0</v>
          </cell>
        </row>
        <row r="37">
          <cell r="F37">
            <v>0</v>
          </cell>
        </row>
        <row r="38">
          <cell r="F38">
            <v>0</v>
          </cell>
        </row>
        <row r="39">
          <cell r="F39">
            <v>31.45</v>
          </cell>
        </row>
        <row r="40">
          <cell r="F40">
            <v>16.3</v>
          </cell>
        </row>
        <row r="41">
          <cell r="F41">
            <v>136.04148759057784</v>
          </cell>
        </row>
        <row r="42">
          <cell r="F42">
            <v>112.3045449955673</v>
          </cell>
        </row>
        <row r="43">
          <cell r="F43">
            <v>0</v>
          </cell>
        </row>
        <row r="44">
          <cell r="F44">
            <v>0</v>
          </cell>
        </row>
        <row r="45">
          <cell r="F45">
            <v>1427.0737197452984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workbookViewId="0">
      <pane xSplit="2" ySplit="2" topLeftCell="C28" activePane="bottomRight" state="frozen"/>
      <selection activeCell="D5" sqref="D5"/>
      <selection pane="topRight" activeCell="D5" sqref="D5"/>
      <selection pane="bottomLeft" activeCell="D5" sqref="D5"/>
      <selection pane="bottomRight" activeCell="H35" sqref="H35"/>
    </sheetView>
  </sheetViews>
  <sheetFormatPr defaultRowHeight="13.5" x14ac:dyDescent="0.15"/>
  <cols>
    <col min="1" max="1" width="12.5" customWidth="1"/>
    <col min="2" max="2" width="20.625" bestFit="1" customWidth="1"/>
    <col min="3" max="3" width="15.5" bestFit="1" customWidth="1"/>
  </cols>
  <sheetData>
    <row r="1" spans="1:3" x14ac:dyDescent="0.15">
      <c r="A1" s="52" t="s">
        <v>469</v>
      </c>
    </row>
    <row r="2" spans="1:3" x14ac:dyDescent="0.15">
      <c r="A2" s="53" t="s">
        <v>103</v>
      </c>
      <c r="B2" s="54" t="s">
        <v>104</v>
      </c>
      <c r="C2" s="55" t="s">
        <v>105</v>
      </c>
    </row>
    <row r="3" spans="1:3" x14ac:dyDescent="0.15">
      <c r="A3" s="53" t="s">
        <v>113</v>
      </c>
      <c r="B3" s="54"/>
      <c r="C3" s="55"/>
    </row>
    <row r="4" spans="1:3" x14ac:dyDescent="0.15">
      <c r="A4" s="56" t="s">
        <v>114</v>
      </c>
      <c r="B4" s="57"/>
      <c r="C4" s="58"/>
    </row>
    <row r="5" spans="1:3" ht="24" x14ac:dyDescent="0.15">
      <c r="A5" s="59" t="s">
        <v>115</v>
      </c>
      <c r="B5" s="60" t="s">
        <v>116</v>
      </c>
      <c r="C5" s="61"/>
    </row>
    <row r="6" spans="1:3" x14ac:dyDescent="0.15">
      <c r="A6" s="174" t="s">
        <v>290</v>
      </c>
      <c r="B6" s="63" t="s">
        <v>291</v>
      </c>
      <c r="C6" s="20" t="s">
        <v>117</v>
      </c>
    </row>
    <row r="7" spans="1:3" x14ac:dyDescent="0.15">
      <c r="A7" s="62" t="s">
        <v>238</v>
      </c>
      <c r="B7" s="23" t="s">
        <v>292</v>
      </c>
      <c r="C7" s="20" t="s">
        <v>117</v>
      </c>
    </row>
    <row r="8" spans="1:3" x14ac:dyDescent="0.15">
      <c r="A8" s="62" t="s">
        <v>239</v>
      </c>
      <c r="B8" s="23" t="s">
        <v>293</v>
      </c>
      <c r="C8" s="20" t="s">
        <v>117</v>
      </c>
    </row>
    <row r="9" spans="1:3" x14ac:dyDescent="0.15">
      <c r="A9" s="62" t="s">
        <v>240</v>
      </c>
      <c r="B9" s="23" t="s">
        <v>28</v>
      </c>
      <c r="C9" s="20" t="s">
        <v>117</v>
      </c>
    </row>
    <row r="10" spans="1:3" x14ac:dyDescent="0.15">
      <c r="A10" s="62" t="s">
        <v>241</v>
      </c>
      <c r="B10" s="23" t="s">
        <v>204</v>
      </c>
      <c r="C10" s="20" t="s">
        <v>117</v>
      </c>
    </row>
    <row r="11" spans="1:3" x14ac:dyDescent="0.15">
      <c r="A11" s="62" t="s">
        <v>242</v>
      </c>
      <c r="B11" s="23" t="s">
        <v>29</v>
      </c>
      <c r="C11" s="20" t="s">
        <v>117</v>
      </c>
    </row>
    <row r="12" spans="1:3" x14ac:dyDescent="0.15">
      <c r="A12" s="62" t="s">
        <v>243</v>
      </c>
      <c r="B12" s="23" t="s">
        <v>294</v>
      </c>
      <c r="C12" s="20" t="s">
        <v>117</v>
      </c>
    </row>
    <row r="13" spans="1:3" x14ac:dyDescent="0.15">
      <c r="A13" s="62" t="s">
        <v>244</v>
      </c>
      <c r="B13" s="23" t="s">
        <v>30</v>
      </c>
      <c r="C13" s="20" t="s">
        <v>117</v>
      </c>
    </row>
    <row r="14" spans="1:3" x14ac:dyDescent="0.15">
      <c r="A14" s="62" t="s">
        <v>245</v>
      </c>
      <c r="B14" s="23" t="s">
        <v>31</v>
      </c>
      <c r="C14" s="20" t="s">
        <v>117</v>
      </c>
    </row>
    <row r="15" spans="1:3" x14ac:dyDescent="0.15">
      <c r="A15" s="62" t="s">
        <v>2</v>
      </c>
      <c r="B15" s="23" t="s">
        <v>295</v>
      </c>
      <c r="C15" s="20" t="s">
        <v>117</v>
      </c>
    </row>
    <row r="16" spans="1:3" x14ac:dyDescent="0.15">
      <c r="A16" s="62" t="s">
        <v>3</v>
      </c>
      <c r="B16" s="23" t="s">
        <v>32</v>
      </c>
      <c r="C16" s="20" t="s">
        <v>117</v>
      </c>
    </row>
    <row r="17" spans="1:3" x14ac:dyDescent="0.15">
      <c r="A17" s="62" t="s">
        <v>4</v>
      </c>
      <c r="B17" s="23" t="s">
        <v>33</v>
      </c>
      <c r="C17" s="20" t="s">
        <v>117</v>
      </c>
    </row>
    <row r="18" spans="1:3" x14ac:dyDescent="0.15">
      <c r="A18" s="62" t="s">
        <v>5</v>
      </c>
      <c r="B18" s="23" t="s">
        <v>34</v>
      </c>
      <c r="C18" s="20" t="s">
        <v>117</v>
      </c>
    </row>
    <row r="19" spans="1:3" x14ac:dyDescent="0.15">
      <c r="A19" s="62" t="s">
        <v>6</v>
      </c>
      <c r="B19" s="63" t="s">
        <v>35</v>
      </c>
      <c r="C19" s="20" t="s">
        <v>117</v>
      </c>
    </row>
    <row r="20" spans="1:3" x14ac:dyDescent="0.15">
      <c r="A20" s="62" t="s">
        <v>7</v>
      </c>
      <c r="B20" s="23" t="s">
        <v>296</v>
      </c>
      <c r="C20" s="20" t="s">
        <v>117</v>
      </c>
    </row>
    <row r="21" spans="1:3" x14ac:dyDescent="0.15">
      <c r="A21" s="62" t="s">
        <v>8</v>
      </c>
      <c r="B21" s="23" t="s">
        <v>297</v>
      </c>
      <c r="C21" s="20" t="s">
        <v>117</v>
      </c>
    </row>
    <row r="22" spans="1:3" x14ac:dyDescent="0.15">
      <c r="A22" s="62" t="s">
        <v>9</v>
      </c>
      <c r="B22" s="23" t="s">
        <v>298</v>
      </c>
      <c r="C22" s="20" t="s">
        <v>117</v>
      </c>
    </row>
    <row r="23" spans="1:3" x14ac:dyDescent="0.15">
      <c r="A23" s="62" t="s">
        <v>10</v>
      </c>
      <c r="B23" s="23" t="s">
        <v>299</v>
      </c>
      <c r="C23" s="20" t="s">
        <v>117</v>
      </c>
    </row>
    <row r="24" spans="1:3" x14ac:dyDescent="0.15">
      <c r="A24" s="62" t="s">
        <v>11</v>
      </c>
      <c r="B24" s="23" t="s">
        <v>36</v>
      </c>
      <c r="C24" s="20" t="s">
        <v>117</v>
      </c>
    </row>
    <row r="25" spans="1:3" x14ac:dyDescent="0.15">
      <c r="A25" s="62" t="s">
        <v>12</v>
      </c>
      <c r="B25" s="23" t="s">
        <v>205</v>
      </c>
      <c r="C25" s="20" t="s">
        <v>117</v>
      </c>
    </row>
    <row r="26" spans="1:3" x14ac:dyDescent="0.15">
      <c r="A26" s="62" t="s">
        <v>13</v>
      </c>
      <c r="B26" s="23" t="s">
        <v>207</v>
      </c>
      <c r="C26" s="20" t="s">
        <v>117</v>
      </c>
    </row>
    <row r="27" spans="1:3" x14ac:dyDescent="0.15">
      <c r="A27" s="62" t="s">
        <v>14</v>
      </c>
      <c r="B27" s="23" t="s">
        <v>56</v>
      </c>
      <c r="C27" s="20" t="s">
        <v>117</v>
      </c>
    </row>
    <row r="28" spans="1:3" x14ac:dyDescent="0.15">
      <c r="A28" s="62" t="s">
        <v>15</v>
      </c>
      <c r="B28" s="23" t="s">
        <v>37</v>
      </c>
      <c r="C28" s="20" t="s">
        <v>117</v>
      </c>
    </row>
    <row r="29" spans="1:3" x14ac:dyDescent="0.15">
      <c r="A29" s="62" t="s">
        <v>16</v>
      </c>
      <c r="B29" s="23" t="s">
        <v>208</v>
      </c>
      <c r="C29" s="20" t="s">
        <v>117</v>
      </c>
    </row>
    <row r="30" spans="1:3" x14ac:dyDescent="0.15">
      <c r="A30" s="62" t="s">
        <v>17</v>
      </c>
      <c r="B30" s="23" t="s">
        <v>300</v>
      </c>
      <c r="C30" s="20" t="s">
        <v>117</v>
      </c>
    </row>
    <row r="31" spans="1:3" x14ac:dyDescent="0.15">
      <c r="A31" s="62" t="s">
        <v>18</v>
      </c>
      <c r="B31" s="23" t="s">
        <v>301</v>
      </c>
      <c r="C31" s="20" t="s">
        <v>117</v>
      </c>
    </row>
    <row r="32" spans="1:3" x14ac:dyDescent="0.15">
      <c r="A32" s="62" t="s">
        <v>19</v>
      </c>
      <c r="B32" s="23" t="s">
        <v>302</v>
      </c>
      <c r="C32" s="20" t="s">
        <v>117</v>
      </c>
    </row>
    <row r="33" spans="1:3" x14ac:dyDescent="0.15">
      <c r="A33" s="62" t="s">
        <v>20</v>
      </c>
      <c r="B33" s="23" t="s">
        <v>38</v>
      </c>
      <c r="C33" s="20" t="s">
        <v>117</v>
      </c>
    </row>
    <row r="34" spans="1:3" x14ac:dyDescent="0.15">
      <c r="A34" s="62" t="s">
        <v>21</v>
      </c>
      <c r="B34" s="23" t="s">
        <v>39</v>
      </c>
      <c r="C34" s="20" t="s">
        <v>117</v>
      </c>
    </row>
    <row r="35" spans="1:3" x14ac:dyDescent="0.15">
      <c r="A35" s="62" t="s">
        <v>22</v>
      </c>
      <c r="B35" s="23" t="s">
        <v>303</v>
      </c>
      <c r="C35" s="20" t="s">
        <v>117</v>
      </c>
    </row>
    <row r="36" spans="1:3" x14ac:dyDescent="0.15">
      <c r="A36" s="62" t="s">
        <v>23</v>
      </c>
      <c r="B36" s="23" t="s">
        <v>209</v>
      </c>
      <c r="C36" s="20" t="s">
        <v>117</v>
      </c>
    </row>
    <row r="37" spans="1:3" x14ac:dyDescent="0.15">
      <c r="A37" s="62" t="s">
        <v>24</v>
      </c>
      <c r="B37" s="23" t="s">
        <v>40</v>
      </c>
      <c r="C37" s="20" t="s">
        <v>117</v>
      </c>
    </row>
    <row r="38" spans="1:3" x14ac:dyDescent="0.15">
      <c r="A38" s="62" t="s">
        <v>25</v>
      </c>
      <c r="B38" s="23" t="s">
        <v>41</v>
      </c>
      <c r="C38" s="20" t="s">
        <v>117</v>
      </c>
    </row>
    <row r="39" spans="1:3" x14ac:dyDescent="0.15">
      <c r="A39" s="62" t="s">
        <v>26</v>
      </c>
      <c r="B39" s="23" t="s">
        <v>304</v>
      </c>
      <c r="C39" s="20" t="s">
        <v>117</v>
      </c>
    </row>
    <row r="40" spans="1:3" x14ac:dyDescent="0.15">
      <c r="A40" s="62" t="s">
        <v>57</v>
      </c>
      <c r="B40" s="23" t="s">
        <v>305</v>
      </c>
      <c r="C40" s="20" t="s">
        <v>117</v>
      </c>
    </row>
    <row r="41" spans="1:3" x14ac:dyDescent="0.15">
      <c r="A41" s="62" t="s">
        <v>210</v>
      </c>
      <c r="B41" s="23" t="s">
        <v>42</v>
      </c>
      <c r="C41" s="20" t="s">
        <v>117</v>
      </c>
    </row>
    <row r="42" spans="1:3" x14ac:dyDescent="0.15">
      <c r="A42" s="62" t="s">
        <v>216</v>
      </c>
      <c r="B42" s="23" t="s">
        <v>306</v>
      </c>
      <c r="C42" s="20" t="s">
        <v>117</v>
      </c>
    </row>
    <row r="43" spans="1:3" x14ac:dyDescent="0.15">
      <c r="A43" s="62" t="s">
        <v>217</v>
      </c>
      <c r="B43" s="23" t="s">
        <v>307</v>
      </c>
      <c r="C43" s="20" t="s">
        <v>117</v>
      </c>
    </row>
    <row r="44" spans="1:3" x14ac:dyDescent="0.15">
      <c r="A44" s="62" t="s">
        <v>218</v>
      </c>
      <c r="B44" s="23" t="s">
        <v>308</v>
      </c>
      <c r="C44" s="20" t="s">
        <v>117</v>
      </c>
    </row>
    <row r="45" spans="1:3" x14ac:dyDescent="0.15">
      <c r="A45" s="64" t="s">
        <v>219</v>
      </c>
      <c r="B45" s="65" t="s">
        <v>309</v>
      </c>
      <c r="C45" s="55"/>
    </row>
    <row r="46" spans="1:3" x14ac:dyDescent="0.15">
      <c r="A46" s="66" t="s">
        <v>225</v>
      </c>
      <c r="B46" s="67" t="s">
        <v>980</v>
      </c>
      <c r="C46" s="61"/>
    </row>
    <row r="47" spans="1:3" x14ac:dyDescent="0.15">
      <c r="A47" s="66" t="s">
        <v>203</v>
      </c>
      <c r="B47" s="67" t="s">
        <v>980</v>
      </c>
      <c r="C47" s="61"/>
    </row>
    <row r="48" spans="1:3" x14ac:dyDescent="0.15">
      <c r="A48" s="68" t="s">
        <v>120</v>
      </c>
      <c r="B48" s="69" t="s">
        <v>980</v>
      </c>
      <c r="C48" s="58"/>
    </row>
    <row r="49" spans="1:1" x14ac:dyDescent="0.15">
      <c r="A49" t="s">
        <v>470</v>
      </c>
    </row>
  </sheetData>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
  <sheetViews>
    <sheetView topLeftCell="A11" workbookViewId="0">
      <selection activeCell="D18" sqref="D18"/>
    </sheetView>
  </sheetViews>
  <sheetFormatPr defaultRowHeight="13.5" x14ac:dyDescent="0.15"/>
  <cols>
    <col min="1" max="1" width="3.625" customWidth="1"/>
  </cols>
  <sheetData>
    <row r="1" spans="1:18" ht="14.25" x14ac:dyDescent="0.15">
      <c r="A1" s="70" t="s">
        <v>121</v>
      </c>
    </row>
    <row r="2" spans="1:18" x14ac:dyDescent="0.15">
      <c r="A2" s="53"/>
      <c r="B2" s="71" t="s">
        <v>122</v>
      </c>
      <c r="C2" s="54"/>
      <c r="D2" s="54"/>
      <c r="E2" s="54"/>
      <c r="F2" s="54"/>
      <c r="G2" s="54"/>
      <c r="H2" s="54"/>
      <c r="I2" s="54"/>
      <c r="J2" s="54"/>
      <c r="K2" s="54"/>
      <c r="L2" s="54"/>
      <c r="M2" s="54"/>
      <c r="N2" s="54"/>
      <c r="O2" s="54"/>
      <c r="P2" s="54"/>
      <c r="Q2" s="54"/>
      <c r="R2" s="72"/>
    </row>
    <row r="3" spans="1:18" ht="14.25" x14ac:dyDescent="0.2">
      <c r="A3" s="62"/>
      <c r="B3" s="73"/>
      <c r="C3" s="74"/>
      <c r="D3" s="74"/>
      <c r="E3" s="74"/>
      <c r="F3" s="74"/>
      <c r="G3" s="74"/>
      <c r="H3" s="74"/>
      <c r="I3" s="74"/>
      <c r="J3" s="74"/>
      <c r="K3" s="74"/>
      <c r="L3" s="74"/>
      <c r="M3" s="74"/>
      <c r="N3" s="74"/>
      <c r="O3" s="74"/>
      <c r="P3" s="74"/>
      <c r="Q3" s="74"/>
      <c r="R3" s="75"/>
    </row>
    <row r="4" spans="1:18" x14ac:dyDescent="0.15">
      <c r="A4" s="76" t="s">
        <v>451</v>
      </c>
      <c r="B4" s="74"/>
      <c r="C4" s="74"/>
      <c r="D4" s="74"/>
      <c r="E4" s="74"/>
      <c r="F4" s="74"/>
      <c r="G4" s="74"/>
      <c r="H4" s="74"/>
      <c r="I4" s="74"/>
      <c r="J4" s="74"/>
      <c r="K4" s="74"/>
      <c r="L4" s="74"/>
      <c r="M4" s="74"/>
      <c r="N4" s="74"/>
      <c r="O4" s="74"/>
      <c r="P4" s="74"/>
      <c r="Q4" s="74"/>
      <c r="R4" s="75"/>
    </row>
    <row r="5" spans="1:18" x14ac:dyDescent="0.15">
      <c r="A5" s="62"/>
      <c r="B5" s="77" t="s">
        <v>452</v>
      </c>
      <c r="C5" s="74"/>
      <c r="D5" s="74"/>
      <c r="E5" s="74"/>
      <c r="F5" s="74"/>
      <c r="G5" s="74"/>
      <c r="H5" s="74"/>
      <c r="I5" s="74"/>
      <c r="J5" s="74"/>
      <c r="K5" s="74"/>
      <c r="L5" s="74"/>
      <c r="M5" s="74"/>
      <c r="N5" s="74"/>
      <c r="O5" s="74"/>
      <c r="P5" s="74"/>
      <c r="Q5" s="74"/>
      <c r="R5" s="75"/>
    </row>
    <row r="6" spans="1:18" x14ac:dyDescent="0.15">
      <c r="A6" s="62"/>
      <c r="B6" s="77" t="s">
        <v>453</v>
      </c>
      <c r="C6" s="74"/>
      <c r="D6" s="74"/>
      <c r="E6" s="74"/>
      <c r="F6" s="74"/>
      <c r="G6" s="74"/>
      <c r="H6" s="74"/>
      <c r="I6" s="74"/>
      <c r="J6" s="74"/>
      <c r="K6" s="74"/>
      <c r="L6" s="74"/>
      <c r="M6" s="74"/>
      <c r="N6" s="74"/>
      <c r="O6" s="74"/>
      <c r="P6" s="74"/>
      <c r="Q6" s="74"/>
      <c r="R6" s="75"/>
    </row>
    <row r="7" spans="1:18" x14ac:dyDescent="0.15">
      <c r="A7" s="62"/>
      <c r="B7" s="77" t="s">
        <v>454</v>
      </c>
      <c r="C7" s="74"/>
      <c r="D7" s="74"/>
      <c r="E7" s="74"/>
      <c r="F7" s="74"/>
      <c r="G7" s="74"/>
      <c r="H7" s="74"/>
      <c r="I7" s="74"/>
      <c r="J7" s="74"/>
      <c r="K7" s="74"/>
      <c r="L7" s="74"/>
      <c r="M7" s="74"/>
      <c r="N7" s="74"/>
      <c r="O7" s="74"/>
      <c r="P7" s="74"/>
      <c r="Q7" s="74"/>
      <c r="R7" s="75"/>
    </row>
    <row r="8" spans="1:18" x14ac:dyDescent="0.15">
      <c r="A8" s="62"/>
      <c r="B8" s="77" t="s">
        <v>455</v>
      </c>
      <c r="C8" s="74"/>
      <c r="D8" s="74"/>
      <c r="E8" s="74"/>
      <c r="F8" s="74"/>
      <c r="G8" s="74"/>
      <c r="H8" s="74"/>
      <c r="I8" s="74"/>
      <c r="J8" s="74"/>
      <c r="K8" s="74"/>
      <c r="L8" s="74"/>
      <c r="M8" s="74"/>
      <c r="N8" s="74"/>
      <c r="O8" s="74"/>
      <c r="P8" s="74"/>
      <c r="Q8" s="74"/>
      <c r="R8" s="75"/>
    </row>
    <row r="9" spans="1:18" x14ac:dyDescent="0.15">
      <c r="A9" s="62"/>
      <c r="B9" s="77" t="s">
        <v>456</v>
      </c>
      <c r="C9" s="74"/>
      <c r="D9" s="74"/>
      <c r="E9" s="74"/>
      <c r="F9" s="74"/>
      <c r="G9" s="74"/>
      <c r="H9" s="74"/>
      <c r="I9" s="74"/>
      <c r="J9" s="74"/>
      <c r="K9" s="74"/>
      <c r="L9" s="74"/>
      <c r="M9" s="74"/>
      <c r="N9" s="74"/>
      <c r="O9" s="74"/>
      <c r="P9" s="74"/>
      <c r="Q9" s="74"/>
      <c r="R9" s="75"/>
    </row>
    <row r="10" spans="1:18" x14ac:dyDescent="0.15">
      <c r="A10" s="62"/>
      <c r="B10" s="77" t="s">
        <v>457</v>
      </c>
      <c r="C10" s="74"/>
      <c r="D10" s="74"/>
      <c r="E10" s="74"/>
      <c r="F10" s="74"/>
      <c r="G10" s="74"/>
      <c r="H10" s="74"/>
      <c r="I10" s="74"/>
      <c r="J10" s="74"/>
      <c r="K10" s="74"/>
      <c r="L10" s="74"/>
      <c r="M10" s="74"/>
      <c r="N10" s="74"/>
      <c r="O10" s="74"/>
      <c r="P10" s="74"/>
      <c r="Q10" s="74"/>
      <c r="R10" s="75"/>
    </row>
    <row r="11" spans="1:18" x14ac:dyDescent="0.15">
      <c r="A11" s="62"/>
      <c r="B11" s="77" t="s">
        <v>458</v>
      </c>
      <c r="C11" s="74"/>
      <c r="D11" s="74"/>
      <c r="E11" s="74"/>
      <c r="F11" s="74"/>
      <c r="G11" s="74"/>
      <c r="H11" s="74"/>
      <c r="I11" s="74"/>
      <c r="J11" s="74"/>
      <c r="K11" s="74"/>
      <c r="L11" s="74"/>
      <c r="M11" s="74"/>
      <c r="N11" s="74"/>
      <c r="O11" s="74"/>
      <c r="P11" s="74"/>
      <c r="Q11" s="74"/>
      <c r="R11" s="75"/>
    </row>
    <row r="12" spans="1:18" ht="14.25" x14ac:dyDescent="0.2">
      <c r="A12" s="62"/>
      <c r="B12" s="73"/>
      <c r="C12" s="74"/>
      <c r="D12" s="74"/>
      <c r="E12" s="74"/>
      <c r="F12" s="74"/>
      <c r="G12" s="74"/>
      <c r="H12" s="74"/>
      <c r="I12" s="74"/>
      <c r="J12" s="74"/>
      <c r="K12" s="74"/>
      <c r="L12" s="74"/>
      <c r="M12" s="74"/>
      <c r="N12" s="74"/>
      <c r="O12" s="74"/>
      <c r="P12" s="74"/>
      <c r="Q12" s="74"/>
      <c r="R12" s="75"/>
    </row>
    <row r="13" spans="1:18" x14ac:dyDescent="0.15">
      <c r="A13" s="76" t="s">
        <v>123</v>
      </c>
      <c r="B13" s="74"/>
      <c r="C13" s="74"/>
      <c r="D13" s="74"/>
      <c r="E13" s="74"/>
      <c r="F13" s="74"/>
      <c r="G13" s="74"/>
      <c r="H13" s="74"/>
      <c r="I13" s="74"/>
      <c r="J13" s="74"/>
      <c r="K13" s="74"/>
      <c r="L13" s="74"/>
      <c r="M13" s="74"/>
      <c r="N13" s="74"/>
      <c r="O13" s="74"/>
      <c r="P13" s="74"/>
      <c r="Q13" s="74"/>
      <c r="R13" s="75"/>
    </row>
    <row r="14" spans="1:18" x14ac:dyDescent="0.15">
      <c r="A14" s="62"/>
      <c r="B14" s="78" t="s">
        <v>459</v>
      </c>
      <c r="C14" s="74"/>
      <c r="D14" s="74"/>
      <c r="E14" s="74"/>
      <c r="F14" s="74"/>
      <c r="G14" s="74"/>
      <c r="H14" s="74"/>
      <c r="I14" s="74"/>
      <c r="J14" s="74"/>
      <c r="K14" s="74"/>
      <c r="L14" s="74"/>
      <c r="M14" s="74"/>
      <c r="N14" s="74"/>
      <c r="O14" s="74"/>
      <c r="P14" s="74"/>
      <c r="Q14" s="74"/>
      <c r="R14" s="75"/>
    </row>
    <row r="15" spans="1:18" x14ac:dyDescent="0.15">
      <c r="A15" s="62"/>
      <c r="B15" s="78" t="s">
        <v>460</v>
      </c>
      <c r="C15" s="74"/>
      <c r="D15" s="74"/>
      <c r="E15" s="74"/>
      <c r="F15" s="74"/>
      <c r="G15" s="74"/>
      <c r="H15" s="74"/>
      <c r="I15" s="74"/>
      <c r="J15" s="74"/>
      <c r="K15" s="74"/>
      <c r="L15" s="74"/>
      <c r="M15" s="74"/>
      <c r="N15" s="74"/>
      <c r="O15" s="74"/>
      <c r="P15" s="74"/>
      <c r="Q15" s="74"/>
      <c r="R15" s="75"/>
    </row>
    <row r="16" spans="1:18" x14ac:dyDescent="0.15">
      <c r="A16" s="62"/>
      <c r="B16" s="78" t="s">
        <v>106</v>
      </c>
      <c r="C16" s="74"/>
      <c r="D16" s="74"/>
      <c r="E16" s="74"/>
      <c r="F16" s="74"/>
      <c r="G16" s="74"/>
      <c r="H16" s="74"/>
      <c r="I16" s="74"/>
      <c r="J16" s="74"/>
      <c r="K16" s="74"/>
      <c r="L16" s="74"/>
      <c r="M16" s="74"/>
      <c r="N16" s="74"/>
      <c r="O16" s="74"/>
      <c r="P16" s="74"/>
      <c r="Q16" s="74"/>
      <c r="R16" s="75"/>
    </row>
    <row r="17" spans="1:18" x14ac:dyDescent="0.15">
      <c r="A17" s="62"/>
      <c r="B17" s="78" t="s">
        <v>107</v>
      </c>
      <c r="C17" s="74"/>
      <c r="D17" s="74"/>
      <c r="E17" s="74"/>
      <c r="F17" s="74"/>
      <c r="G17" s="74"/>
      <c r="H17" s="74"/>
      <c r="I17" s="74"/>
      <c r="J17" s="74"/>
      <c r="K17" s="74"/>
      <c r="L17" s="74"/>
      <c r="M17" s="74"/>
      <c r="N17" s="74"/>
      <c r="O17" s="74"/>
      <c r="P17" s="74"/>
      <c r="Q17" s="74"/>
      <c r="R17" s="75"/>
    </row>
    <row r="18" spans="1:18" x14ac:dyDescent="0.15">
      <c r="A18" s="62"/>
      <c r="B18" s="78" t="s">
        <v>108</v>
      </c>
      <c r="C18" s="74"/>
      <c r="D18" s="74"/>
      <c r="E18" s="74"/>
      <c r="F18" s="74"/>
      <c r="G18" s="74"/>
      <c r="H18" s="74"/>
      <c r="I18" s="74"/>
      <c r="J18" s="74"/>
      <c r="K18" s="74"/>
      <c r="L18" s="74"/>
      <c r="M18" s="74"/>
      <c r="N18" s="74"/>
      <c r="O18" s="74"/>
      <c r="P18" s="74"/>
      <c r="Q18" s="74"/>
      <c r="R18" s="75"/>
    </row>
    <row r="19" spans="1:18" x14ac:dyDescent="0.15">
      <c r="A19" s="62"/>
      <c r="B19" s="78" t="s">
        <v>109</v>
      </c>
      <c r="C19" s="74"/>
      <c r="D19" s="74"/>
      <c r="E19" s="74"/>
      <c r="F19" s="74"/>
      <c r="G19" s="74"/>
      <c r="H19" s="74"/>
      <c r="I19" s="74"/>
      <c r="J19" s="74"/>
      <c r="K19" s="74"/>
      <c r="L19" s="74"/>
      <c r="M19" s="74"/>
      <c r="N19" s="74"/>
      <c r="O19" s="74"/>
      <c r="P19" s="74"/>
      <c r="Q19" s="74"/>
      <c r="R19" s="75"/>
    </row>
    <row r="20" spans="1:18" x14ac:dyDescent="0.15">
      <c r="A20" s="62"/>
      <c r="B20" s="78" t="s">
        <v>461</v>
      </c>
      <c r="C20" s="74"/>
      <c r="D20" s="74"/>
      <c r="E20" s="74"/>
      <c r="F20" s="74"/>
      <c r="G20" s="74"/>
      <c r="H20" s="74"/>
      <c r="I20" s="74"/>
      <c r="J20" s="74"/>
      <c r="K20" s="74"/>
      <c r="L20" s="74"/>
      <c r="M20" s="74"/>
      <c r="N20" s="74"/>
      <c r="O20" s="74"/>
      <c r="P20" s="74"/>
      <c r="Q20" s="74"/>
      <c r="R20" s="75"/>
    </row>
    <row r="21" spans="1:18" x14ac:dyDescent="0.15">
      <c r="A21" s="62"/>
      <c r="B21" s="78" t="s">
        <v>110</v>
      </c>
      <c r="C21" s="74"/>
      <c r="D21" s="74"/>
      <c r="E21" s="74"/>
      <c r="F21" s="74"/>
      <c r="G21" s="74"/>
      <c r="H21" s="74"/>
      <c r="I21" s="74"/>
      <c r="J21" s="74"/>
      <c r="K21" s="74"/>
      <c r="L21" s="74"/>
      <c r="M21" s="74"/>
      <c r="N21" s="74"/>
      <c r="O21" s="74"/>
      <c r="P21" s="74"/>
      <c r="Q21" s="74"/>
      <c r="R21" s="75"/>
    </row>
    <row r="22" spans="1:18" x14ac:dyDescent="0.15">
      <c r="A22" s="62"/>
      <c r="B22" s="79"/>
      <c r="C22" s="74"/>
      <c r="D22" s="74"/>
      <c r="E22" s="74"/>
      <c r="F22" s="74"/>
      <c r="G22" s="74"/>
      <c r="H22" s="74"/>
      <c r="I22" s="74"/>
      <c r="J22" s="74"/>
      <c r="K22" s="74"/>
      <c r="L22" s="74"/>
      <c r="M22" s="74"/>
      <c r="N22" s="74"/>
      <c r="O22" s="74"/>
      <c r="P22" s="74"/>
      <c r="Q22" s="74"/>
      <c r="R22" s="75"/>
    </row>
    <row r="23" spans="1:18" x14ac:dyDescent="0.15">
      <c r="A23" s="80" t="s">
        <v>124</v>
      </c>
      <c r="B23" s="74"/>
      <c r="C23" s="74"/>
      <c r="D23" s="74"/>
      <c r="E23" s="74"/>
      <c r="F23" s="74"/>
      <c r="G23" s="74"/>
      <c r="H23" s="74"/>
      <c r="I23" s="74"/>
      <c r="J23" s="74"/>
      <c r="K23" s="74"/>
      <c r="L23" s="74"/>
      <c r="M23" s="74"/>
      <c r="N23" s="74"/>
      <c r="O23" s="74"/>
      <c r="P23" s="74"/>
      <c r="Q23" s="74"/>
      <c r="R23" s="75"/>
    </row>
    <row r="24" spans="1:18" x14ac:dyDescent="0.15">
      <c r="A24" s="62"/>
      <c r="B24" s="81" t="s">
        <v>125</v>
      </c>
      <c r="C24" s="74"/>
      <c r="D24" s="74"/>
      <c r="E24" s="74"/>
      <c r="F24" s="74"/>
      <c r="G24" s="74"/>
      <c r="H24" s="74"/>
      <c r="I24" s="74"/>
      <c r="J24" s="74"/>
      <c r="K24" s="74"/>
      <c r="L24" s="74"/>
      <c r="M24" s="74"/>
      <c r="N24" s="74"/>
      <c r="O24" s="74"/>
      <c r="P24" s="74"/>
      <c r="Q24" s="74"/>
      <c r="R24" s="75"/>
    </row>
    <row r="25" spans="1:18" x14ac:dyDescent="0.15">
      <c r="A25" s="62"/>
      <c r="B25" s="81" t="s">
        <v>462</v>
      </c>
      <c r="C25" s="74"/>
      <c r="D25" s="74"/>
      <c r="E25" s="74"/>
      <c r="F25" s="74"/>
      <c r="G25" s="74"/>
      <c r="H25" s="74"/>
      <c r="I25" s="74"/>
      <c r="J25" s="74"/>
      <c r="K25" s="74"/>
      <c r="L25" s="74"/>
      <c r="M25" s="74"/>
      <c r="N25" s="74"/>
      <c r="O25" s="74"/>
      <c r="P25" s="74"/>
      <c r="Q25" s="74"/>
      <c r="R25" s="75"/>
    </row>
    <row r="26" spans="1:18" x14ac:dyDescent="0.15">
      <c r="A26" s="62"/>
      <c r="B26" s="81" t="s">
        <v>463</v>
      </c>
      <c r="C26" s="74"/>
      <c r="D26" s="74"/>
      <c r="E26" s="74"/>
      <c r="F26" s="74"/>
      <c r="G26" s="74"/>
      <c r="H26" s="74"/>
      <c r="I26" s="74"/>
      <c r="J26" s="74"/>
      <c r="K26" s="74"/>
      <c r="L26" s="74"/>
      <c r="M26" s="74"/>
      <c r="N26" s="74"/>
      <c r="O26" s="74"/>
      <c r="P26" s="74"/>
      <c r="Q26" s="74"/>
      <c r="R26" s="75"/>
    </row>
    <row r="27" spans="1:18" x14ac:dyDescent="0.15">
      <c r="A27" s="62"/>
      <c r="B27" s="81" t="s">
        <v>126</v>
      </c>
      <c r="C27" s="74"/>
      <c r="D27" s="74"/>
      <c r="E27" s="74"/>
      <c r="F27" s="74"/>
      <c r="G27" s="74"/>
      <c r="H27" s="74"/>
      <c r="I27" s="74"/>
      <c r="J27" s="74"/>
      <c r="K27" s="74"/>
      <c r="L27" s="74"/>
      <c r="M27" s="74"/>
      <c r="N27" s="74"/>
      <c r="O27" s="74"/>
      <c r="P27" s="74"/>
      <c r="Q27" s="74"/>
      <c r="R27" s="75"/>
    </row>
    <row r="28" spans="1:18" x14ac:dyDescent="0.15">
      <c r="A28" s="62"/>
      <c r="B28" s="78" t="s">
        <v>464</v>
      </c>
      <c r="C28" s="74"/>
      <c r="D28" s="74"/>
      <c r="E28" s="74"/>
      <c r="F28" s="74"/>
      <c r="G28" s="74"/>
      <c r="H28" s="74"/>
      <c r="I28" s="74"/>
      <c r="J28" s="74"/>
      <c r="K28" s="74"/>
      <c r="L28" s="74"/>
      <c r="M28" s="74"/>
      <c r="N28" s="74"/>
      <c r="O28" s="74"/>
      <c r="P28" s="74"/>
      <c r="Q28" s="74"/>
      <c r="R28" s="75"/>
    </row>
    <row r="29" spans="1:18" x14ac:dyDescent="0.15">
      <c r="A29" s="62"/>
      <c r="B29" s="82" t="s">
        <v>127</v>
      </c>
      <c r="C29" s="74"/>
      <c r="D29" s="74"/>
      <c r="E29" s="74"/>
      <c r="F29" s="74"/>
      <c r="G29" s="74"/>
      <c r="H29" s="74"/>
      <c r="I29" s="74"/>
      <c r="J29" s="74"/>
      <c r="K29" s="74"/>
      <c r="L29" s="74"/>
      <c r="M29" s="74"/>
      <c r="N29" s="74"/>
      <c r="O29" s="74"/>
      <c r="P29" s="74"/>
      <c r="Q29" s="74"/>
      <c r="R29" s="75"/>
    </row>
    <row r="30" spans="1:18" x14ac:dyDescent="0.15">
      <c r="A30" s="62"/>
      <c r="B30" s="78"/>
      <c r="C30" s="74"/>
      <c r="D30" s="74"/>
      <c r="E30" s="74"/>
      <c r="F30" s="74"/>
      <c r="G30" s="74"/>
      <c r="H30" s="74"/>
      <c r="I30" s="74"/>
      <c r="J30" s="74"/>
      <c r="K30" s="74"/>
      <c r="L30" s="74"/>
      <c r="M30" s="74"/>
      <c r="N30" s="74"/>
      <c r="O30" s="74"/>
      <c r="P30" s="74"/>
      <c r="Q30" s="74"/>
      <c r="R30" s="75"/>
    </row>
    <row r="31" spans="1:18" x14ac:dyDescent="0.15">
      <c r="A31" s="62"/>
      <c r="B31" s="79"/>
      <c r="C31" s="74"/>
      <c r="D31" s="74"/>
      <c r="E31" s="74"/>
      <c r="F31" s="74"/>
      <c r="G31" s="74"/>
      <c r="H31" s="74"/>
      <c r="I31" s="74"/>
      <c r="J31" s="74"/>
      <c r="K31" s="74"/>
      <c r="L31" s="74"/>
      <c r="M31" s="74"/>
      <c r="N31" s="74"/>
      <c r="O31" s="74"/>
      <c r="P31" s="74"/>
      <c r="Q31" s="74"/>
      <c r="R31" s="75"/>
    </row>
    <row r="32" spans="1:18" x14ac:dyDescent="0.15">
      <c r="A32" s="80" t="s">
        <v>111</v>
      </c>
      <c r="B32" s="74"/>
      <c r="C32" s="74"/>
      <c r="D32" s="74"/>
      <c r="E32" s="74"/>
      <c r="F32" s="74"/>
      <c r="G32" s="74"/>
      <c r="H32" s="74"/>
      <c r="I32" s="74"/>
      <c r="J32" s="74"/>
      <c r="K32" s="74"/>
      <c r="L32" s="74"/>
      <c r="M32" s="74"/>
      <c r="N32" s="74"/>
      <c r="O32" s="74"/>
      <c r="P32" s="74"/>
      <c r="Q32" s="74"/>
      <c r="R32" s="75"/>
    </row>
    <row r="33" spans="1:18" x14ac:dyDescent="0.15">
      <c r="A33" s="62"/>
      <c r="B33" s="78" t="s">
        <v>465</v>
      </c>
      <c r="C33" s="74"/>
      <c r="D33" s="74"/>
      <c r="E33" s="74"/>
      <c r="F33" s="74"/>
      <c r="G33" s="74"/>
      <c r="H33" s="74"/>
      <c r="I33" s="74"/>
      <c r="J33" s="74"/>
      <c r="K33" s="74"/>
      <c r="L33" s="74"/>
      <c r="M33" s="74"/>
      <c r="N33" s="74"/>
      <c r="O33" s="74"/>
      <c r="P33" s="74"/>
      <c r="Q33" s="74"/>
      <c r="R33" s="75"/>
    </row>
    <row r="34" spans="1:18" x14ac:dyDescent="0.15">
      <c r="A34" s="62"/>
      <c r="B34" s="78" t="s">
        <v>466</v>
      </c>
      <c r="C34" s="74"/>
      <c r="D34" s="74"/>
      <c r="E34" s="74"/>
      <c r="F34" s="74"/>
      <c r="G34" s="74"/>
      <c r="H34" s="74"/>
      <c r="I34" s="74"/>
      <c r="J34" s="74"/>
      <c r="K34" s="74"/>
      <c r="L34" s="74"/>
      <c r="M34" s="74"/>
      <c r="N34" s="74"/>
      <c r="O34" s="74"/>
      <c r="P34" s="74"/>
      <c r="Q34" s="74"/>
      <c r="R34" s="75"/>
    </row>
    <row r="35" spans="1:18" x14ac:dyDescent="0.15">
      <c r="A35" s="62"/>
      <c r="B35" s="78" t="s">
        <v>467</v>
      </c>
      <c r="C35" s="74"/>
      <c r="D35" s="74"/>
      <c r="E35" s="74"/>
      <c r="F35" s="74"/>
      <c r="G35" s="74"/>
      <c r="H35" s="74"/>
      <c r="I35" s="74"/>
      <c r="J35" s="74"/>
      <c r="K35" s="74"/>
      <c r="L35" s="74"/>
      <c r="M35" s="74"/>
      <c r="N35" s="74"/>
      <c r="O35" s="74"/>
      <c r="P35" s="74"/>
      <c r="Q35" s="74"/>
      <c r="R35" s="75"/>
    </row>
    <row r="36" spans="1:18" x14ac:dyDescent="0.15">
      <c r="A36" s="62"/>
      <c r="B36" s="81" t="s">
        <v>128</v>
      </c>
      <c r="C36" s="74"/>
      <c r="D36" s="74"/>
      <c r="E36" s="74"/>
      <c r="F36" s="74"/>
      <c r="G36" s="74"/>
      <c r="H36" s="74"/>
      <c r="I36" s="74"/>
      <c r="J36" s="74"/>
      <c r="K36" s="74"/>
      <c r="L36" s="74"/>
      <c r="M36" s="74"/>
      <c r="N36" s="74"/>
      <c r="O36" s="74"/>
      <c r="P36" s="74"/>
      <c r="Q36" s="74"/>
      <c r="R36" s="75"/>
    </row>
    <row r="37" spans="1:18" x14ac:dyDescent="0.15">
      <c r="A37" s="62"/>
      <c r="B37" s="78" t="s">
        <v>468</v>
      </c>
      <c r="C37" s="74"/>
      <c r="D37" s="74"/>
      <c r="E37" s="74"/>
      <c r="F37" s="74"/>
      <c r="G37" s="74"/>
      <c r="H37" s="74"/>
      <c r="I37" s="74"/>
      <c r="J37" s="74"/>
      <c r="K37" s="74"/>
      <c r="L37" s="74"/>
      <c r="M37" s="74"/>
      <c r="N37" s="74"/>
      <c r="O37" s="74"/>
      <c r="P37" s="74"/>
      <c r="Q37" s="74"/>
      <c r="R37" s="75"/>
    </row>
    <row r="38" spans="1:18" ht="14.25" x14ac:dyDescent="0.2">
      <c r="A38" s="56"/>
      <c r="B38" s="83"/>
      <c r="C38" s="57"/>
      <c r="D38" s="57"/>
      <c r="E38" s="57"/>
      <c r="F38" s="57"/>
      <c r="G38" s="57"/>
      <c r="H38" s="57"/>
      <c r="I38" s="57"/>
      <c r="J38" s="57"/>
      <c r="K38" s="57"/>
      <c r="L38" s="57"/>
      <c r="M38" s="57"/>
      <c r="N38" s="57"/>
      <c r="O38" s="57"/>
      <c r="P38" s="57"/>
      <c r="Q38" s="57"/>
      <c r="R38" s="84"/>
    </row>
    <row r="39" spans="1:18" x14ac:dyDescent="0.15">
      <c r="B39" s="85"/>
    </row>
    <row r="40" spans="1:18" x14ac:dyDescent="0.15">
      <c r="B40" s="85"/>
    </row>
    <row r="41" spans="1:18" x14ac:dyDescent="0.15">
      <c r="B41" s="85"/>
    </row>
    <row r="42" spans="1:18" x14ac:dyDescent="0.15">
      <c r="B42" s="85"/>
    </row>
    <row r="43" spans="1:18" x14ac:dyDescent="0.15">
      <c r="B43" s="85"/>
    </row>
  </sheetData>
  <phoneticPr fontId="5"/>
  <pageMargins left="0.75" right="0.75" top="1" bottom="1" header="0.51200000000000001" footer="0.51200000000000001"/>
  <pageSetup paperSize="9" scale="83"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workbookViewId="0">
      <pane xSplit="2" ySplit="5" topLeftCell="C23" activePane="bottomRight" state="frozen"/>
      <selection activeCell="D5" sqref="D5"/>
      <selection pane="topRight" activeCell="D5" sqref="D5"/>
      <selection pane="bottomLeft" activeCell="D5" sqref="D5"/>
      <selection pane="bottomRight" activeCell="K5" sqref="K5"/>
    </sheetView>
  </sheetViews>
  <sheetFormatPr defaultRowHeight="13.5" x14ac:dyDescent="0.15"/>
  <cols>
    <col min="1" max="1" width="3.25" customWidth="1"/>
    <col min="2" max="2" width="19.75" bestFit="1" customWidth="1"/>
    <col min="3" max="3" width="10.125" customWidth="1"/>
    <col min="4" max="5" width="10.875" customWidth="1"/>
    <col min="6" max="7" width="9.25" customWidth="1"/>
    <col min="8" max="8" width="6.875" customWidth="1"/>
    <col min="9" max="9" width="4" customWidth="1"/>
    <col min="10" max="10" width="13.375" customWidth="1"/>
    <col min="11" max="12" width="11.125" customWidth="1"/>
  </cols>
  <sheetData>
    <row r="1" spans="1:12" x14ac:dyDescent="0.15">
      <c r="A1" s="52" t="s">
        <v>659</v>
      </c>
    </row>
    <row r="2" spans="1:12" x14ac:dyDescent="0.15">
      <c r="A2" s="86" t="s">
        <v>660</v>
      </c>
      <c r="B2" s="87"/>
      <c r="C2" s="87"/>
      <c r="D2" s="87"/>
      <c r="E2" s="87"/>
      <c r="F2" s="87"/>
      <c r="G2" s="88"/>
      <c r="H2" s="89"/>
      <c r="I2" s="89"/>
      <c r="J2" s="89"/>
    </row>
    <row r="3" spans="1:12" x14ac:dyDescent="0.15">
      <c r="A3" s="52" t="s">
        <v>129</v>
      </c>
      <c r="C3" s="90" t="s">
        <v>130</v>
      </c>
      <c r="I3" s="91"/>
      <c r="J3" s="92" t="s">
        <v>131</v>
      </c>
      <c r="K3" s="93"/>
      <c r="L3" s="93"/>
    </row>
    <row r="4" spans="1:12" x14ac:dyDescent="0.15">
      <c r="A4" s="94"/>
      <c r="B4" s="95"/>
      <c r="C4" s="193" t="s">
        <v>132</v>
      </c>
      <c r="D4" s="183" t="s">
        <v>133</v>
      </c>
      <c r="E4" s="183"/>
      <c r="F4" s="96" t="s">
        <v>134</v>
      </c>
      <c r="G4" s="173"/>
      <c r="H4" s="151" t="s">
        <v>135</v>
      </c>
      <c r="I4" s="91"/>
      <c r="J4" s="53"/>
      <c r="K4" s="150" t="s">
        <v>136</v>
      </c>
      <c r="L4" s="97"/>
    </row>
    <row r="5" spans="1:12" x14ac:dyDescent="0.15">
      <c r="A5" s="148"/>
      <c r="B5" s="91"/>
      <c r="C5" s="194" t="s">
        <v>137</v>
      </c>
      <c r="D5" s="187" t="s">
        <v>138</v>
      </c>
      <c r="E5" s="186" t="s">
        <v>139</v>
      </c>
      <c r="F5" s="187" t="s">
        <v>140</v>
      </c>
      <c r="G5" s="186" t="s">
        <v>141</v>
      </c>
      <c r="H5" s="243" t="s">
        <v>142</v>
      </c>
      <c r="I5" s="74"/>
      <c r="J5" s="247"/>
      <c r="K5" s="610" t="s">
        <v>143</v>
      </c>
      <c r="L5" s="611" t="s">
        <v>144</v>
      </c>
    </row>
    <row r="6" spans="1:12" x14ac:dyDescent="0.15">
      <c r="A6" s="3" t="s">
        <v>290</v>
      </c>
      <c r="B6" s="21" t="s">
        <v>291</v>
      </c>
      <c r="C6" s="195">
        <f>[2]最終需要2!F5</f>
        <v>0</v>
      </c>
      <c r="D6" s="189">
        <f>'1'!S45</f>
        <v>0</v>
      </c>
      <c r="E6" s="260">
        <f>'1'!U45</f>
        <v>0</v>
      </c>
      <c r="F6" s="180">
        <f>'1'!W45</f>
        <v>0</v>
      </c>
      <c r="G6" s="264">
        <f>'1'!Y45</f>
        <v>0</v>
      </c>
      <c r="H6" s="97">
        <v>1</v>
      </c>
      <c r="I6" s="100"/>
      <c r="J6" s="150" t="s">
        <v>112</v>
      </c>
      <c r="K6" s="287">
        <v>0.75600000000000001</v>
      </c>
      <c r="L6" s="288">
        <v>0.73199999999999998</v>
      </c>
    </row>
    <row r="7" spans="1:12" x14ac:dyDescent="0.15">
      <c r="A7" s="244" t="s">
        <v>238</v>
      </c>
      <c r="B7" s="23" t="s">
        <v>292</v>
      </c>
      <c r="C7" s="196">
        <f>[2]最終需要2!F6</f>
        <v>0</v>
      </c>
      <c r="D7" s="190">
        <f>'2'!S45</f>
        <v>0</v>
      </c>
      <c r="E7" s="261">
        <f>'2'!U45</f>
        <v>0</v>
      </c>
      <c r="F7" s="181">
        <f>'2'!W45</f>
        <v>0</v>
      </c>
      <c r="G7" s="265">
        <f>'2'!Y45</f>
        <v>0</v>
      </c>
      <c r="H7" s="241">
        <v>2</v>
      </c>
      <c r="I7" s="100"/>
      <c r="J7" s="148" t="s">
        <v>145</v>
      </c>
      <c r="K7" s="289">
        <v>0.74099999999999999</v>
      </c>
      <c r="L7" s="290">
        <v>0.71099999999999997</v>
      </c>
    </row>
    <row r="8" spans="1:12" x14ac:dyDescent="0.15">
      <c r="A8" s="244" t="s">
        <v>239</v>
      </c>
      <c r="B8" s="23" t="s">
        <v>293</v>
      </c>
      <c r="C8" s="196">
        <f>[2]最終需要2!F7</f>
        <v>0</v>
      </c>
      <c r="D8" s="190">
        <f>'3'!S45</f>
        <v>0</v>
      </c>
      <c r="E8" s="261">
        <f>'3'!U45</f>
        <v>0</v>
      </c>
      <c r="F8" s="181">
        <f>'3'!W45</f>
        <v>0</v>
      </c>
      <c r="G8" s="265">
        <f>'3'!Y45</f>
        <v>0</v>
      </c>
      <c r="H8" s="241">
        <v>3</v>
      </c>
      <c r="I8" s="100"/>
      <c r="J8" s="148" t="s">
        <v>146</v>
      </c>
      <c r="K8" s="289">
        <v>0.90500000000000003</v>
      </c>
      <c r="L8" s="290">
        <v>0.73599999999999999</v>
      </c>
    </row>
    <row r="9" spans="1:12" x14ac:dyDescent="0.15">
      <c r="A9" s="244" t="s">
        <v>240</v>
      </c>
      <c r="B9" s="23" t="s">
        <v>28</v>
      </c>
      <c r="C9" s="196">
        <f>[2]最終需要2!F8</f>
        <v>0</v>
      </c>
      <c r="D9" s="190">
        <f>'4'!S45</f>
        <v>0</v>
      </c>
      <c r="E9" s="261">
        <f>'4'!U45</f>
        <v>0</v>
      </c>
      <c r="F9" s="181">
        <f>'4'!W45</f>
        <v>0</v>
      </c>
      <c r="G9" s="265">
        <f>'4'!Y45</f>
        <v>0</v>
      </c>
      <c r="H9" s="241">
        <v>4</v>
      </c>
      <c r="I9" s="100"/>
      <c r="J9" s="148" t="s">
        <v>147</v>
      </c>
      <c r="K9" s="289">
        <v>0.871</v>
      </c>
      <c r="L9" s="290">
        <v>0.74299999999999999</v>
      </c>
    </row>
    <row r="10" spans="1:12" x14ac:dyDescent="0.15">
      <c r="A10" s="3" t="s">
        <v>241</v>
      </c>
      <c r="B10" s="21" t="s">
        <v>204</v>
      </c>
      <c r="C10" s="195">
        <f>[2]最終需要2!F9</f>
        <v>509.25446874945573</v>
      </c>
      <c r="D10" s="189">
        <f>'5'!S45</f>
        <v>621.60082834649893</v>
      </c>
      <c r="E10" s="260">
        <f>'5'!U45</f>
        <v>220.23684511158456</v>
      </c>
      <c r="F10" s="180">
        <f>'5'!W45</f>
        <v>25</v>
      </c>
      <c r="G10" s="264">
        <f>'5'!Y45</f>
        <v>23</v>
      </c>
      <c r="H10" s="97">
        <v>5</v>
      </c>
      <c r="I10" s="100"/>
      <c r="J10" s="148" t="s">
        <v>148</v>
      </c>
      <c r="K10" s="289">
        <v>0.82499999999999996</v>
      </c>
      <c r="L10" s="290">
        <v>0.73499999999999999</v>
      </c>
    </row>
    <row r="11" spans="1:12" x14ac:dyDescent="0.15">
      <c r="A11" s="244" t="s">
        <v>242</v>
      </c>
      <c r="B11" s="23" t="s">
        <v>29</v>
      </c>
      <c r="C11" s="196">
        <f>[2]最終需要2!F10</f>
        <v>34.013019302346244</v>
      </c>
      <c r="D11" s="190">
        <f>'6'!S45</f>
        <v>43.122065148239678</v>
      </c>
      <c r="E11" s="261">
        <f>'6'!U45</f>
        <v>18.502795257917249</v>
      </c>
      <c r="F11" s="181">
        <f>'6'!W45</f>
        <v>17</v>
      </c>
      <c r="G11" s="265">
        <f>'6'!Y45</f>
        <v>12</v>
      </c>
      <c r="H11" s="241">
        <v>6</v>
      </c>
      <c r="I11" s="100"/>
      <c r="J11" s="149" t="s">
        <v>149</v>
      </c>
      <c r="K11" s="289">
        <v>0.86899999999999999</v>
      </c>
      <c r="L11" s="290">
        <v>0.76500000000000001</v>
      </c>
    </row>
    <row r="12" spans="1:12" x14ac:dyDescent="0.15">
      <c r="A12" s="244" t="s">
        <v>243</v>
      </c>
      <c r="B12" s="23" t="s">
        <v>294</v>
      </c>
      <c r="C12" s="196">
        <f>[2]最終需要2!F11</f>
        <v>0</v>
      </c>
      <c r="D12" s="190">
        <f>'7'!S45</f>
        <v>0</v>
      </c>
      <c r="E12" s="261">
        <f>'7'!U45</f>
        <v>0</v>
      </c>
      <c r="F12" s="181">
        <f>'7'!W45</f>
        <v>0</v>
      </c>
      <c r="G12" s="265">
        <f>'7'!Y45</f>
        <v>0</v>
      </c>
      <c r="H12" s="241">
        <v>7</v>
      </c>
      <c r="I12" s="100"/>
      <c r="J12" s="148" t="s">
        <v>150</v>
      </c>
      <c r="K12" s="289">
        <v>0.80400000000000005</v>
      </c>
      <c r="L12" s="290">
        <v>0.749</v>
      </c>
    </row>
    <row r="13" spans="1:12" x14ac:dyDescent="0.15">
      <c r="A13" s="244" t="s">
        <v>244</v>
      </c>
      <c r="B13" s="23" t="s">
        <v>30</v>
      </c>
      <c r="C13" s="196">
        <f>[2]最終需要2!F12</f>
        <v>0</v>
      </c>
      <c r="D13" s="190">
        <f>'8'!S45</f>
        <v>0</v>
      </c>
      <c r="E13" s="261">
        <f>'8'!U45</f>
        <v>0</v>
      </c>
      <c r="F13" s="181">
        <f>'8'!W45</f>
        <v>0</v>
      </c>
      <c r="G13" s="265">
        <f>'8'!Y45</f>
        <v>0</v>
      </c>
      <c r="H13" s="241">
        <v>8</v>
      </c>
      <c r="I13" s="100"/>
      <c r="J13" s="148" t="s">
        <v>211</v>
      </c>
      <c r="K13" s="246">
        <v>0.78600000000000003</v>
      </c>
      <c r="L13" s="291">
        <v>0.73599999999999999</v>
      </c>
    </row>
    <row r="14" spans="1:12" x14ac:dyDescent="0.15">
      <c r="A14" s="244" t="s">
        <v>245</v>
      </c>
      <c r="B14" s="23" t="s">
        <v>31</v>
      </c>
      <c r="C14" s="196">
        <f>[2]最終需要2!F13</f>
        <v>0</v>
      </c>
      <c r="D14" s="190">
        <f>'9'!S45</f>
        <v>0</v>
      </c>
      <c r="E14" s="261">
        <f>'9'!U45</f>
        <v>0</v>
      </c>
      <c r="F14" s="181">
        <f>'9'!W45</f>
        <v>0</v>
      </c>
      <c r="G14" s="265">
        <f>'9'!Y45</f>
        <v>0</v>
      </c>
      <c r="H14" s="241">
        <v>9</v>
      </c>
      <c r="I14" s="100"/>
      <c r="J14" s="148" t="s">
        <v>212</v>
      </c>
      <c r="K14" s="246">
        <v>0.69399999999999995</v>
      </c>
      <c r="L14" s="291">
        <v>0.751</v>
      </c>
    </row>
    <row r="15" spans="1:12" x14ac:dyDescent="0.15">
      <c r="A15" s="244" t="s">
        <v>2</v>
      </c>
      <c r="B15" s="23" t="s">
        <v>295</v>
      </c>
      <c r="C15" s="196">
        <f>[2]最終需要2!F14</f>
        <v>0</v>
      </c>
      <c r="D15" s="190">
        <f>'10'!S45</f>
        <v>0</v>
      </c>
      <c r="E15" s="261">
        <f>'10'!U45</f>
        <v>0</v>
      </c>
      <c r="F15" s="181">
        <f>'10'!W45</f>
        <v>0</v>
      </c>
      <c r="G15" s="265">
        <f>'10'!Y45</f>
        <v>0</v>
      </c>
      <c r="H15" s="241">
        <v>10</v>
      </c>
      <c r="I15" s="100"/>
      <c r="J15" s="149" t="s">
        <v>213</v>
      </c>
      <c r="K15" s="246">
        <v>0.66300000000000003</v>
      </c>
      <c r="L15" s="291">
        <v>0.73499999999999999</v>
      </c>
    </row>
    <row r="16" spans="1:12" x14ac:dyDescent="0.15">
      <c r="A16" s="244" t="s">
        <v>3</v>
      </c>
      <c r="B16" s="23" t="s">
        <v>32</v>
      </c>
      <c r="C16" s="196">
        <f>[2]最終需要2!F15</f>
        <v>0</v>
      </c>
      <c r="D16" s="190">
        <f>'11'!S45</f>
        <v>0</v>
      </c>
      <c r="E16" s="261">
        <f>'11'!U45</f>
        <v>0</v>
      </c>
      <c r="F16" s="181">
        <f>'11'!W45</f>
        <v>0</v>
      </c>
      <c r="G16" s="265">
        <f>'11'!Y45</f>
        <v>0</v>
      </c>
      <c r="H16" s="241">
        <v>11</v>
      </c>
      <c r="I16" s="100"/>
      <c r="J16" s="148" t="s">
        <v>214</v>
      </c>
      <c r="K16" s="246">
        <v>0.66</v>
      </c>
      <c r="L16" s="291">
        <v>0.72199999999999998</v>
      </c>
    </row>
    <row r="17" spans="1:14" x14ac:dyDescent="0.15">
      <c r="A17" s="244" t="s">
        <v>4</v>
      </c>
      <c r="B17" s="23" t="s">
        <v>33</v>
      </c>
      <c r="C17" s="196">
        <f>[2]最終需要2!F16</f>
        <v>0</v>
      </c>
      <c r="D17" s="190">
        <f>'12'!S45</f>
        <v>0</v>
      </c>
      <c r="E17" s="261">
        <f>'12'!U45</f>
        <v>0</v>
      </c>
      <c r="F17" s="181">
        <f>'12'!W45</f>
        <v>0</v>
      </c>
      <c r="G17" s="265">
        <f>'12'!Y45</f>
        <v>0</v>
      </c>
      <c r="H17" s="241">
        <v>12</v>
      </c>
      <c r="I17" s="100"/>
      <c r="J17" s="148" t="s">
        <v>215</v>
      </c>
      <c r="K17" s="246">
        <v>0.69299999999999995</v>
      </c>
      <c r="L17" s="291">
        <v>0.73899999999999999</v>
      </c>
    </row>
    <row r="18" spans="1:14" x14ac:dyDescent="0.15">
      <c r="A18" s="244" t="s">
        <v>5</v>
      </c>
      <c r="B18" s="23" t="s">
        <v>34</v>
      </c>
      <c r="C18" s="196">
        <f>[2]最終需要2!F17</f>
        <v>0</v>
      </c>
      <c r="D18" s="190">
        <f>'13'!S45</f>
        <v>0</v>
      </c>
      <c r="E18" s="261">
        <f>'13'!U45</f>
        <v>0</v>
      </c>
      <c r="F18" s="181">
        <f>'13'!W45</f>
        <v>0</v>
      </c>
      <c r="G18" s="265">
        <f>'13'!Y45</f>
        <v>0</v>
      </c>
      <c r="H18" s="241">
        <v>13</v>
      </c>
      <c r="I18" s="100"/>
      <c r="J18" s="149" t="s">
        <v>234</v>
      </c>
      <c r="K18" s="246">
        <v>0.75800000000000001</v>
      </c>
      <c r="L18" s="291">
        <v>0.74199999999999999</v>
      </c>
    </row>
    <row r="19" spans="1:14" x14ac:dyDescent="0.15">
      <c r="A19" s="244" t="s">
        <v>6</v>
      </c>
      <c r="B19" s="23" t="s">
        <v>35</v>
      </c>
      <c r="C19" s="196">
        <f>[2]最終需要2!F18</f>
        <v>0</v>
      </c>
      <c r="D19" s="190">
        <f>'14'!S45</f>
        <v>0</v>
      </c>
      <c r="E19" s="261">
        <f>'14'!U45</f>
        <v>0</v>
      </c>
      <c r="F19" s="181">
        <f>'14'!W45</f>
        <v>0</v>
      </c>
      <c r="G19" s="265">
        <f>'14'!Y45</f>
        <v>0</v>
      </c>
      <c r="H19" s="241">
        <v>14</v>
      </c>
      <c r="I19" s="100"/>
      <c r="J19" s="149" t="s">
        <v>235</v>
      </c>
      <c r="K19" s="246">
        <v>0.752</v>
      </c>
      <c r="L19" s="291">
        <v>0.72199999999999998</v>
      </c>
    </row>
    <row r="20" spans="1:14" x14ac:dyDescent="0.15">
      <c r="A20" s="244" t="s">
        <v>7</v>
      </c>
      <c r="B20" s="23" t="s">
        <v>296</v>
      </c>
      <c r="C20" s="196">
        <f>[2]最終需要2!F19</f>
        <v>0</v>
      </c>
      <c r="D20" s="190">
        <f>'15'!S45</f>
        <v>0</v>
      </c>
      <c r="E20" s="261">
        <f>'15'!U45</f>
        <v>0</v>
      </c>
      <c r="F20" s="181">
        <f>'15'!W45</f>
        <v>0</v>
      </c>
      <c r="G20" s="265">
        <f>'15'!Y45</f>
        <v>0</v>
      </c>
      <c r="H20" s="241">
        <v>15</v>
      </c>
      <c r="I20" s="100"/>
      <c r="J20" s="149" t="s">
        <v>236</v>
      </c>
      <c r="K20" s="246">
        <v>0.71899999999999997</v>
      </c>
      <c r="L20" s="291">
        <v>0.74399999999999999</v>
      </c>
      <c r="N20" t="s">
        <v>746</v>
      </c>
    </row>
    <row r="21" spans="1:14" x14ac:dyDescent="0.15">
      <c r="A21" s="244" t="s">
        <v>8</v>
      </c>
      <c r="B21" s="23" t="s">
        <v>297</v>
      </c>
      <c r="C21" s="196">
        <f>[2]最終需要2!F20</f>
        <v>0</v>
      </c>
      <c r="D21" s="190">
        <f>'16'!S45</f>
        <v>0</v>
      </c>
      <c r="E21" s="261">
        <f>'16'!U45</f>
        <v>0</v>
      </c>
      <c r="F21" s="181">
        <f>'16'!W45</f>
        <v>0</v>
      </c>
      <c r="G21" s="265">
        <f>'16'!Y45</f>
        <v>0</v>
      </c>
      <c r="H21" s="241">
        <v>16</v>
      </c>
      <c r="I21" s="100"/>
      <c r="J21" s="149" t="s">
        <v>237</v>
      </c>
      <c r="K21" s="246">
        <v>0.82599999999999996</v>
      </c>
      <c r="L21" s="291">
        <v>0.75</v>
      </c>
      <c r="N21" t="s">
        <v>746</v>
      </c>
    </row>
    <row r="22" spans="1:14" x14ac:dyDescent="0.15">
      <c r="A22" s="244" t="s">
        <v>9</v>
      </c>
      <c r="B22" s="23" t="s">
        <v>298</v>
      </c>
      <c r="C22" s="196">
        <f>[2]最終需要2!F21</f>
        <v>0</v>
      </c>
      <c r="D22" s="190">
        <f>'17'!S45</f>
        <v>0</v>
      </c>
      <c r="E22" s="261">
        <f>'17'!U45</f>
        <v>0</v>
      </c>
      <c r="F22" s="181">
        <f>'17'!W45</f>
        <v>0</v>
      </c>
      <c r="G22" s="265">
        <f>'17'!Y45</f>
        <v>0</v>
      </c>
      <c r="H22" s="241">
        <v>17</v>
      </c>
      <c r="I22" s="100"/>
      <c r="J22" s="149" t="s">
        <v>279</v>
      </c>
      <c r="K22" s="246">
        <v>0.84399999999999997</v>
      </c>
      <c r="L22" s="291">
        <v>0.76200000000000001</v>
      </c>
      <c r="N22" t="s">
        <v>746</v>
      </c>
    </row>
    <row r="23" spans="1:14" x14ac:dyDescent="0.15">
      <c r="A23" s="244" t="s">
        <v>10</v>
      </c>
      <c r="B23" s="23" t="s">
        <v>299</v>
      </c>
      <c r="C23" s="196">
        <f>[2]最終需要2!F22</f>
        <v>0</v>
      </c>
      <c r="D23" s="190">
        <f>'18'!S45</f>
        <v>0</v>
      </c>
      <c r="E23" s="261">
        <f>'18'!U45</f>
        <v>0</v>
      </c>
      <c r="F23" s="181">
        <f>'18'!W45</f>
        <v>0</v>
      </c>
      <c r="G23" s="265">
        <f>'18'!Y45</f>
        <v>0</v>
      </c>
      <c r="H23" s="241">
        <v>18</v>
      </c>
      <c r="I23" s="100"/>
      <c r="J23" s="292" t="s">
        <v>289</v>
      </c>
      <c r="K23" s="725">
        <v>0.94499999999999995</v>
      </c>
      <c r="L23" s="612">
        <v>0.77200000000000002</v>
      </c>
      <c r="N23" t="s">
        <v>746</v>
      </c>
    </row>
    <row r="24" spans="1:14" x14ac:dyDescent="0.15">
      <c r="A24" s="244" t="s">
        <v>11</v>
      </c>
      <c r="B24" s="23" t="s">
        <v>36</v>
      </c>
      <c r="C24" s="196">
        <f>[2]最終需要2!F23</f>
        <v>0</v>
      </c>
      <c r="D24" s="190">
        <f>'19'!S45</f>
        <v>0</v>
      </c>
      <c r="E24" s="261">
        <f>'19'!U45</f>
        <v>0</v>
      </c>
      <c r="F24" s="181">
        <f>'19'!W45</f>
        <v>0</v>
      </c>
      <c r="G24" s="265">
        <f>'19'!Y45</f>
        <v>0</v>
      </c>
      <c r="H24" s="241">
        <v>19</v>
      </c>
      <c r="I24" s="100"/>
      <c r="J24" s="609" t="s">
        <v>471</v>
      </c>
      <c r="K24" s="726">
        <v>0.80800000000000005</v>
      </c>
      <c r="L24" s="613">
        <v>0.74199999999999999</v>
      </c>
      <c r="N24" t="s">
        <v>747</v>
      </c>
    </row>
    <row r="25" spans="1:14" x14ac:dyDescent="0.15">
      <c r="A25" s="244" t="s">
        <v>12</v>
      </c>
      <c r="B25" s="23" t="s">
        <v>205</v>
      </c>
      <c r="C25" s="196">
        <f>[2]最終需要2!F24</f>
        <v>24.76060245739199</v>
      </c>
      <c r="D25" s="190">
        <f>'20'!S45</f>
        <v>30.719316233364022</v>
      </c>
      <c r="E25" s="261">
        <f>'20'!U45</f>
        <v>12.051425115860885</v>
      </c>
      <c r="F25" s="181">
        <f>'20'!W45</f>
        <v>1</v>
      </c>
      <c r="G25" s="265">
        <f>'20'!Y45</f>
        <v>1</v>
      </c>
      <c r="H25" s="241">
        <v>20</v>
      </c>
      <c r="I25" s="146"/>
      <c r="J25" s="338" t="s">
        <v>811</v>
      </c>
      <c r="K25" s="727">
        <v>0.82699999999999996</v>
      </c>
      <c r="L25" s="614">
        <v>0.69599999999999995</v>
      </c>
      <c r="N25" t="s">
        <v>747</v>
      </c>
    </row>
    <row r="26" spans="1:14" x14ac:dyDescent="0.15">
      <c r="A26" s="244" t="s">
        <v>13</v>
      </c>
      <c r="B26" s="23" t="s">
        <v>207</v>
      </c>
      <c r="C26" s="196">
        <f>[2]最終需要2!F25</f>
        <v>0</v>
      </c>
      <c r="D26" s="190">
        <f>'21'!S45</f>
        <v>0</v>
      </c>
      <c r="E26" s="261">
        <f>'21'!U45</f>
        <v>0</v>
      </c>
      <c r="F26" s="181">
        <f>'21'!W45</f>
        <v>0</v>
      </c>
      <c r="G26" s="265">
        <f>'21'!Y45</f>
        <v>0</v>
      </c>
      <c r="H26" s="241">
        <v>21</v>
      </c>
      <c r="I26" s="146"/>
      <c r="J26" s="746" t="s">
        <v>812</v>
      </c>
      <c r="K26" s="747">
        <v>0.78</v>
      </c>
      <c r="L26" s="748">
        <v>0.71399999999999997</v>
      </c>
    </row>
    <row r="27" spans="1:14" x14ac:dyDescent="0.15">
      <c r="A27" s="38" t="s">
        <v>14</v>
      </c>
      <c r="B27" s="42" t="s">
        <v>56</v>
      </c>
      <c r="C27" s="197">
        <f>[2]最終需要2!F26</f>
        <v>61.099663482856435</v>
      </c>
      <c r="D27" s="191">
        <f>'22'!S45</f>
        <v>83.356458276450482</v>
      </c>
      <c r="E27" s="262">
        <f>'22'!U45</f>
        <v>39.955865161187113</v>
      </c>
      <c r="F27" s="182">
        <f>'22'!W45</f>
        <v>4</v>
      </c>
      <c r="G27" s="266">
        <f>'22'!Y45</f>
        <v>3</v>
      </c>
      <c r="H27" s="242">
        <v>22</v>
      </c>
      <c r="I27" s="146"/>
      <c r="J27" s="746" t="s">
        <v>813</v>
      </c>
      <c r="K27" s="747">
        <v>0.82799999999999996</v>
      </c>
      <c r="L27" s="749">
        <v>0.68200000000000005</v>
      </c>
    </row>
    <row r="28" spans="1:14" x14ac:dyDescent="0.15">
      <c r="A28" s="244" t="s">
        <v>15</v>
      </c>
      <c r="B28" s="23" t="s">
        <v>37</v>
      </c>
      <c r="C28" s="196">
        <f>[2]最終需要2!F27</f>
        <v>0</v>
      </c>
      <c r="D28" s="190">
        <f>'23'!S45</f>
        <v>0</v>
      </c>
      <c r="E28" s="261">
        <f>'23'!U45</f>
        <v>0</v>
      </c>
      <c r="F28" s="181">
        <f>'23'!W45</f>
        <v>0</v>
      </c>
      <c r="G28" s="265">
        <f>'23'!Y45</f>
        <v>0</v>
      </c>
      <c r="H28" s="241">
        <v>23</v>
      </c>
      <c r="I28" s="146"/>
      <c r="J28" s="730" t="s">
        <v>814</v>
      </c>
      <c r="K28" s="731">
        <v>0.67200000000000004</v>
      </c>
      <c r="L28" s="732">
        <v>0.67900000000000005</v>
      </c>
    </row>
    <row r="29" spans="1:14" x14ac:dyDescent="0.15">
      <c r="A29" s="244" t="s">
        <v>16</v>
      </c>
      <c r="B29" s="23" t="s">
        <v>208</v>
      </c>
      <c r="C29" s="196">
        <f>[2]最終需要2!F28</f>
        <v>0</v>
      </c>
      <c r="D29" s="190">
        <f>'24'!S45</f>
        <v>0</v>
      </c>
      <c r="E29" s="261">
        <f>'24'!U45</f>
        <v>0</v>
      </c>
      <c r="F29" s="181">
        <f>'24'!W45</f>
        <v>0</v>
      </c>
      <c r="G29" s="265">
        <f>'24'!Y45</f>
        <v>0</v>
      </c>
      <c r="H29" s="241">
        <v>24</v>
      </c>
      <c r="I29" s="146"/>
      <c r="J29" s="729" t="s">
        <v>815</v>
      </c>
      <c r="K29" s="733">
        <v>0.59799999999999998</v>
      </c>
      <c r="L29" s="734">
        <v>0.61099999999999999</v>
      </c>
    </row>
    <row r="30" spans="1:14" x14ac:dyDescent="0.15">
      <c r="A30" s="244" t="s">
        <v>17</v>
      </c>
      <c r="B30" s="23" t="s">
        <v>300</v>
      </c>
      <c r="C30" s="196">
        <f>[2]最終需要2!F29</f>
        <v>0</v>
      </c>
      <c r="D30" s="190">
        <f>'25'!S45</f>
        <v>0</v>
      </c>
      <c r="E30" s="261">
        <f>'25'!U45</f>
        <v>0</v>
      </c>
      <c r="F30" s="181">
        <f>'25'!W45</f>
        <v>0</v>
      </c>
      <c r="G30" s="265">
        <f>'25'!Y45</f>
        <v>0</v>
      </c>
      <c r="H30" s="241">
        <v>25</v>
      </c>
      <c r="I30" s="146"/>
      <c r="J30" s="735" t="s">
        <v>986</v>
      </c>
      <c r="K30" s="736">
        <v>0.71299999999999997</v>
      </c>
      <c r="L30" s="737">
        <v>0.622</v>
      </c>
    </row>
    <row r="31" spans="1:14" x14ac:dyDescent="0.15">
      <c r="A31" s="244" t="s">
        <v>18</v>
      </c>
      <c r="B31" s="23" t="s">
        <v>301</v>
      </c>
      <c r="C31" s="196">
        <f>[2]最終需要2!F30</f>
        <v>0</v>
      </c>
      <c r="D31" s="190">
        <f>'26'!S45</f>
        <v>0</v>
      </c>
      <c r="E31" s="261">
        <f>'26'!U45</f>
        <v>0</v>
      </c>
      <c r="F31" s="181">
        <f>'26'!W45</f>
        <v>0</v>
      </c>
      <c r="G31" s="265">
        <f>'26'!Y45</f>
        <v>0</v>
      </c>
      <c r="H31" s="241">
        <v>26</v>
      </c>
      <c r="I31" s="146"/>
      <c r="J31" s="738" t="s">
        <v>151</v>
      </c>
      <c r="K31" s="739"/>
      <c r="L31" s="740" t="s">
        <v>130</v>
      </c>
    </row>
    <row r="32" spans="1:14" x14ac:dyDescent="0.15">
      <c r="A32" s="244" t="s">
        <v>19</v>
      </c>
      <c r="B32" s="23" t="s">
        <v>302</v>
      </c>
      <c r="C32" s="196">
        <f>[2]最終需要2!F31</f>
        <v>409.66922418642525</v>
      </c>
      <c r="D32" s="190">
        <f>'27'!S45</f>
        <v>566.79754732731021</v>
      </c>
      <c r="E32" s="261">
        <f>'27'!U45</f>
        <v>369.05902659251808</v>
      </c>
      <c r="F32" s="181">
        <f>'27'!W45</f>
        <v>69</v>
      </c>
      <c r="G32" s="265">
        <f>'27'!Y45</f>
        <v>59</v>
      </c>
      <c r="H32" s="241">
        <v>27</v>
      </c>
      <c r="I32" s="100"/>
      <c r="J32" s="741" t="s">
        <v>152</v>
      </c>
      <c r="K32" s="742"/>
      <c r="L32" s="743" t="s">
        <v>987</v>
      </c>
    </row>
    <row r="33" spans="1:12" x14ac:dyDescent="0.15">
      <c r="A33" s="244" t="s">
        <v>20</v>
      </c>
      <c r="B33" s="23" t="s">
        <v>38</v>
      </c>
      <c r="C33" s="196">
        <f>[2]最終需要2!F32</f>
        <v>48.8</v>
      </c>
      <c r="D33" s="190">
        <f>'28'!S45</f>
        <v>65.788333048348306</v>
      </c>
      <c r="E33" s="261">
        <f>'28'!U45</f>
        <v>42.163825258237324</v>
      </c>
      <c r="F33" s="181">
        <f>'28'!W45</f>
        <v>2</v>
      </c>
      <c r="G33" s="265">
        <f>'28'!Y45</f>
        <v>2</v>
      </c>
      <c r="H33" s="241">
        <v>28</v>
      </c>
      <c r="I33" s="100"/>
      <c r="J33" s="744" t="s">
        <v>988</v>
      </c>
      <c r="K33" s="750" t="s">
        <v>989</v>
      </c>
      <c r="L33" s="757">
        <f>K34</f>
        <v>0.71820000000000006</v>
      </c>
    </row>
    <row r="34" spans="1:12" x14ac:dyDescent="0.15">
      <c r="A34" s="244" t="s">
        <v>21</v>
      </c>
      <c r="B34" s="23" t="s">
        <v>39</v>
      </c>
      <c r="C34" s="196">
        <f>[2]最終需要2!F33</f>
        <v>0</v>
      </c>
      <c r="D34" s="190">
        <f>'29'!S45</f>
        <v>0</v>
      </c>
      <c r="E34" s="261">
        <f>'29'!U45</f>
        <v>0</v>
      </c>
      <c r="F34" s="181">
        <f>'29'!W45</f>
        <v>0</v>
      </c>
      <c r="G34" s="265">
        <f>'29'!Y45</f>
        <v>0</v>
      </c>
      <c r="H34" s="241">
        <v>29</v>
      </c>
      <c r="I34" s="100"/>
      <c r="J34" s="744" t="s">
        <v>988</v>
      </c>
      <c r="K34" s="745">
        <f>AVERAGE(K26:K31)</f>
        <v>0.71820000000000006</v>
      </c>
      <c r="L34" s="745">
        <f>AVERAGE(L26:L31)</f>
        <v>0.66159999999999997</v>
      </c>
    </row>
    <row r="35" spans="1:12" x14ac:dyDescent="0.15">
      <c r="A35" s="244" t="s">
        <v>22</v>
      </c>
      <c r="B35" s="23" t="s">
        <v>303</v>
      </c>
      <c r="C35" s="196">
        <f>[2]最終需要2!F34</f>
        <v>38.428588489199463</v>
      </c>
      <c r="D35" s="190">
        <f>'30'!S45</f>
        <v>53.011507971545349</v>
      </c>
      <c r="E35" s="261">
        <f>'30'!U45</f>
        <v>35.933878521013057</v>
      </c>
      <c r="F35" s="181">
        <f>'30'!W45</f>
        <v>3</v>
      </c>
      <c r="G35" s="265">
        <f>'30'!Y45</f>
        <v>3</v>
      </c>
      <c r="H35" s="241">
        <v>30</v>
      </c>
      <c r="I35" s="100"/>
    </row>
    <row r="36" spans="1:12" x14ac:dyDescent="0.15">
      <c r="A36" s="244" t="s">
        <v>23</v>
      </c>
      <c r="B36" s="23" t="s">
        <v>209</v>
      </c>
      <c r="C36" s="196">
        <f>[2]最終需要2!F35</f>
        <v>4.9521204914783974</v>
      </c>
      <c r="D36" s="190">
        <f>'31'!S45</f>
        <v>6.6865109792920761</v>
      </c>
      <c r="E36" s="261">
        <f>'31'!U45</f>
        <v>3.7059943278142384</v>
      </c>
      <c r="F36" s="181">
        <f>'31'!W45</f>
        <v>0</v>
      </c>
      <c r="G36" s="265">
        <f>'31'!Y45</f>
        <v>0</v>
      </c>
      <c r="H36" s="241">
        <v>31</v>
      </c>
      <c r="I36" s="100"/>
    </row>
    <row r="37" spans="1:12" x14ac:dyDescent="0.15">
      <c r="A37" s="244" t="s">
        <v>24</v>
      </c>
      <c r="B37" s="23" t="s">
        <v>40</v>
      </c>
      <c r="C37" s="196">
        <f>[2]最終需要2!F36</f>
        <v>0</v>
      </c>
      <c r="D37" s="190">
        <f>'32'!S45</f>
        <v>0</v>
      </c>
      <c r="E37" s="261">
        <f>'32'!U45</f>
        <v>0</v>
      </c>
      <c r="F37" s="181">
        <f>'32'!W45</f>
        <v>0</v>
      </c>
      <c r="G37" s="265">
        <f>'32'!Y45</f>
        <v>0</v>
      </c>
      <c r="H37" s="241">
        <v>32</v>
      </c>
      <c r="I37" s="100"/>
    </row>
    <row r="38" spans="1:12" x14ac:dyDescent="0.15">
      <c r="A38" s="244" t="s">
        <v>25</v>
      </c>
      <c r="B38" s="23" t="s">
        <v>41</v>
      </c>
      <c r="C38" s="196">
        <f>[2]最終需要2!F37</f>
        <v>0</v>
      </c>
      <c r="D38" s="190">
        <f>'33'!S45</f>
        <v>0</v>
      </c>
      <c r="E38" s="261">
        <f>'33'!U45</f>
        <v>0</v>
      </c>
      <c r="F38" s="181">
        <f>'33'!W45</f>
        <v>0</v>
      </c>
      <c r="G38" s="265">
        <f>'33'!Y45</f>
        <v>0</v>
      </c>
      <c r="H38" s="241">
        <v>33</v>
      </c>
      <c r="I38" s="100"/>
    </row>
    <row r="39" spans="1:12" x14ac:dyDescent="0.15">
      <c r="A39" s="244" t="s">
        <v>26</v>
      </c>
      <c r="B39" s="23" t="s">
        <v>304</v>
      </c>
      <c r="C39" s="196">
        <f>[2]最終需要2!F38</f>
        <v>0</v>
      </c>
      <c r="D39" s="190">
        <f>'34'!S45</f>
        <v>0</v>
      </c>
      <c r="E39" s="261">
        <f>'34'!U45</f>
        <v>0</v>
      </c>
      <c r="F39" s="181">
        <f>'34'!W45</f>
        <v>0</v>
      </c>
      <c r="G39" s="265">
        <f>'34'!Y45</f>
        <v>0</v>
      </c>
      <c r="H39" s="241">
        <v>34</v>
      </c>
      <c r="I39" s="100"/>
    </row>
    <row r="40" spans="1:12" x14ac:dyDescent="0.15">
      <c r="A40" s="244" t="s">
        <v>57</v>
      </c>
      <c r="B40" s="23" t="s">
        <v>305</v>
      </c>
      <c r="C40" s="196">
        <f>[2]最終需要2!F39</f>
        <v>31.45</v>
      </c>
      <c r="D40" s="190">
        <f>'35'!S45</f>
        <v>45.262651129942249</v>
      </c>
      <c r="E40" s="261">
        <f>'35'!U45</f>
        <v>26.71743260118815</v>
      </c>
      <c r="F40" s="181">
        <f>'35'!W45</f>
        <v>5</v>
      </c>
      <c r="G40" s="265">
        <f>'35'!Y45</f>
        <v>3</v>
      </c>
      <c r="H40" s="241">
        <v>35</v>
      </c>
      <c r="I40" s="100"/>
    </row>
    <row r="41" spans="1:12" x14ac:dyDescent="0.15">
      <c r="A41" s="244" t="s">
        <v>210</v>
      </c>
      <c r="B41" s="23" t="s">
        <v>42</v>
      </c>
      <c r="C41" s="196">
        <f>[2]最終需要2!F40</f>
        <v>16.3</v>
      </c>
      <c r="D41" s="190">
        <f>'36'!S45</f>
        <v>21.519555870663016</v>
      </c>
      <c r="E41" s="261">
        <f>'36'!U45</f>
        <v>12.553266676877985</v>
      </c>
      <c r="F41" s="181">
        <f>'36'!W45</f>
        <v>2</v>
      </c>
      <c r="G41" s="265">
        <f>'36'!Y45</f>
        <v>2</v>
      </c>
      <c r="H41" s="241">
        <v>36</v>
      </c>
      <c r="I41" s="100"/>
    </row>
    <row r="42" spans="1:12" x14ac:dyDescent="0.15">
      <c r="A42" s="244" t="s">
        <v>216</v>
      </c>
      <c r="B42" s="23" t="s">
        <v>306</v>
      </c>
      <c r="C42" s="196">
        <f>[2]最終需要2!F41</f>
        <v>136.04148759057784</v>
      </c>
      <c r="D42" s="190">
        <f>'37'!S45</f>
        <v>186.47171794595008</v>
      </c>
      <c r="E42" s="261">
        <f>'37'!U45</f>
        <v>84.162380115310782</v>
      </c>
      <c r="F42" s="181">
        <f>'37'!W45</f>
        <v>15</v>
      </c>
      <c r="G42" s="265">
        <f>'37'!Y45</f>
        <v>12</v>
      </c>
      <c r="H42" s="241">
        <v>37</v>
      </c>
      <c r="I42" s="100"/>
    </row>
    <row r="43" spans="1:12" x14ac:dyDescent="0.15">
      <c r="A43" s="244" t="s">
        <v>217</v>
      </c>
      <c r="B43" s="23" t="s">
        <v>307</v>
      </c>
      <c r="C43" s="196">
        <f>[2]最終需要2!F42</f>
        <v>112.3045449955673</v>
      </c>
      <c r="D43" s="190">
        <f>'38'!S45</f>
        <v>147.23068878609641</v>
      </c>
      <c r="E43" s="261">
        <f>'38'!U45</f>
        <v>97.765902840799242</v>
      </c>
      <c r="F43" s="181">
        <f>'38'!W45</f>
        <v>25</v>
      </c>
      <c r="G43" s="265">
        <f>'38'!Y45</f>
        <v>18</v>
      </c>
      <c r="H43" s="241">
        <v>38</v>
      </c>
      <c r="I43" s="100"/>
    </row>
    <row r="44" spans="1:12" x14ac:dyDescent="0.15">
      <c r="A44" s="475" t="s">
        <v>218</v>
      </c>
      <c r="B44" s="476" t="s">
        <v>308</v>
      </c>
      <c r="C44" s="477">
        <f>[2]最終需要2!F43</f>
        <v>0</v>
      </c>
      <c r="D44" s="478">
        <f>'39'!S45</f>
        <v>0</v>
      </c>
      <c r="E44" s="479">
        <f>'39'!U45</f>
        <v>0</v>
      </c>
      <c r="F44" s="480">
        <f>'39'!W45</f>
        <v>0</v>
      </c>
      <c r="G44" s="481">
        <f>'39'!Y45</f>
        <v>0</v>
      </c>
      <c r="H44" s="482">
        <v>39</v>
      </c>
      <c r="I44" s="100"/>
    </row>
    <row r="45" spans="1:12" x14ac:dyDescent="0.15">
      <c r="A45" s="475" t="s">
        <v>219</v>
      </c>
      <c r="B45" s="476" t="s">
        <v>309</v>
      </c>
      <c r="C45" s="477">
        <f>[2]最終需要2!F44</f>
        <v>0</v>
      </c>
      <c r="D45" s="478">
        <f>'40'!S45</f>
        <v>0</v>
      </c>
      <c r="E45" s="479">
        <f>'40'!U45</f>
        <v>0</v>
      </c>
      <c r="F45" s="480">
        <f>'40'!W45</f>
        <v>0</v>
      </c>
      <c r="G45" s="481">
        <f>'40'!Y45</f>
        <v>0</v>
      </c>
      <c r="H45" s="482">
        <v>40</v>
      </c>
      <c r="I45" s="100"/>
    </row>
    <row r="46" spans="1:12" x14ac:dyDescent="0.15">
      <c r="A46" s="152"/>
      <c r="B46" s="184" t="s">
        <v>92</v>
      </c>
      <c r="C46" s="198">
        <f>[2]最終需要2!F45</f>
        <v>1427.0737197452984</v>
      </c>
      <c r="D46" s="192">
        <f>SUM(D6:D45)</f>
        <v>1871.5671810637007</v>
      </c>
      <c r="E46" s="263">
        <f>SUM(E6:E45)</f>
        <v>962.80863758030887</v>
      </c>
      <c r="F46" s="248">
        <f>SUM(F6:F45)</f>
        <v>168</v>
      </c>
      <c r="G46" s="267">
        <f>SUM(G6:G45)</f>
        <v>138</v>
      </c>
      <c r="H46" s="245"/>
      <c r="I46" s="100"/>
    </row>
    <row r="47" spans="1:12" x14ac:dyDescent="0.15">
      <c r="A47" s="104" t="s">
        <v>371</v>
      </c>
      <c r="B47" s="102"/>
      <c r="C47" s="102"/>
      <c r="D47" s="102"/>
      <c r="E47" s="102"/>
      <c r="F47" s="102"/>
      <c r="G47" s="102"/>
      <c r="H47" s="102"/>
      <c r="I47" s="102"/>
      <c r="J47" s="102"/>
    </row>
    <row r="48" spans="1:12" x14ac:dyDescent="0.15">
      <c r="A48" s="101" t="s">
        <v>810</v>
      </c>
      <c r="B48" s="102"/>
      <c r="C48" s="102"/>
      <c r="D48" s="102"/>
      <c r="E48" s="102"/>
      <c r="F48" s="102"/>
      <c r="G48" s="102"/>
      <c r="H48" s="102"/>
      <c r="I48" s="102"/>
      <c r="J48" s="102"/>
    </row>
    <row r="49" spans="1:10" x14ac:dyDescent="0.15">
      <c r="A49" s="101" t="s">
        <v>662</v>
      </c>
      <c r="B49" s="102"/>
      <c r="C49" s="102"/>
      <c r="D49" s="102"/>
      <c r="E49" s="102"/>
      <c r="F49" s="102"/>
      <c r="G49" s="102"/>
      <c r="H49" s="102"/>
      <c r="I49" s="102"/>
      <c r="J49" s="102"/>
    </row>
    <row r="50" spans="1:10" x14ac:dyDescent="0.15">
      <c r="A50" s="101" t="s">
        <v>278</v>
      </c>
      <c r="B50" s="102"/>
      <c r="C50" s="102"/>
      <c r="D50" s="102"/>
      <c r="E50" s="102"/>
      <c r="F50" s="102"/>
      <c r="G50" s="102"/>
      <c r="H50" s="102"/>
      <c r="I50" s="102"/>
      <c r="J50" s="102"/>
    </row>
  </sheetData>
  <phoneticPr fontId="5"/>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7"/>
  <sheetViews>
    <sheetView tabSelected="1" workbookViewId="0">
      <pane xSplit="2" ySplit="5" topLeftCell="C6" activePane="bottomRight" state="frozen"/>
      <selection pane="topRight" activeCell="C1" sqref="C1"/>
      <selection pane="bottomLeft" activeCell="A6" sqref="A6"/>
      <selection pane="bottomRight" activeCell="J18" sqref="J18"/>
    </sheetView>
  </sheetViews>
  <sheetFormatPr defaultRowHeight="13.5" x14ac:dyDescent="0.15"/>
  <cols>
    <col min="1" max="1" width="4.5" customWidth="1"/>
    <col min="2" max="2" width="16.875" customWidth="1"/>
    <col min="3" max="4" width="10.5" customWidth="1"/>
    <col min="5" max="6" width="9.25" customWidth="1"/>
    <col min="7" max="7" width="6.875" customWidth="1"/>
    <col min="8" max="8" width="5.5" customWidth="1"/>
    <col min="9" max="9" width="18" customWidth="1"/>
    <col min="10" max="10" width="11.125" customWidth="1"/>
    <col min="11" max="11" width="13" customWidth="1"/>
    <col min="12" max="13" width="12.625" customWidth="1"/>
  </cols>
  <sheetData>
    <row r="1" spans="1:16" x14ac:dyDescent="0.15">
      <c r="A1" s="52" t="s">
        <v>659</v>
      </c>
    </row>
    <row r="2" spans="1:16" x14ac:dyDescent="0.15">
      <c r="A2" s="86" t="s">
        <v>660</v>
      </c>
      <c r="B2" s="87"/>
      <c r="C2" s="87"/>
      <c r="D2" s="87"/>
      <c r="E2" s="87"/>
      <c r="F2" s="88"/>
      <c r="G2" s="88"/>
    </row>
    <row r="3" spans="1:16" x14ac:dyDescent="0.15">
      <c r="A3" s="52" t="s">
        <v>661</v>
      </c>
      <c r="I3" s="199" t="s">
        <v>280</v>
      </c>
      <c r="L3" s="74"/>
      <c r="M3" s="74"/>
    </row>
    <row r="4" spans="1:16" x14ac:dyDescent="0.15">
      <c r="A4" s="94"/>
      <c r="B4" s="95"/>
      <c r="C4" s="96" t="s">
        <v>133</v>
      </c>
      <c r="D4" s="173"/>
      <c r="E4" s="183" t="s">
        <v>134</v>
      </c>
      <c r="F4" s="183"/>
      <c r="G4" s="175" t="s">
        <v>135</v>
      </c>
      <c r="I4" s="200"/>
      <c r="J4" s="201" t="s">
        <v>138</v>
      </c>
      <c r="K4" s="202" t="s">
        <v>228</v>
      </c>
      <c r="L4" s="203" t="s">
        <v>140</v>
      </c>
      <c r="M4" s="202" t="s">
        <v>281</v>
      </c>
      <c r="O4" s="281" t="s">
        <v>817</v>
      </c>
      <c r="P4" s="91"/>
    </row>
    <row r="5" spans="1:16" x14ac:dyDescent="0.15">
      <c r="A5" s="98"/>
      <c r="B5" s="188"/>
      <c r="C5" s="185" t="s">
        <v>138</v>
      </c>
      <c r="D5" s="186" t="s">
        <v>139</v>
      </c>
      <c r="E5" s="187" t="s">
        <v>140</v>
      </c>
      <c r="F5" s="186" t="s">
        <v>141</v>
      </c>
      <c r="G5" s="176" t="s">
        <v>142</v>
      </c>
      <c r="I5" s="204"/>
      <c r="J5" s="205" t="s">
        <v>137</v>
      </c>
      <c r="K5" s="206" t="s">
        <v>137</v>
      </c>
      <c r="L5" s="207" t="s">
        <v>282</v>
      </c>
      <c r="M5" s="206" t="s">
        <v>282</v>
      </c>
      <c r="O5" s="91" t="s">
        <v>818</v>
      </c>
      <c r="P5" s="282" t="s">
        <v>819</v>
      </c>
    </row>
    <row r="6" spans="1:16" x14ac:dyDescent="0.15">
      <c r="A6" s="3" t="s">
        <v>290</v>
      </c>
      <c r="B6" s="21" t="s">
        <v>291</v>
      </c>
      <c r="C6" s="249">
        <f>'1'!S5+'2'!S5+'3'!S5+'4'!S5+'5'!S5+'6'!S5+'7'!S5+'8'!S5+'9'!S5+'10'!S5+'11'!S5+'12'!S5+'13'!S5+'14'!S5+'15'!S5+'16'!S5+'17'!S5+'18'!S5+'19'!S5+'20'!S5+'21'!S5+'22'!S5+'23'!S5+'24'!S5+'25'!S5+'26'!S5+'27'!S5+'28'!S5+'29'!S5+'30'!S5+'31'!S5+'32'!S5+'33'!S5+'34'!S5+'35'!S5+'36'!S5+'37'!S5+'38'!S5+'39'!S5+'40'!S5</f>
        <v>0.98795935620793074</v>
      </c>
      <c r="D6" s="268">
        <f>'1'!U5+'2'!U5+'3'!U5+'4'!U5+'5'!U5+'6'!U5+'7'!U5+'8'!U5+'9'!U5+'10'!U5+'11'!U5+'12'!U5+'13'!U5+'14'!U5+'15'!U5+'16'!U5+'17'!U5+'18'!U5+'19'!U5+'20'!U5+'21'!U5+'22'!U5+'23'!U5+'24'!U5+'25'!U5+'26'!U5+'27'!U5+'28'!U5+'29'!U5+'30'!U5+'31'!U5+'32'!U5+'33'!U5+'34'!U5+'35'!U5+'36'!U5+'37'!U5+'38'!U5+'39'!U5+'40'!U5</f>
        <v>0.55164267554800817</v>
      </c>
      <c r="E6" s="181">
        <f>'1'!W5+'2'!W5+'3'!W5+'4'!W5+'5'!W5+'6'!W5+'7'!W5+'8'!W5+'9'!W5+'10'!W5+'11'!W5+'12'!W5+'13'!W5+'14'!W5+'15'!W5+'16'!W5+'17'!W5+'18'!W5+'19'!W5+'20'!W5+'21'!W5+'22'!W5+'23'!W5+'24'!W5+'25'!W5+'26'!W5+'27'!W5+'28'!W5+'29'!W5+'30'!W5+'31'!W5+'32'!W5+'33'!W5+'34'!W5+'35'!W5+'36'!W5+'37'!W5+'38'!W5+'39'!W5+'40'!W5</f>
        <v>0</v>
      </c>
      <c r="F6" s="265">
        <f>'1'!Y5+'2'!Y5+'3'!Y5+'4'!Y5+'5'!Y5+'6'!Y5+'7'!Y5+'8'!Y5+'9'!Y5+'10'!Y5+'11'!Y5+'12'!Y5+'13'!Y5+'14'!Y5+'15'!Y5+'16'!Y5+'17'!Y5+'18'!Y5+'19'!Y5+'20'!Y5+'21'!Y5+'22'!Y5+'23'!Y5+'24'!Y5+'25'!Y5+'26'!Y5+'27'!Y5+'28'!Y5+'29'!Y5+'30'!Y5+'31'!Y5+'32'!Y5+'33'!Y5+'34'!Y5+'35'!Y5+'36'!Y5+'37'!Y5+'38'!Y5+'39'!Y5+'40'!Y5</f>
        <v>0</v>
      </c>
      <c r="G6" s="177">
        <v>1</v>
      </c>
      <c r="I6" s="208" t="s">
        <v>283</v>
      </c>
      <c r="J6" s="209">
        <f>C46</f>
        <v>1871.5671810637004</v>
      </c>
      <c r="K6" s="209">
        <f>D46</f>
        <v>962.8086375803083</v>
      </c>
      <c r="L6" s="210">
        <f>E46</f>
        <v>168</v>
      </c>
      <c r="M6" s="211">
        <f>F46</f>
        <v>138</v>
      </c>
      <c r="O6" s="91" t="s">
        <v>419</v>
      </c>
      <c r="P6" s="283">
        <v>21210565</v>
      </c>
    </row>
    <row r="7" spans="1:16" x14ac:dyDescent="0.15">
      <c r="A7" s="244" t="s">
        <v>238</v>
      </c>
      <c r="B7" s="23" t="s">
        <v>292</v>
      </c>
      <c r="C7" s="250">
        <f>'1'!S6+'2'!S6+'3'!S6+'4'!S6+'5'!S6+'6'!S6+'7'!S6+'8'!S6+'9'!S6+'10'!S6+'11'!S6+'12'!S6+'13'!S6+'14'!S6+'15'!S6+'16'!S6+'17'!S6+'18'!S6+'19'!S6+'20'!S6+'21'!S6+'22'!S6+'23'!S6+'24'!S6+'25'!S6+'26'!S6+'27'!S6+'28'!S6+'29'!S6+'30'!S6+'31'!S6+'32'!S6+'33'!S6+'34'!S6+'35'!S6+'36'!S6+'37'!S6+'38'!S6+'39'!S6+'40'!S6</f>
        <v>0</v>
      </c>
      <c r="D7" s="268">
        <f>'1'!U6+'2'!U6+'3'!U6+'4'!U6+'5'!U6+'6'!U6+'7'!U6+'8'!U6+'9'!U6+'10'!U6+'11'!U6+'12'!U6+'13'!U6+'14'!U6+'15'!U6+'16'!U6+'17'!U6+'18'!U6+'19'!U6+'20'!U6+'21'!U6+'22'!U6+'23'!U6+'24'!U6+'25'!U6+'26'!U6+'27'!U6+'28'!U6+'29'!U6+'30'!U6+'31'!U6+'32'!U6+'33'!U6+'34'!U6+'35'!U6+'36'!U6+'37'!U6+'38'!U6+'39'!U6+'40'!U6</f>
        <v>0</v>
      </c>
      <c r="E7" s="181">
        <f>'1'!W6+'2'!W6+'3'!W6+'4'!W6+'5'!W6+'6'!W6+'7'!W6+'8'!W6+'9'!W6+'10'!W6+'11'!W6+'12'!W6+'13'!W6+'14'!W6+'15'!W6+'16'!W6+'17'!W6+'18'!W6+'19'!W6+'20'!W6+'21'!W6+'22'!W6+'23'!W6+'24'!W6+'25'!W6+'26'!W6+'27'!W6+'28'!W6+'29'!W6+'30'!W6+'31'!W6+'32'!W6+'33'!W6+'34'!W6+'35'!W6+'36'!W6+'37'!W6+'38'!W6+'39'!W6+'40'!W6</f>
        <v>0</v>
      </c>
      <c r="F7" s="265">
        <f>'1'!Y6+'2'!Y6+'3'!Y6+'4'!Y6+'5'!Y6+'6'!Y6+'7'!Y6+'8'!Y6+'9'!Y6+'10'!Y6+'11'!Y6+'12'!Y6+'13'!Y6+'14'!Y6+'15'!Y6+'16'!Y6+'17'!Y6+'18'!Y6+'19'!Y6+'20'!Y6+'21'!Y6+'22'!Y6+'23'!Y6+'24'!Y6+'25'!Y6+'26'!Y6+'27'!Y6+'28'!Y6+'29'!Y6+'30'!Y6+'31'!Y6+'32'!Y6+'33'!Y6+'34'!Y6+'35'!Y6+'36'!Y6+'37'!Y6+'38'!Y6+'39'!Y6+'40'!Y6</f>
        <v>0</v>
      </c>
      <c r="G7" s="178">
        <v>2</v>
      </c>
      <c r="I7" s="208" t="s">
        <v>284</v>
      </c>
      <c r="J7" s="209">
        <f>最終需要_まとめ!C46</f>
        <v>1427.0737197452984</v>
      </c>
      <c r="K7" s="211">
        <f>P20</f>
        <v>1910038</v>
      </c>
      <c r="L7" s="212" t="s">
        <v>285</v>
      </c>
      <c r="M7" s="213" t="s">
        <v>285</v>
      </c>
      <c r="O7" s="172" t="s">
        <v>420</v>
      </c>
      <c r="P7" s="284">
        <v>6807400</v>
      </c>
    </row>
    <row r="8" spans="1:16" x14ac:dyDescent="0.15">
      <c r="A8" s="244" t="s">
        <v>239</v>
      </c>
      <c r="B8" s="23" t="s">
        <v>293</v>
      </c>
      <c r="C8" s="250">
        <f>'1'!S7+'2'!S7+'3'!S7+'4'!S7+'5'!S7+'6'!S7+'7'!S7+'8'!S7+'9'!S7+'10'!S7+'11'!S7+'12'!S7+'13'!S7+'14'!S7+'15'!S7+'16'!S7+'17'!S7+'18'!S7+'19'!S7+'20'!S7+'21'!S7+'22'!S7+'23'!S7+'24'!S7+'25'!S7+'26'!S7+'27'!S7+'28'!S7+'29'!S7+'30'!S7+'31'!S7+'32'!S7+'33'!S7+'34'!S7+'35'!S7+'36'!S7+'37'!S7+'38'!S7+'39'!S7+'40'!S7</f>
        <v>0</v>
      </c>
      <c r="D8" s="268">
        <f>'1'!U7+'2'!U7+'3'!U7+'4'!U7+'5'!U7+'6'!U7+'7'!U7+'8'!U7+'9'!U7+'10'!U7+'11'!U7+'12'!U7+'13'!U7+'14'!U7+'15'!U7+'16'!U7+'17'!U7+'18'!U7+'19'!U7+'20'!U7+'21'!U7+'22'!U7+'23'!U7+'24'!U7+'25'!U7+'26'!U7+'27'!U7+'28'!U7+'29'!U7+'30'!U7+'31'!U7+'32'!U7+'33'!U7+'34'!U7+'35'!U7+'36'!U7+'37'!U7+'38'!U7+'39'!U7+'40'!U7</f>
        <v>0</v>
      </c>
      <c r="E8" s="181">
        <f>'1'!W7+'2'!W7+'3'!W7+'4'!W7+'5'!W7+'6'!W7+'7'!W7+'8'!W7+'9'!W7+'10'!W7+'11'!W7+'12'!W7+'13'!W7+'14'!W7+'15'!W7+'16'!W7+'17'!W7+'18'!W7+'19'!W7+'20'!W7+'21'!W7+'22'!W7+'23'!W7+'24'!W7+'25'!W7+'26'!W7+'27'!W7+'28'!W7+'29'!W7+'30'!W7+'31'!W7+'32'!W7+'33'!W7+'34'!W7+'35'!W7+'36'!W7+'37'!W7+'38'!W7+'39'!W7+'40'!W7</f>
        <v>0</v>
      </c>
      <c r="F8" s="265">
        <f>'1'!Y7+'2'!Y7+'3'!Y7+'4'!Y7+'5'!Y7+'6'!Y7+'7'!Y7+'8'!Y7+'9'!Y7+'10'!Y7+'11'!Y7+'12'!Y7+'13'!Y7+'14'!Y7+'15'!Y7+'16'!Y7+'17'!Y7+'18'!Y7+'19'!Y7+'20'!Y7+'21'!Y7+'22'!Y7+'23'!Y7+'24'!Y7+'25'!Y7+'26'!Y7+'27'!Y7+'28'!Y7+'29'!Y7+'30'!Y7+'31'!Y7+'32'!Y7+'33'!Y7+'34'!Y7+'35'!Y7+'36'!Y7+'37'!Y7+'38'!Y7+'39'!Y7+'40'!Y7</f>
        <v>0</v>
      </c>
      <c r="G8" s="178">
        <v>3</v>
      </c>
      <c r="I8" s="208" t="s">
        <v>286</v>
      </c>
      <c r="J8" s="214">
        <f>J6/J7</f>
        <v>1.311471968944768</v>
      </c>
      <c r="K8" s="215">
        <f>K6/K7*100</f>
        <v>5.0407826314466428E-2</v>
      </c>
      <c r="L8" s="212" t="s">
        <v>288</v>
      </c>
      <c r="M8" s="216" t="s">
        <v>288</v>
      </c>
      <c r="O8" s="172" t="s">
        <v>820</v>
      </c>
      <c r="P8" s="284">
        <v>3476433</v>
      </c>
    </row>
    <row r="9" spans="1:16" x14ac:dyDescent="0.15">
      <c r="A9" s="244" t="s">
        <v>240</v>
      </c>
      <c r="B9" s="23" t="s">
        <v>28</v>
      </c>
      <c r="C9" s="250">
        <f>'1'!S8+'2'!S8+'3'!S8+'4'!S8+'5'!S8+'6'!S8+'7'!S8+'8'!S8+'9'!S8+'10'!S8+'11'!S8+'12'!S8+'13'!S8+'14'!S8+'15'!S8+'16'!S8+'17'!S8+'18'!S8+'19'!S8+'20'!S8+'21'!S8+'22'!S8+'23'!S8+'24'!S8+'25'!S8+'26'!S8+'27'!S8+'28'!S8+'29'!S8+'30'!S8+'31'!S8+'32'!S8+'33'!S8+'34'!S8+'35'!S8+'36'!S8+'37'!S8+'38'!S8+'39'!S8+'40'!S8</f>
        <v>7.1822484018879565E-3</v>
      </c>
      <c r="D9" s="268">
        <f>'1'!U8+'2'!U8+'3'!U8+'4'!U8+'5'!U8+'6'!U8+'7'!U8+'8'!U8+'9'!U8+'10'!U8+'11'!U8+'12'!U8+'13'!U8+'14'!U8+'15'!U8+'16'!U8+'17'!U8+'18'!U8+'19'!U8+'20'!U8+'21'!U8+'22'!U8+'23'!U8+'24'!U8+'25'!U8+'26'!U8+'27'!U8+'28'!U8+'29'!U8+'30'!U8+'31'!U8+'32'!U8+'33'!U8+'34'!U8+'35'!U8+'36'!U8+'37'!U8+'38'!U8+'39'!U8+'40'!U8</f>
        <v>2.8819053148641323E-3</v>
      </c>
      <c r="E9" s="181">
        <f>'1'!W8+'2'!W8+'3'!W8+'4'!W8+'5'!W8+'6'!W8+'7'!W8+'8'!W8+'9'!W8+'10'!W8+'11'!W8+'12'!W8+'13'!W8+'14'!W8+'15'!W8+'16'!W8+'17'!W8+'18'!W8+'19'!W8+'20'!W8+'21'!W8+'22'!W8+'23'!W8+'24'!W8+'25'!W8+'26'!W8+'27'!W8+'28'!W8+'29'!W8+'30'!W8+'31'!W8+'32'!W8+'33'!W8+'34'!W8+'35'!W8+'36'!W8+'37'!W8+'38'!W8+'39'!W8+'40'!W8</f>
        <v>0</v>
      </c>
      <c r="F9" s="265">
        <f>'1'!Y8+'2'!Y8+'3'!Y8+'4'!Y8+'5'!Y8+'6'!Y8+'7'!Y8+'8'!Y8+'9'!Y8+'10'!Y8+'11'!Y8+'12'!Y8+'13'!Y8+'14'!Y8+'15'!Y8+'16'!Y8+'17'!Y8+'18'!Y8+'19'!Y8+'20'!Y8+'21'!Y8+'22'!Y8+'23'!Y8+'24'!Y8+'25'!Y8+'26'!Y8+'27'!Y8+'28'!Y8+'29'!Y8+'30'!Y8+'31'!Y8+'32'!Y8+'33'!Y8+'34'!Y8+'35'!Y8+'36'!Y8+'37'!Y8+'38'!Y8+'39'!Y8+'40'!Y8</f>
        <v>0</v>
      </c>
      <c r="G9" s="178">
        <v>4</v>
      </c>
      <c r="I9" s="217" t="s">
        <v>135</v>
      </c>
      <c r="J9" s="217" t="s">
        <v>841</v>
      </c>
      <c r="K9" s="218"/>
      <c r="L9" s="219"/>
      <c r="M9" s="220"/>
      <c r="O9" s="172" t="s">
        <v>821</v>
      </c>
      <c r="P9" s="284">
        <v>1922903</v>
      </c>
    </row>
    <row r="10" spans="1:16" x14ac:dyDescent="0.15">
      <c r="A10" s="3" t="s">
        <v>241</v>
      </c>
      <c r="B10" s="21" t="s">
        <v>204</v>
      </c>
      <c r="C10" s="249">
        <f>'1'!S9+'2'!S9+'3'!S9+'4'!S9+'5'!S9+'6'!S9+'7'!S9+'8'!S9+'9'!S9+'10'!S9+'11'!S9+'12'!S9+'13'!S9+'14'!S9+'15'!S9+'16'!S9+'17'!S9+'18'!S9+'19'!S9+'20'!S9+'21'!S9+'22'!S9+'23'!S9+'24'!S9+'25'!S9+'26'!S9+'27'!S9+'28'!S9+'29'!S9+'30'!S9+'31'!S9+'32'!S9+'33'!S9+'34'!S9+'35'!S9+'36'!S9+'37'!S9+'38'!S9+'39'!S9+'40'!S9</f>
        <v>515.42555524898717</v>
      </c>
      <c r="D10" s="269">
        <f>'1'!U9+'2'!U9+'3'!U9+'4'!U9+'5'!U9+'6'!U9+'7'!U9+'8'!U9+'9'!U9+'10'!U9+'11'!U9+'12'!U9+'13'!U9+'14'!U9+'15'!U9+'16'!U9+'17'!U9+'18'!U9+'19'!U9+'20'!U9+'21'!U9+'22'!U9+'23'!U9+'24'!U9+'25'!U9+'26'!U9+'27'!U9+'28'!U9+'29'!U9+'30'!U9+'31'!U9+'32'!U9+'33'!U9+'34'!U9+'35'!U9+'36'!U9+'37'!U9+'38'!U9+'39'!U9+'40'!U9</f>
        <v>154.75650832240063</v>
      </c>
      <c r="E10" s="180">
        <f>'1'!W9+'2'!W9+'3'!W9+'4'!W9+'5'!W9+'6'!W9+'7'!W9+'8'!W9+'9'!W9+'10'!W9+'11'!W9+'12'!W9+'13'!W9+'14'!W9+'15'!W9+'16'!W9+'17'!W9+'18'!W9+'19'!W9+'20'!W9+'21'!W9+'22'!W9+'23'!W9+'24'!W9+'25'!W9+'26'!W9+'27'!W9+'28'!W9+'29'!W9+'30'!W9+'31'!W9+'32'!W9+'33'!W9+'34'!W9+'35'!W9+'36'!W9+'37'!W9+'38'!W9+'39'!W9+'40'!W9</f>
        <v>19</v>
      </c>
      <c r="F10" s="264">
        <f>'1'!Y9+'2'!Y9+'3'!Y9+'4'!Y9+'5'!Y9+'6'!Y9+'7'!Y9+'8'!Y9+'9'!Y9+'10'!Y9+'11'!Y9+'12'!Y9+'13'!Y9+'14'!Y9+'15'!Y9+'16'!Y9+'17'!Y9+'18'!Y9+'19'!Y9+'20'!Y9+'21'!Y9+'22'!Y9+'23'!Y9+'24'!Y9+'25'!Y9+'26'!Y9+'27'!Y9+'28'!Y9+'29'!Y9+'30'!Y9+'31'!Y9+'32'!Y9+'33'!Y9+'34'!Y9+'35'!Y9+'36'!Y9+'37'!Y9+'38'!Y9+'39'!Y9+'40'!Y9</f>
        <v>18</v>
      </c>
      <c r="G10" s="177">
        <v>5</v>
      </c>
      <c r="I10" s="221" t="s">
        <v>287</v>
      </c>
      <c r="O10" s="172" t="s">
        <v>421</v>
      </c>
      <c r="P10" s="284">
        <v>2741008</v>
      </c>
    </row>
    <row r="11" spans="1:16" x14ac:dyDescent="0.15">
      <c r="A11" s="244" t="s">
        <v>242</v>
      </c>
      <c r="B11" s="23" t="s">
        <v>29</v>
      </c>
      <c r="C11" s="250">
        <f>'1'!S10+'2'!S10+'3'!S10+'4'!S10+'5'!S10+'6'!S10+'7'!S10+'8'!S10+'9'!S10+'10'!S10+'11'!S10+'12'!S10+'13'!S10+'14'!S10+'15'!S10+'16'!S10+'17'!S10+'18'!S10+'19'!S10+'20'!S10+'21'!S10+'22'!S10+'23'!S10+'24'!S10+'25'!S10+'26'!S10+'27'!S10+'28'!S10+'29'!S10+'30'!S10+'31'!S10+'32'!S10+'33'!S10+'34'!S10+'35'!S10+'36'!S10+'37'!S10+'38'!S10+'39'!S10+'40'!S10</f>
        <v>34.15173471885916</v>
      </c>
      <c r="D11" s="268">
        <f>'1'!U10+'2'!U10+'3'!U10+'4'!U10+'5'!U10+'6'!U10+'7'!U10+'8'!U10+'9'!U10+'10'!U10+'11'!U10+'12'!U10+'13'!U10+'14'!U10+'15'!U10+'16'!U10+'17'!U10+'18'!U10+'19'!U10+'20'!U10+'21'!U10+'22'!U10+'23'!U10+'24'!U10+'25'!U10+'26'!U10+'27'!U10+'28'!U10+'29'!U10+'30'!U10+'31'!U10+'32'!U10+'33'!U10+'34'!U10+'35'!U10+'36'!U10+'37'!U10+'38'!U10+'39'!U10+'40'!U10</f>
        <v>13.012358816677621</v>
      </c>
      <c r="E11" s="181">
        <f>'1'!W10+'2'!W10+'3'!W10+'4'!W10+'5'!W10+'6'!W10+'7'!W10+'8'!W10+'9'!W10+'10'!W10+'11'!W10+'12'!W10+'13'!W10+'14'!W10+'15'!W10+'16'!W10+'17'!W10+'18'!W10+'19'!W10+'20'!W10+'21'!W10+'22'!W10+'23'!W10+'24'!W10+'25'!W10+'26'!W10+'27'!W10+'28'!W10+'29'!W10+'30'!W10+'31'!W10+'32'!W10+'33'!W10+'34'!W10+'35'!W10+'36'!W10+'37'!W10+'38'!W10+'39'!W10+'40'!W10</f>
        <v>17</v>
      </c>
      <c r="F11" s="265">
        <f>'1'!Y10+'2'!Y10+'3'!Y10+'4'!Y10+'5'!Y10+'6'!Y10+'7'!Y10+'8'!Y10+'9'!Y10+'10'!Y10+'11'!Y10+'12'!Y10+'13'!Y10+'14'!Y10+'15'!Y10+'16'!Y10+'17'!Y10+'18'!Y10+'19'!Y10+'20'!Y10+'21'!Y10+'22'!Y10+'23'!Y10+'24'!Y10+'25'!Y10+'26'!Y10+'27'!Y10+'28'!Y10+'29'!Y10+'30'!Y10+'31'!Y10+'32'!Y10+'33'!Y10+'34'!Y10+'35'!Y10+'36'!Y10+'37'!Y10+'38'!Y10+'39'!Y10+'40'!Y10</f>
        <v>12</v>
      </c>
      <c r="G11" s="178">
        <v>6</v>
      </c>
      <c r="O11" s="172" t="s">
        <v>822</v>
      </c>
      <c r="P11" s="284">
        <v>1167867</v>
      </c>
    </row>
    <row r="12" spans="1:16" x14ac:dyDescent="0.15">
      <c r="A12" s="244" t="s">
        <v>243</v>
      </c>
      <c r="B12" s="23" t="s">
        <v>294</v>
      </c>
      <c r="C12" s="250">
        <f>'1'!S11+'2'!S11+'3'!S11+'4'!S11+'5'!S11+'6'!S11+'7'!S11+'8'!S11+'9'!S11+'10'!S11+'11'!S11+'12'!S11+'13'!S11+'14'!S11+'15'!S11+'16'!S11+'17'!S11+'18'!S11+'19'!S11+'20'!S11+'21'!S11+'22'!S11+'23'!S11+'24'!S11+'25'!S11+'26'!S11+'27'!S11+'28'!S11+'29'!S11+'30'!S11+'31'!S11+'32'!S11+'33'!S11+'34'!S11+'35'!S11+'36'!S11+'37'!S11+'38'!S11+'39'!S11+'40'!S11</f>
        <v>7.2753487469527638</v>
      </c>
      <c r="D12" s="268">
        <f>'1'!U11+'2'!U11+'3'!U11+'4'!U11+'5'!U11+'6'!U11+'7'!U11+'8'!U11+'9'!U11+'10'!U11+'11'!U11+'12'!U11+'13'!U11+'14'!U11+'15'!U11+'16'!U11+'17'!U11+'18'!U11+'19'!U11+'20'!U11+'21'!U11+'22'!U11+'23'!U11+'24'!U11+'25'!U11+'26'!U11+'27'!U11+'28'!U11+'29'!U11+'30'!U11+'31'!U11+'32'!U11+'33'!U11+'34'!U11+'35'!U11+'36'!U11+'37'!U11+'38'!U11+'39'!U11+'40'!U11</f>
        <v>2.1886445870909834</v>
      </c>
      <c r="E12" s="181">
        <f>'1'!W11+'2'!W11+'3'!W11+'4'!W11+'5'!W11+'6'!W11+'7'!W11+'8'!W11+'9'!W11+'10'!W11+'11'!W11+'12'!W11+'13'!W11+'14'!W11+'15'!W11+'16'!W11+'17'!W11+'18'!W11+'19'!W11+'20'!W11+'21'!W11+'22'!W11+'23'!W11+'24'!W11+'25'!W11+'26'!W11+'27'!W11+'28'!W11+'29'!W11+'30'!W11+'31'!W11+'32'!W11+'33'!W11+'34'!W11+'35'!W11+'36'!W11+'37'!W11+'38'!W11+'39'!W11+'40'!W11</f>
        <v>0</v>
      </c>
      <c r="F12" s="265">
        <f>'1'!Y11+'2'!Y11+'3'!Y11+'4'!Y11+'5'!Y11+'6'!Y11+'7'!Y11+'8'!Y11+'9'!Y11+'10'!Y11+'11'!Y11+'12'!Y11+'13'!Y11+'14'!Y11+'15'!Y11+'16'!Y11+'17'!Y11+'18'!Y11+'19'!Y11+'20'!Y11+'21'!Y11+'22'!Y11+'23'!Y11+'24'!Y11+'25'!Y11+'26'!Y11+'27'!Y11+'28'!Y11+'29'!Y11+'30'!Y11+'31'!Y11+'32'!Y11+'33'!Y11+'34'!Y11+'35'!Y11+'36'!Y11+'37'!Y11+'38'!Y11+'39'!Y11+'40'!Y11</f>
        <v>0</v>
      </c>
      <c r="G12" s="178">
        <v>7</v>
      </c>
      <c r="I12" s="221" t="s">
        <v>414</v>
      </c>
      <c r="J12" s="276">
        <f>最終需要_まとめ!C46</f>
        <v>1427.0737197452984</v>
      </c>
      <c r="O12" s="172" t="s">
        <v>823</v>
      </c>
      <c r="P12" s="284">
        <v>2561653</v>
      </c>
    </row>
    <row r="13" spans="1:16" x14ac:dyDescent="0.15">
      <c r="A13" s="244" t="s">
        <v>244</v>
      </c>
      <c r="B13" s="23" t="s">
        <v>30</v>
      </c>
      <c r="C13" s="250">
        <f>'1'!S12+'2'!S12+'3'!S12+'4'!S12+'5'!S12+'6'!S12+'7'!S12+'8'!S12+'9'!S12+'10'!S12+'11'!S12+'12'!S12+'13'!S12+'14'!S12+'15'!S12+'16'!S12+'17'!S12+'18'!S12+'19'!S12+'20'!S12+'21'!S12+'22'!S12+'23'!S12+'24'!S12+'25'!S12+'26'!S12+'27'!S12+'28'!S12+'29'!S12+'30'!S12+'31'!S12+'32'!S12+'33'!S12+'34'!S12+'35'!S12+'36'!S12+'37'!S12+'38'!S12+'39'!S12+'40'!S12</f>
        <v>0.44933162550735334</v>
      </c>
      <c r="D13" s="268">
        <f>'1'!U12+'2'!U12+'3'!U12+'4'!U12+'5'!U12+'6'!U12+'7'!U12+'8'!U12+'9'!U12+'10'!U12+'11'!U12+'12'!U12+'13'!U12+'14'!U12+'15'!U12+'16'!U12+'17'!U12+'18'!U12+'19'!U12+'20'!U12+'21'!U12+'22'!U12+'23'!U12+'24'!U12+'25'!U12+'26'!U12+'27'!U12+'28'!U12+'29'!U12+'30'!U12+'31'!U12+'32'!U12+'33'!U12+'34'!U12+'35'!U12+'36'!U12+'37'!U12+'38'!U12+'39'!U12+'40'!U12</f>
        <v>0.14424647546537875</v>
      </c>
      <c r="E13" s="181">
        <f>'1'!W12+'2'!W12+'3'!W12+'4'!W12+'5'!W12+'6'!W12+'7'!W12+'8'!W12+'9'!W12+'10'!W12+'11'!W12+'12'!W12+'13'!W12+'14'!W12+'15'!W12+'16'!W12+'17'!W12+'18'!W12+'19'!W12+'20'!W12+'21'!W12+'22'!W12+'23'!W12+'24'!W12+'25'!W12+'26'!W12+'27'!W12+'28'!W12+'29'!W12+'30'!W12+'31'!W12+'32'!W12+'33'!W12+'34'!W12+'35'!W12+'36'!W12+'37'!W12+'38'!W12+'39'!W12+'40'!W12</f>
        <v>0</v>
      </c>
      <c r="F13" s="265">
        <f>'1'!Y12+'2'!Y12+'3'!Y12+'4'!Y12+'5'!Y12+'6'!Y12+'7'!Y12+'8'!Y12+'9'!Y12+'10'!Y12+'11'!Y12+'12'!Y12+'13'!Y12+'14'!Y12+'15'!Y12+'16'!Y12+'17'!Y12+'18'!Y12+'19'!Y12+'20'!Y12+'21'!Y12+'22'!Y12+'23'!Y12+'24'!Y12+'25'!Y12+'26'!Y12+'27'!Y12+'28'!Y12+'29'!Y12+'30'!Y12+'31'!Y12+'32'!Y12+'33'!Y12+'34'!Y12+'35'!Y12+'36'!Y12+'37'!Y12+'38'!Y12+'39'!Y12+'40'!Y12</f>
        <v>0</v>
      </c>
      <c r="G13" s="178">
        <v>8</v>
      </c>
      <c r="I13" s="273" t="s">
        <v>415</v>
      </c>
      <c r="J13" s="278">
        <f>'1'!H45+'2'!H45+'3'!H45+'4'!H45+'5'!H45+'6'!H45+'7'!H45+'8'!H45+'9'!H45+'10'!H45+'11'!H45+'12'!H45+'13'!H45+'14'!H45+'15'!H45+'16'!H45+'17'!H45+'18'!H45+'19'!H45+'20'!H45+'21'!H45+'22'!H45+'23'!H45+'24'!H45+'25'!H45+'26'!H45+'27'!H45+'28'!H45+'29'!H45+'30'!H45+'31'!H45+'32'!H45+'33'!H45+'34'!H45+'35'!H45+'36'!H45+'37'!H45+'38'!H45+'39'!H45+'40'!H45</f>
        <v>212.78126872727481</v>
      </c>
      <c r="O13" s="172" t="s">
        <v>824</v>
      </c>
      <c r="P13" s="284">
        <v>1033392</v>
      </c>
    </row>
    <row r="14" spans="1:16" x14ac:dyDescent="0.15">
      <c r="A14" s="244" t="s">
        <v>245</v>
      </c>
      <c r="B14" s="23" t="s">
        <v>31</v>
      </c>
      <c r="C14" s="250">
        <f>'1'!S13+'2'!S13+'3'!S13+'4'!S13+'5'!S13+'6'!S13+'7'!S13+'8'!S13+'9'!S13+'10'!S13+'11'!S13+'12'!S13+'13'!S13+'14'!S13+'15'!S13+'16'!S13+'17'!S13+'18'!S13+'19'!S13+'20'!S13+'21'!S13+'22'!S13+'23'!S13+'24'!S13+'25'!S13+'26'!S13+'27'!S13+'28'!S13+'29'!S13+'30'!S13+'31'!S13+'32'!S13+'33'!S13+'34'!S13+'35'!S13+'36'!S13+'37'!S13+'38'!S13+'39'!S13+'40'!S13</f>
        <v>0.15712961690377308</v>
      </c>
      <c r="D14" s="268">
        <f>'1'!U13+'2'!U13+'3'!U13+'4'!U13+'5'!U13+'6'!U13+'7'!U13+'8'!U13+'9'!U13+'10'!U13+'11'!U13+'12'!U13+'13'!U13+'14'!U13+'15'!U13+'16'!U13+'17'!U13+'18'!U13+'19'!U13+'20'!U13+'21'!U13+'22'!U13+'23'!U13+'24'!U13+'25'!U13+'26'!U13+'27'!U13+'28'!U13+'29'!U13+'30'!U13+'31'!U13+'32'!U13+'33'!U13+'34'!U13+'35'!U13+'36'!U13+'37'!U13+'38'!U13+'39'!U13+'40'!U13</f>
        <v>2.7525025698920812E-2</v>
      </c>
      <c r="E14" s="181">
        <f>'1'!W13+'2'!W13+'3'!W13+'4'!W13+'5'!W13+'6'!W13+'7'!W13+'8'!W13+'9'!W13+'10'!W13+'11'!W13+'12'!W13+'13'!W13+'14'!W13+'15'!W13+'16'!W13+'17'!W13+'18'!W13+'19'!W13+'20'!W13+'21'!W13+'22'!W13+'23'!W13+'24'!W13+'25'!W13+'26'!W13+'27'!W13+'28'!W13+'29'!W13+'30'!W13+'31'!W13+'32'!W13+'33'!W13+'34'!W13+'35'!W13+'36'!W13+'37'!W13+'38'!W13+'39'!W13+'40'!W13</f>
        <v>0</v>
      </c>
      <c r="F14" s="265">
        <f>'1'!Y13+'2'!Y13+'3'!Y13+'4'!Y13+'5'!Y13+'6'!Y13+'7'!Y13+'8'!Y13+'9'!Y13+'10'!Y13+'11'!Y13+'12'!Y13+'13'!Y13+'14'!Y13+'15'!Y13+'16'!Y13+'17'!Y13+'18'!Y13+'19'!Y13+'20'!Y13+'21'!Y13+'22'!Y13+'23'!Y13+'24'!Y13+'25'!Y13+'26'!Y13+'27'!Y13+'28'!Y13+'29'!Y13+'30'!Y13+'31'!Y13+'32'!Y13+'33'!Y13+'34'!Y13+'35'!Y13+'36'!Y13+'37'!Y13+'38'!Y13+'39'!Y13+'40'!Y13</f>
        <v>0</v>
      </c>
      <c r="G14" s="178">
        <v>9</v>
      </c>
      <c r="I14" s="274" t="s">
        <v>416</v>
      </c>
      <c r="J14" s="279">
        <f>'1'!R45+'2'!R45+'3'!R45+'4'!R45+'5'!R45+'6'!R45+'7'!R45+'8'!R45+'9'!R45+'10'!R45+'11'!R45+'12'!R45+'13'!R45+'14'!R45+'15'!R45+'16'!R45+'17'!R45+'18'!R45+'19'!R45+'20'!R45+'21'!R45+'22'!R45+'23'!R45+'24'!R45+'25'!R45+'26'!R45+'27'!R45+'28'!R45+'29'!R45+'30'!R45+'31'!R45+'32'!R45+'33'!R45+'34'!R45+'35'!R45+'36'!R45+'37'!R45+'38'!R45+'39'!R45+'40'!R45</f>
        <v>231.7117017741399</v>
      </c>
      <c r="O14" s="172" t="s">
        <v>422</v>
      </c>
      <c r="P14" s="284">
        <v>619949</v>
      </c>
    </row>
    <row r="15" spans="1:16" x14ac:dyDescent="0.15">
      <c r="A15" s="244" t="s">
        <v>2</v>
      </c>
      <c r="B15" s="23" t="s">
        <v>295</v>
      </c>
      <c r="C15" s="250">
        <f>'1'!S14+'2'!S14+'3'!S14+'4'!S14+'5'!S14+'6'!S14+'7'!S14+'8'!S14+'9'!S14+'10'!S14+'11'!S14+'12'!S14+'13'!S14+'14'!S14+'15'!S14+'16'!S14+'17'!S14+'18'!S14+'19'!S14+'20'!S14+'21'!S14+'22'!S14+'23'!S14+'24'!S14+'25'!S14+'26'!S14+'27'!S14+'28'!S14+'29'!S14+'30'!S14+'31'!S14+'32'!S14+'33'!S14+'34'!S14+'35'!S14+'36'!S14+'37'!S14+'38'!S14+'39'!S14+'40'!S14</f>
        <v>1.7803396350416774</v>
      </c>
      <c r="D15" s="268">
        <f>'1'!U14+'2'!U14+'3'!U14+'4'!U14+'5'!U14+'6'!U14+'7'!U14+'8'!U14+'9'!U14+'10'!U14+'11'!U14+'12'!U14+'13'!U14+'14'!U14+'15'!U14+'16'!U14+'17'!U14+'18'!U14+'19'!U14+'20'!U14+'21'!U14+'22'!U14+'23'!U14+'24'!U14+'25'!U14+'26'!U14+'27'!U14+'28'!U14+'29'!U14+'30'!U14+'31'!U14+'32'!U14+'33'!U14+'34'!U14+'35'!U14+'36'!U14+'37'!U14+'38'!U14+'39'!U14+'40'!U14</f>
        <v>0.60831586320006048</v>
      </c>
      <c r="E15" s="181">
        <f>'1'!W14+'2'!W14+'3'!W14+'4'!W14+'5'!W14+'6'!W14+'7'!W14+'8'!W14+'9'!W14+'10'!W14+'11'!W14+'12'!W14+'13'!W14+'14'!W14+'15'!W14+'16'!W14+'17'!W14+'18'!W14+'19'!W14+'20'!W14+'21'!W14+'22'!W14+'23'!W14+'24'!W14+'25'!W14+'26'!W14+'27'!W14+'28'!W14+'29'!W14+'30'!W14+'31'!W14+'32'!W14+'33'!W14+'34'!W14+'35'!W14+'36'!W14+'37'!W14+'38'!W14+'39'!W14+'40'!W14</f>
        <v>0</v>
      </c>
      <c r="F15" s="265">
        <f>'1'!Y14+'2'!Y14+'3'!Y14+'4'!Y14+'5'!Y14+'6'!Y14+'7'!Y14+'8'!Y14+'9'!Y14+'10'!Y14+'11'!Y14+'12'!Y14+'13'!Y14+'14'!Y14+'15'!Y14+'16'!Y14+'17'!Y14+'18'!Y14+'19'!Y14+'20'!Y14+'21'!Y14+'22'!Y14+'23'!Y14+'24'!Y14+'25'!Y14+'26'!Y14+'27'!Y14+'28'!Y14+'29'!Y14+'30'!Y14+'31'!Y14+'32'!Y14+'33'!Y14+'34'!Y14+'35'!Y14+'36'!Y14+'37'!Y14+'38'!Y14+'39'!Y14+'40'!Y14</f>
        <v>0</v>
      </c>
      <c r="G15" s="178">
        <v>10</v>
      </c>
      <c r="I15" s="275" t="s">
        <v>417</v>
      </c>
      <c r="J15" s="728">
        <f>J12+J13+J14</f>
        <v>1871.5666902467133</v>
      </c>
      <c r="O15" s="172" t="s">
        <v>423</v>
      </c>
      <c r="P15" s="284">
        <v>432836</v>
      </c>
    </row>
    <row r="16" spans="1:16" x14ac:dyDescent="0.15">
      <c r="A16" s="244" t="s">
        <v>3</v>
      </c>
      <c r="B16" s="23" t="s">
        <v>32</v>
      </c>
      <c r="C16" s="250">
        <f>'1'!S15+'2'!S15+'3'!S15+'4'!S15+'5'!S15+'6'!S15+'7'!S15+'8'!S15+'9'!S15+'10'!S15+'11'!S15+'12'!S15+'13'!S15+'14'!S15+'15'!S15+'16'!S15+'17'!S15+'18'!S15+'19'!S15+'20'!S15+'21'!S15+'22'!S15+'23'!S15+'24'!S15+'25'!S15+'26'!S15+'27'!S15+'28'!S15+'29'!S15+'30'!S15+'31'!S15+'32'!S15+'33'!S15+'34'!S15+'35'!S15+'36'!S15+'37'!S15+'38'!S15+'39'!S15+'40'!S15</f>
        <v>0.65332554559111167</v>
      </c>
      <c r="D16" s="268">
        <f>'1'!U15+'2'!U15+'3'!U15+'4'!U15+'5'!U15+'6'!U15+'7'!U15+'8'!U15+'9'!U15+'10'!U15+'11'!U15+'12'!U15+'13'!U15+'14'!U15+'15'!U15+'16'!U15+'17'!U15+'18'!U15+'19'!U15+'20'!U15+'21'!U15+'22'!U15+'23'!U15+'24'!U15+'25'!U15+'26'!U15+'27'!U15+'28'!U15+'29'!U15+'30'!U15+'31'!U15+'32'!U15+'33'!U15+'34'!U15+'35'!U15+'36'!U15+'37'!U15+'38'!U15+'39'!U15+'40'!U15</f>
        <v>0.30727631521628163</v>
      </c>
      <c r="E16" s="181">
        <f>'1'!W15+'2'!W15+'3'!W15+'4'!W15+'5'!W15+'6'!W15+'7'!W15+'8'!W15+'9'!W15+'10'!W15+'11'!W15+'12'!W15+'13'!W15+'14'!W15+'15'!W15+'16'!W15+'17'!W15+'18'!W15+'19'!W15+'20'!W15+'21'!W15+'22'!W15+'23'!W15+'24'!W15+'25'!W15+'26'!W15+'27'!W15+'28'!W15+'29'!W15+'30'!W15+'31'!W15+'32'!W15+'33'!W15+'34'!W15+'35'!W15+'36'!W15+'37'!W15+'38'!W15+'39'!W15+'40'!W15</f>
        <v>0</v>
      </c>
      <c r="F16" s="265">
        <f>'1'!Y15+'2'!Y15+'3'!Y15+'4'!Y15+'5'!Y15+'6'!Y15+'7'!Y15+'8'!Y15+'9'!Y15+'10'!Y15+'11'!Y15+'12'!Y15+'13'!Y15+'14'!Y15+'15'!Y15+'16'!Y15+'17'!Y15+'18'!Y15+'19'!Y15+'20'!Y15+'21'!Y15+'22'!Y15+'23'!Y15+'24'!Y15+'25'!Y15+'26'!Y15+'27'!Y15+'28'!Y15+'29'!Y15+'30'!Y15+'31'!Y15+'32'!Y15+'33'!Y15+'34'!Y15+'35'!Y15+'36'!Y15+'37'!Y15+'38'!Y15+'39'!Y15+'40'!Y15</f>
        <v>0</v>
      </c>
      <c r="G16" s="178">
        <v>11</v>
      </c>
      <c r="J16" s="277" t="s">
        <v>418</v>
      </c>
      <c r="O16" s="172" t="s">
        <v>424</v>
      </c>
      <c r="P16" s="284">
        <v>447123</v>
      </c>
    </row>
    <row r="17" spans="1:16" x14ac:dyDescent="0.15">
      <c r="A17" s="244" t="s">
        <v>4</v>
      </c>
      <c r="B17" s="23" t="s">
        <v>33</v>
      </c>
      <c r="C17" s="250">
        <f>'1'!S16+'2'!S16+'3'!S16+'4'!S16+'5'!S16+'6'!S16+'7'!S16+'8'!S16+'9'!S16+'10'!S16+'11'!S16+'12'!S16+'13'!S16+'14'!S16+'15'!S16+'16'!S16+'17'!S16+'18'!S16+'19'!S16+'20'!S16+'21'!S16+'22'!S16+'23'!S16+'24'!S16+'25'!S16+'26'!S16+'27'!S16+'28'!S16+'29'!S16+'30'!S16+'31'!S16+'32'!S16+'33'!S16+'34'!S16+'35'!S16+'36'!S16+'37'!S16+'38'!S16+'39'!S16+'40'!S16</f>
        <v>0.21801240012120918</v>
      </c>
      <c r="D17" s="268">
        <f>'1'!U16+'2'!U16+'3'!U16+'4'!U16+'5'!U16+'6'!U16+'7'!U16+'8'!U16+'9'!U16+'10'!U16+'11'!U16+'12'!U16+'13'!U16+'14'!U16+'15'!U16+'16'!U16+'17'!U16+'18'!U16+'19'!U16+'20'!U16+'21'!U16+'22'!U16+'23'!U16+'24'!U16+'25'!U16+'26'!U16+'27'!U16+'28'!U16+'29'!U16+'30'!U16+'31'!U16+'32'!U16+'33'!U16+'34'!U16+'35'!U16+'36'!U16+'37'!U16+'38'!U16+'39'!U16+'40'!U16</f>
        <v>3.6972100251696519E-2</v>
      </c>
      <c r="E17" s="181">
        <f>'1'!W16+'2'!W16+'3'!W16+'4'!W16+'5'!W16+'6'!W16+'7'!W16+'8'!W16+'9'!W16+'10'!W16+'11'!W16+'12'!W16+'13'!W16+'14'!W16+'15'!W16+'16'!W16+'17'!W16+'18'!W16+'19'!W16+'20'!W16+'21'!W16+'22'!W16+'23'!W16+'24'!W16+'25'!W16+'26'!W16+'27'!W16+'28'!W16+'29'!W16+'30'!W16+'31'!W16+'32'!W16+'33'!W16+'34'!W16+'35'!W16+'36'!W16+'37'!W16+'38'!W16+'39'!W16+'40'!W16</f>
        <v>0</v>
      </c>
      <c r="F17" s="265">
        <f>'1'!Y16+'2'!Y16+'3'!Y16+'4'!Y16+'5'!Y16+'6'!Y16+'7'!Y16+'8'!Y16+'9'!Y16+'10'!Y16+'11'!Y16+'12'!Y16+'13'!Y16+'14'!Y16+'15'!Y16+'16'!Y16+'17'!Y16+'18'!Y16+'19'!Y16+'20'!Y16+'21'!Y16+'22'!Y16+'23'!Y16+'24'!Y16+'25'!Y16+'26'!Y16+'27'!Y16+'28'!Y16+'29'!Y16+'30'!Y16+'31'!Y16+'32'!Y16+'33'!Y16+'34'!Y16+'35'!Y16+'36'!Y16+'37'!Y16+'38'!Y16+'39'!Y16+'40'!Y16</f>
        <v>0</v>
      </c>
      <c r="G17" s="178">
        <v>12</v>
      </c>
      <c r="O17" s="172"/>
      <c r="P17" s="284"/>
    </row>
    <row r="18" spans="1:16" x14ac:dyDescent="0.15">
      <c r="A18" s="244" t="s">
        <v>5</v>
      </c>
      <c r="B18" s="23" t="s">
        <v>34</v>
      </c>
      <c r="C18" s="250">
        <f>'1'!S17+'2'!S17+'3'!S17+'4'!S17+'5'!S17+'6'!S17+'7'!S17+'8'!S17+'9'!S17+'10'!S17+'11'!S17+'12'!S17+'13'!S17+'14'!S17+'15'!S17+'16'!S17+'17'!S17+'18'!S17+'19'!S17+'20'!S17+'21'!S17+'22'!S17+'23'!S17+'24'!S17+'25'!S17+'26'!S17+'27'!S17+'28'!S17+'29'!S17+'30'!S17+'31'!S17+'32'!S17+'33'!S17+'34'!S17+'35'!S17+'36'!S17+'37'!S17+'38'!S17+'39'!S17+'40'!S17</f>
        <v>0.53551980644609454</v>
      </c>
      <c r="D18" s="268">
        <f>'1'!U17+'2'!U17+'3'!U17+'4'!U17+'5'!U17+'6'!U17+'7'!U17+'8'!U17+'9'!U17+'10'!U17+'11'!U17+'12'!U17+'13'!U17+'14'!U17+'15'!U17+'16'!U17+'17'!U17+'18'!U17+'19'!U17+'20'!U17+'21'!U17+'22'!U17+'23'!U17+'24'!U17+'25'!U17+'26'!U17+'27'!U17+'28'!U17+'29'!U17+'30'!U17+'31'!U17+'32'!U17+'33'!U17+'34'!U17+'35'!U17+'36'!U17+'37'!U17+'38'!U17+'39'!U17+'40'!U17</f>
        <v>0.13872773073893852</v>
      </c>
      <c r="E18" s="181">
        <f>'1'!W17+'2'!W17+'3'!W17+'4'!W17+'5'!W17+'6'!W17+'7'!W17+'8'!W17+'9'!W17+'10'!W17+'11'!W17+'12'!W17+'13'!W17+'14'!W17+'15'!W17+'16'!W17+'17'!W17+'18'!W17+'19'!W17+'20'!W17+'21'!W17+'22'!W17+'23'!W17+'24'!W17+'25'!W17+'26'!W17+'27'!W17+'28'!W17+'29'!W17+'30'!W17+'31'!W17+'32'!W17+'33'!W17+'34'!W17+'35'!W17+'36'!W17+'37'!W17+'38'!W17+'39'!W17+'40'!W17</f>
        <v>0</v>
      </c>
      <c r="F18" s="265">
        <f>'1'!Y17+'2'!Y17+'3'!Y17+'4'!Y17+'5'!Y17+'6'!Y17+'7'!Y17+'8'!Y17+'9'!Y17+'10'!Y17+'11'!Y17+'12'!Y17+'13'!Y17+'14'!Y17+'15'!Y17+'16'!Y17+'17'!Y17+'18'!Y17+'19'!Y17+'20'!Y17+'21'!Y17+'22'!Y17+'23'!Y17+'24'!Y17+'25'!Y17+'26'!Y17+'27'!Y17+'28'!Y17+'29'!Y17+'30'!Y17+'31'!Y17+'32'!Y17+'33'!Y17+'34'!Y17+'35'!Y17+'36'!Y17+'37'!Y17+'38'!Y17+'39'!Y17+'40'!Y17</f>
        <v>0</v>
      </c>
      <c r="G18" s="178">
        <v>13</v>
      </c>
      <c r="O18" s="172" t="s">
        <v>420</v>
      </c>
      <c r="P18" s="284">
        <v>6807400</v>
      </c>
    </row>
    <row r="19" spans="1:16" x14ac:dyDescent="0.15">
      <c r="A19" s="244" t="s">
        <v>6</v>
      </c>
      <c r="B19" s="23" t="s">
        <v>35</v>
      </c>
      <c r="C19" s="250">
        <f>'1'!S18+'2'!S18+'3'!S18+'4'!S18+'5'!S18+'6'!S18+'7'!S18+'8'!S18+'9'!S18+'10'!S18+'11'!S18+'12'!S18+'13'!S18+'14'!S18+'15'!S18+'16'!S18+'17'!S18+'18'!S18+'19'!S18+'20'!S18+'21'!S18+'22'!S18+'23'!S18+'24'!S18+'25'!S18+'26'!S18+'27'!S18+'28'!S18+'29'!S18+'30'!S18+'31'!S18+'32'!S18+'33'!S18+'34'!S18+'35'!S18+'36'!S18+'37'!S18+'38'!S18+'39'!S18+'40'!S18</f>
        <v>3.0497039078317427</v>
      </c>
      <c r="D19" s="268">
        <f>'1'!U18+'2'!U18+'3'!U18+'4'!U18+'5'!U18+'6'!U18+'7'!U18+'8'!U18+'9'!U18+'10'!U18+'11'!U18+'12'!U18+'13'!U18+'14'!U18+'15'!U18+'16'!U18+'17'!U18+'18'!U18+'19'!U18+'20'!U18+'21'!U18+'22'!U18+'23'!U18+'24'!U18+'25'!U18+'26'!U18+'27'!U18+'28'!U18+'29'!U18+'30'!U18+'31'!U18+'32'!U18+'33'!U18+'34'!U18+'35'!U18+'36'!U18+'37'!U18+'38'!U18+'39'!U18+'40'!U18</f>
        <v>1.266694997827871</v>
      </c>
      <c r="E19" s="181">
        <f>'1'!W18+'2'!W18+'3'!W18+'4'!W18+'5'!W18+'6'!W18+'7'!W18+'8'!W18+'9'!W18+'10'!W18+'11'!W18+'12'!W18+'13'!W18+'14'!W18+'15'!W18+'16'!W18+'17'!W18+'18'!W18+'19'!W18+'20'!W18+'21'!W18+'22'!W18+'23'!W18+'24'!W18+'25'!W18+'26'!W18+'27'!W18+'28'!W18+'29'!W18+'30'!W18+'31'!W18+'32'!W18+'33'!W18+'34'!W18+'35'!W18+'36'!W18+'37'!W18+'38'!W18+'39'!W18+'40'!W18</f>
        <v>0</v>
      </c>
      <c r="F19" s="265">
        <f>'1'!Y18+'2'!Y18+'3'!Y18+'4'!Y18+'5'!Y18+'6'!Y18+'7'!Y18+'8'!Y18+'9'!Y18+'10'!Y18+'11'!Y18+'12'!Y18+'13'!Y18+'14'!Y18+'15'!Y18+'16'!Y18+'17'!Y18+'18'!Y18+'19'!Y18+'20'!Y18+'21'!Y18+'22'!Y18+'23'!Y18+'24'!Y18+'25'!Y18+'26'!Y18+'27'!Y18+'28'!Y18+'29'!Y18+'30'!Y18+'31'!Y18+'32'!Y18+'33'!Y18+'34'!Y18+'35'!Y18+'36'!Y18+'37'!Y18+'38'!Y18+'39'!Y18+'40'!Y18</f>
        <v>0</v>
      </c>
      <c r="G19" s="178">
        <v>14</v>
      </c>
      <c r="O19" s="172" t="s">
        <v>825</v>
      </c>
      <c r="P19" s="284">
        <v>3476433</v>
      </c>
    </row>
    <row r="20" spans="1:16" x14ac:dyDescent="0.15">
      <c r="A20" s="244" t="s">
        <v>7</v>
      </c>
      <c r="B20" s="23" t="s">
        <v>296</v>
      </c>
      <c r="C20" s="250">
        <f>'1'!S19+'2'!S19+'3'!S19+'4'!S19+'5'!S19+'6'!S19+'7'!S19+'8'!S19+'9'!S19+'10'!S19+'11'!S19+'12'!S19+'13'!S19+'14'!S19+'15'!S19+'16'!S19+'17'!S19+'18'!S19+'19'!S19+'20'!S19+'21'!S19+'22'!S19+'23'!S19+'24'!S19+'25'!S19+'26'!S19+'27'!S19+'28'!S19+'29'!S19+'30'!S19+'31'!S19+'32'!S19+'33'!S19+'34'!S19+'35'!S19+'36'!S19+'37'!S19+'38'!S19+'39'!S19+'40'!S19</f>
        <v>0.14637491299189895</v>
      </c>
      <c r="D20" s="268">
        <f>'1'!U19+'2'!U19+'3'!U19+'4'!U19+'5'!U19+'6'!U19+'7'!U19+'8'!U19+'9'!U19+'10'!U19+'11'!U19+'12'!U19+'13'!U19+'14'!U19+'15'!U19+'16'!U19+'17'!U19+'18'!U19+'19'!U19+'20'!U19+'21'!U19+'22'!U19+'23'!U19+'24'!U19+'25'!U19+'26'!U19+'27'!U19+'28'!U19+'29'!U19+'30'!U19+'31'!U19+'32'!U19+'33'!U19+'34'!U19+'35'!U19+'36'!U19+'37'!U19+'38'!U19+'39'!U19+'40'!U19</f>
        <v>6.1391884455360694E-2</v>
      </c>
      <c r="E20" s="181">
        <f>'1'!W19+'2'!W19+'3'!W19+'4'!W19+'5'!W19+'6'!W19+'7'!W19+'8'!W19+'9'!W19+'10'!W19+'11'!W19+'12'!W19+'13'!W19+'14'!W19+'15'!W19+'16'!W19+'17'!W19+'18'!W19+'19'!W19+'20'!W19+'21'!W19+'22'!W19+'23'!W19+'24'!W19+'25'!W19+'26'!W19+'27'!W19+'28'!W19+'29'!W19+'30'!W19+'31'!W19+'32'!W19+'33'!W19+'34'!W19+'35'!W19+'36'!W19+'37'!W19+'38'!W19+'39'!W19+'40'!W19</f>
        <v>0</v>
      </c>
      <c r="F20" s="265">
        <f>'1'!Y19+'2'!Y19+'3'!Y19+'4'!Y19+'5'!Y19+'6'!Y19+'7'!Y19+'8'!Y19+'9'!Y19+'10'!Y19+'11'!Y19+'12'!Y19+'13'!Y19+'14'!Y19+'15'!Y19+'16'!Y19+'17'!Y19+'18'!Y19+'19'!Y19+'20'!Y19+'21'!Y19+'22'!Y19+'23'!Y19+'24'!Y19+'25'!Y19+'26'!Y19+'27'!Y19+'28'!Y19+'29'!Y19+'30'!Y19+'31'!Y19+'32'!Y19+'33'!Y19+'34'!Y19+'35'!Y19+'36'!Y19+'37'!Y19+'38'!Y19+'39'!Y19+'40'!Y19</f>
        <v>0</v>
      </c>
      <c r="G20" s="178">
        <v>15</v>
      </c>
      <c r="O20" s="285" t="s">
        <v>425</v>
      </c>
      <c r="P20" s="286">
        <v>1910038</v>
      </c>
    </row>
    <row r="21" spans="1:16" x14ac:dyDescent="0.15">
      <c r="A21" s="244" t="s">
        <v>8</v>
      </c>
      <c r="B21" s="23" t="s">
        <v>297</v>
      </c>
      <c r="C21" s="250">
        <f>'1'!S20+'2'!S20+'3'!S20+'4'!S20+'5'!S20+'6'!S20+'7'!S20+'8'!S20+'9'!S20+'10'!S20+'11'!S20+'12'!S20+'13'!S20+'14'!S20+'15'!S20+'16'!S20+'17'!S20+'18'!S20+'19'!S20+'20'!S20+'21'!S20+'22'!S20+'23'!S20+'24'!S20+'25'!S20+'26'!S20+'27'!S20+'28'!S20+'29'!S20+'30'!S20+'31'!S20+'32'!S20+'33'!S20+'34'!S20+'35'!S20+'36'!S20+'37'!S20+'38'!S20+'39'!S20+'40'!S20</f>
        <v>0</v>
      </c>
      <c r="D21" s="268">
        <f>'1'!U20+'2'!U20+'3'!U20+'4'!U20+'5'!U20+'6'!U20+'7'!U20+'8'!U20+'9'!U20+'10'!U20+'11'!U20+'12'!U20+'13'!U20+'14'!U20+'15'!U20+'16'!U20+'17'!U20+'18'!U20+'19'!U20+'20'!U20+'21'!U20+'22'!U20+'23'!U20+'24'!U20+'25'!U20+'26'!U20+'27'!U20+'28'!U20+'29'!U20+'30'!U20+'31'!U20+'32'!U20+'33'!U20+'34'!U20+'35'!U20+'36'!U20+'37'!U20+'38'!U20+'39'!U20+'40'!U20</f>
        <v>0</v>
      </c>
      <c r="E21" s="181">
        <f>'1'!W20+'2'!W20+'3'!W20+'4'!W20+'5'!W20+'6'!W20+'7'!W20+'8'!W20+'9'!W20+'10'!W20+'11'!W20+'12'!W20+'13'!W20+'14'!W20+'15'!W20+'16'!W20+'17'!W20+'18'!W20+'19'!W20+'20'!W20+'21'!W20+'22'!W20+'23'!W20+'24'!W20+'25'!W20+'26'!W20+'27'!W20+'28'!W20+'29'!W20+'30'!W20+'31'!W20+'32'!W20+'33'!W20+'34'!W20+'35'!W20+'36'!W20+'37'!W20+'38'!W20+'39'!W20+'40'!W20</f>
        <v>0</v>
      </c>
      <c r="F21" s="265">
        <f>'1'!Y20+'2'!Y20+'3'!Y20+'4'!Y20+'5'!Y20+'6'!Y20+'7'!Y20+'8'!Y20+'9'!Y20+'10'!Y20+'11'!Y20+'12'!Y20+'13'!Y20+'14'!Y20+'15'!Y20+'16'!Y20+'17'!Y20+'18'!Y20+'19'!Y20+'20'!Y20+'21'!Y20+'22'!Y20+'23'!Y20+'24'!Y20+'25'!Y20+'26'!Y20+'27'!Y20+'28'!Y20+'29'!Y20+'30'!Y20+'31'!Y20+'32'!Y20+'33'!Y20+'34'!Y20+'35'!Y20+'36'!Y20+'37'!Y20+'38'!Y20+'39'!Y20+'40'!Y20</f>
        <v>0</v>
      </c>
      <c r="G21" s="178">
        <v>16</v>
      </c>
      <c r="O21" s="172" t="s">
        <v>426</v>
      </c>
      <c r="P21" s="284">
        <v>1359997</v>
      </c>
    </row>
    <row r="22" spans="1:16" x14ac:dyDescent="0.15">
      <c r="A22" s="244" t="s">
        <v>9</v>
      </c>
      <c r="B22" s="23" t="s">
        <v>298</v>
      </c>
      <c r="C22" s="250">
        <f>'1'!S21+'2'!S21+'3'!S21+'4'!S21+'5'!S21+'6'!S21+'7'!S21+'8'!S21+'9'!S21+'10'!S21+'11'!S21+'12'!S21+'13'!S21+'14'!S21+'15'!S21+'16'!S21+'17'!S21+'18'!S21+'19'!S21+'20'!S21+'21'!S21+'22'!S21+'23'!S21+'24'!S21+'25'!S21+'26'!S21+'27'!S21+'28'!S21+'29'!S21+'30'!S21+'31'!S21+'32'!S21+'33'!S21+'34'!S21+'35'!S21+'36'!S21+'37'!S21+'38'!S21+'39'!S21+'40'!S21</f>
        <v>0.33923892216903828</v>
      </c>
      <c r="D22" s="268">
        <f>'1'!U21+'2'!U21+'3'!U21+'4'!U21+'5'!U21+'6'!U21+'7'!U21+'8'!U21+'9'!U21+'10'!U21+'11'!U21+'12'!U21+'13'!U21+'14'!U21+'15'!U21+'16'!U21+'17'!U21+'18'!U21+'19'!U21+'20'!U21+'21'!U21+'22'!U21+'23'!U21+'24'!U21+'25'!U21+'26'!U21+'27'!U21+'28'!U21+'29'!U21+'30'!U21+'31'!U21+'32'!U21+'33'!U21+'34'!U21+'35'!U21+'36'!U21+'37'!U21+'38'!U21+'39'!U21+'40'!U21</f>
        <v>0.12354997782699542</v>
      </c>
      <c r="E22" s="181">
        <f>'1'!W21+'2'!W21+'3'!W21+'4'!W21+'5'!W21+'6'!W21+'7'!W21+'8'!W21+'9'!W21+'10'!W21+'11'!W21+'12'!W21+'13'!W21+'14'!W21+'15'!W21+'16'!W21+'17'!W21+'18'!W21+'19'!W21+'20'!W21+'21'!W21+'22'!W21+'23'!W21+'24'!W21+'25'!W21+'26'!W21+'27'!W21+'28'!W21+'29'!W21+'30'!W21+'31'!W21+'32'!W21+'33'!W21+'34'!W21+'35'!W21+'36'!W21+'37'!W21+'38'!W21+'39'!W21+'40'!W21</f>
        <v>0</v>
      </c>
      <c r="F22" s="265">
        <f>'1'!Y21+'2'!Y21+'3'!Y21+'4'!Y21+'5'!Y21+'6'!Y21+'7'!Y21+'8'!Y21+'9'!Y21+'10'!Y21+'11'!Y21+'12'!Y21+'13'!Y21+'14'!Y21+'15'!Y21+'16'!Y21+'17'!Y21+'18'!Y21+'19'!Y21+'20'!Y21+'21'!Y21+'22'!Y21+'23'!Y21+'24'!Y21+'25'!Y21+'26'!Y21+'27'!Y21+'28'!Y21+'29'!Y21+'30'!Y21+'31'!Y21+'32'!Y21+'33'!Y21+'34'!Y21+'35'!Y21+'36'!Y21+'37'!Y21+'38'!Y21+'39'!Y21+'40'!Y21</f>
        <v>0</v>
      </c>
      <c r="G22" s="178">
        <v>17</v>
      </c>
      <c r="O22" s="172" t="s">
        <v>427</v>
      </c>
      <c r="P22" s="284">
        <v>206398</v>
      </c>
    </row>
    <row r="23" spans="1:16" x14ac:dyDescent="0.15">
      <c r="A23" s="244" t="s">
        <v>10</v>
      </c>
      <c r="B23" s="23" t="s">
        <v>299</v>
      </c>
      <c r="C23" s="250">
        <f>'1'!S22+'2'!S22+'3'!S22+'4'!S22+'5'!S22+'6'!S22+'7'!S22+'8'!S22+'9'!S22+'10'!S22+'11'!S22+'12'!S22+'13'!S22+'14'!S22+'15'!S22+'16'!S22+'17'!S22+'18'!S22+'19'!S22+'20'!S22+'21'!S22+'22'!S22+'23'!S22+'24'!S22+'25'!S22+'26'!S22+'27'!S22+'28'!S22+'29'!S22+'30'!S22+'31'!S22+'32'!S22+'33'!S22+'34'!S22+'35'!S22+'36'!S22+'37'!S22+'38'!S22+'39'!S22+'40'!S22</f>
        <v>0.10703667635681996</v>
      </c>
      <c r="D23" s="268">
        <f>'1'!U22+'2'!U22+'3'!U22+'4'!U22+'5'!U22+'6'!U22+'7'!U22+'8'!U22+'9'!U22+'10'!U22+'11'!U22+'12'!U22+'13'!U22+'14'!U22+'15'!U22+'16'!U22+'17'!U22+'18'!U22+'19'!U22+'20'!U22+'21'!U22+'22'!U22+'23'!U22+'24'!U22+'25'!U22+'26'!U22+'27'!U22+'28'!U22+'29'!U22+'30'!U22+'31'!U22+'32'!U22+'33'!U22+'34'!U22+'35'!U22+'36'!U22+'37'!U22+'38'!U22+'39'!U22+'40'!U22</f>
        <v>3.7021784242288178E-2</v>
      </c>
      <c r="E23" s="181">
        <f>'1'!W22+'2'!W22+'3'!W22+'4'!W22+'5'!W22+'6'!W22+'7'!W22+'8'!W22+'9'!W22+'10'!W22+'11'!W22+'12'!W22+'13'!W22+'14'!W22+'15'!W22+'16'!W22+'17'!W22+'18'!W22+'19'!W22+'20'!W22+'21'!W22+'22'!W22+'23'!W22+'24'!W22+'25'!W22+'26'!W22+'27'!W22+'28'!W22+'29'!W22+'30'!W22+'31'!W22+'32'!W22+'33'!W22+'34'!W22+'35'!W22+'36'!W22+'37'!W22+'38'!W22+'39'!W22+'40'!W22</f>
        <v>0</v>
      </c>
      <c r="F23" s="265">
        <f>'1'!Y22+'2'!Y22+'3'!Y22+'4'!Y22+'5'!Y22+'6'!Y22+'7'!Y22+'8'!Y22+'9'!Y22+'10'!Y22+'11'!Y22+'12'!Y22+'13'!Y22+'14'!Y22+'15'!Y22+'16'!Y22+'17'!Y22+'18'!Y22+'19'!Y22+'20'!Y22+'21'!Y22+'22'!Y22+'23'!Y22+'24'!Y22+'25'!Y22+'26'!Y22+'27'!Y22+'28'!Y22+'29'!Y22+'30'!Y22+'31'!Y22+'32'!Y22+'33'!Y22+'34'!Y22+'35'!Y22+'36'!Y22+'37'!Y22+'38'!Y22+'39'!Y22+'40'!Y22</f>
        <v>0</v>
      </c>
      <c r="G23" s="178">
        <v>18</v>
      </c>
      <c r="O23" s="172" t="s">
        <v>821</v>
      </c>
      <c r="P23" s="284">
        <v>1922903</v>
      </c>
    </row>
    <row r="24" spans="1:16" x14ac:dyDescent="0.15">
      <c r="A24" s="244" t="s">
        <v>11</v>
      </c>
      <c r="B24" s="23" t="s">
        <v>36</v>
      </c>
      <c r="C24" s="250">
        <f>'1'!S23+'2'!S23+'3'!S23+'4'!S23+'5'!S23+'6'!S23+'7'!S23+'8'!S23+'9'!S23+'10'!S23+'11'!S23+'12'!S23+'13'!S23+'14'!S23+'15'!S23+'16'!S23+'17'!S23+'18'!S23+'19'!S23+'20'!S23+'21'!S23+'22'!S23+'23'!S23+'24'!S23+'25'!S23+'26'!S23+'27'!S23+'28'!S23+'29'!S23+'30'!S23+'31'!S23+'32'!S23+'33'!S23+'34'!S23+'35'!S23+'36'!S23+'37'!S23+'38'!S23+'39'!S23+'40'!S23</f>
        <v>1.8950538994408506</v>
      </c>
      <c r="D24" s="268">
        <f>'1'!U23+'2'!U23+'3'!U23+'4'!U23+'5'!U23+'6'!U23+'7'!U23+'8'!U23+'9'!U23+'10'!U23+'11'!U23+'12'!U23+'13'!U23+'14'!U23+'15'!U23+'16'!U23+'17'!U23+'18'!U23+'19'!U23+'20'!U23+'21'!U23+'22'!U23+'23'!U23+'24'!U23+'25'!U23+'26'!U23+'27'!U23+'28'!U23+'29'!U23+'30'!U23+'31'!U23+'32'!U23+'33'!U23+'34'!U23+'35'!U23+'36'!U23+'37'!U23+'38'!U23+'39'!U23+'40'!U23</f>
        <v>0.65650077165383203</v>
      </c>
      <c r="E24" s="181">
        <f>'1'!W23+'2'!W23+'3'!W23+'4'!W23+'5'!W23+'6'!W23+'7'!W23+'8'!W23+'9'!W23+'10'!W23+'11'!W23+'12'!W23+'13'!W23+'14'!W23+'15'!W23+'16'!W23+'17'!W23+'18'!W23+'19'!W23+'20'!W23+'21'!W23+'22'!W23+'23'!W23+'24'!W23+'25'!W23+'26'!W23+'27'!W23+'28'!W23+'29'!W23+'30'!W23+'31'!W23+'32'!W23+'33'!W23+'34'!W23+'35'!W23+'36'!W23+'37'!W23+'38'!W23+'39'!W23+'40'!W23</f>
        <v>0</v>
      </c>
      <c r="F24" s="265">
        <f>'1'!Y23+'2'!Y23+'3'!Y23+'4'!Y23+'5'!Y23+'6'!Y23+'7'!Y23+'8'!Y23+'9'!Y23+'10'!Y23+'11'!Y23+'12'!Y23+'13'!Y23+'14'!Y23+'15'!Y23+'16'!Y23+'17'!Y23+'18'!Y23+'19'!Y23+'20'!Y23+'21'!Y23+'22'!Y23+'23'!Y23+'24'!Y23+'25'!Y23+'26'!Y23+'27'!Y23+'28'!Y23+'29'!Y23+'30'!Y23+'31'!Y23+'32'!Y23+'33'!Y23+'34'!Y23+'35'!Y23+'36'!Y23+'37'!Y23+'38'!Y23+'39'!Y23+'40'!Y23</f>
        <v>0</v>
      </c>
      <c r="G24" s="178">
        <v>19</v>
      </c>
      <c r="O24" s="172" t="s">
        <v>428</v>
      </c>
      <c r="P24" s="284">
        <v>622929</v>
      </c>
    </row>
    <row r="25" spans="1:16" x14ac:dyDescent="0.15">
      <c r="A25" s="244" t="s">
        <v>12</v>
      </c>
      <c r="B25" s="23" t="s">
        <v>205</v>
      </c>
      <c r="C25" s="250">
        <f>'1'!S24+'2'!S24+'3'!S24+'4'!S24+'5'!S24+'6'!S24+'7'!S24+'8'!S24+'9'!S24+'10'!S24+'11'!S24+'12'!S24+'13'!S24+'14'!S24+'15'!S24+'16'!S24+'17'!S24+'18'!S24+'19'!S24+'20'!S24+'21'!S24+'22'!S24+'23'!S24+'24'!S24+'25'!S24+'26'!S24+'27'!S24+'28'!S24+'29'!S24+'30'!S24+'31'!S24+'32'!S24+'33'!S24+'34'!S24+'35'!S24+'36'!S24+'37'!S24+'38'!S24+'39'!S24+'40'!S24</f>
        <v>41.615927402768222</v>
      </c>
      <c r="D25" s="268">
        <f>'1'!U24+'2'!U24+'3'!U24+'4'!U24+'5'!U24+'6'!U24+'7'!U24+'8'!U24+'9'!U24+'10'!U24+'11'!U24+'12'!U24+'13'!U24+'14'!U24+'15'!U24+'16'!U24+'17'!U24+'18'!U24+'19'!U24+'20'!U24+'21'!U24+'22'!U24+'23'!U24+'24'!U24+'25'!U24+'26'!U24+'27'!U24+'28'!U24+'29'!U24+'30'!U24+'31'!U24+'32'!U24+'33'!U24+'34'!U24+'35'!U24+'36'!U24+'37'!U24+'38'!U24+'39'!U24+'40'!U24</f>
        <v>14.492588322043547</v>
      </c>
      <c r="E25" s="181">
        <f>'1'!W24+'2'!W24+'3'!W24+'4'!W24+'5'!W24+'6'!W24+'7'!W24+'8'!W24+'9'!W24+'10'!W24+'11'!W24+'12'!W24+'13'!W24+'14'!W24+'15'!W24+'16'!W24+'17'!W24+'18'!W24+'19'!W24+'20'!W24+'21'!W24+'22'!W24+'23'!W24+'24'!W24+'25'!W24+'26'!W24+'27'!W24+'28'!W24+'29'!W24+'30'!W24+'31'!W24+'32'!W24+'33'!W24+'34'!W24+'35'!W24+'36'!W24+'37'!W24+'38'!W24+'39'!W24+'40'!W24</f>
        <v>1</v>
      </c>
      <c r="F25" s="265">
        <f>'1'!Y24+'2'!Y24+'3'!Y24+'4'!Y24+'5'!Y24+'6'!Y24+'7'!Y24+'8'!Y24+'9'!Y24+'10'!Y24+'11'!Y24+'12'!Y24+'13'!Y24+'14'!Y24+'15'!Y24+'16'!Y24+'17'!Y24+'18'!Y24+'19'!Y24+'20'!Y24+'21'!Y24+'22'!Y24+'23'!Y24+'24'!Y24+'25'!Y24+'26'!Y24+'27'!Y24+'28'!Y24+'29'!Y24+'30'!Y24+'31'!Y24+'32'!Y24+'33'!Y24+'34'!Y24+'35'!Y24+'36'!Y24+'37'!Y24+'38'!Y24+'39'!Y24+'40'!Y24</f>
        <v>1</v>
      </c>
      <c r="G25" s="178">
        <v>20</v>
      </c>
      <c r="O25" s="172" t="s">
        <v>429</v>
      </c>
      <c r="P25" s="284">
        <v>467716</v>
      </c>
    </row>
    <row r="26" spans="1:16" x14ac:dyDescent="0.15">
      <c r="A26" s="244" t="s">
        <v>13</v>
      </c>
      <c r="B26" s="23" t="s">
        <v>207</v>
      </c>
      <c r="C26" s="250">
        <f>'1'!S25+'2'!S25+'3'!S25+'4'!S25+'5'!S25+'6'!S25+'7'!S25+'8'!S25+'9'!S25+'10'!S25+'11'!S25+'12'!S25+'13'!S25+'14'!S25+'15'!S25+'16'!S25+'17'!S25+'18'!S25+'19'!S25+'20'!S25+'21'!S25+'22'!S25+'23'!S25+'24'!S25+'25'!S25+'26'!S25+'27'!S25+'28'!S25+'29'!S25+'30'!S25+'31'!S25+'32'!S25+'33'!S25+'34'!S25+'35'!S25+'36'!S25+'37'!S25+'38'!S25+'39'!S25+'40'!S25</f>
        <v>0.89173994130546885</v>
      </c>
      <c r="D26" s="268">
        <f>'1'!U25+'2'!U25+'3'!U25+'4'!U25+'5'!U25+'6'!U25+'7'!U25+'8'!U25+'9'!U25+'10'!U25+'11'!U25+'12'!U25+'13'!U25+'14'!U25+'15'!U25+'16'!U25+'17'!U25+'18'!U25+'19'!U25+'20'!U25+'21'!U25+'22'!U25+'23'!U25+'24'!U25+'25'!U25+'26'!U25+'27'!U25+'28'!U25+'29'!U25+'30'!U25+'31'!U25+'32'!U25+'33'!U25+'34'!U25+'35'!U25+'36'!U25+'37'!U25+'38'!U25+'39'!U25+'40'!U25</f>
        <v>0.30209635446446315</v>
      </c>
      <c r="E26" s="181">
        <f>'1'!W25+'2'!W25+'3'!W25+'4'!W25+'5'!W25+'6'!W25+'7'!W25+'8'!W25+'9'!W25+'10'!W25+'11'!W25+'12'!W25+'13'!W25+'14'!W25+'15'!W25+'16'!W25+'17'!W25+'18'!W25+'19'!W25+'20'!W25+'21'!W25+'22'!W25+'23'!W25+'24'!W25+'25'!W25+'26'!W25+'27'!W25+'28'!W25+'29'!W25+'30'!W25+'31'!W25+'32'!W25+'33'!W25+'34'!W25+'35'!W25+'36'!W25+'37'!W25+'38'!W25+'39'!W25+'40'!W25</f>
        <v>0</v>
      </c>
      <c r="F26" s="265">
        <f>'1'!Y25+'2'!Y25+'3'!Y25+'4'!Y25+'5'!Y25+'6'!Y25+'7'!Y25+'8'!Y25+'9'!Y25+'10'!Y25+'11'!Y25+'12'!Y25+'13'!Y25+'14'!Y25+'15'!Y25+'16'!Y25+'17'!Y25+'18'!Y25+'19'!Y25+'20'!Y25+'21'!Y25+'22'!Y25+'23'!Y25+'24'!Y25+'25'!Y25+'26'!Y25+'27'!Y25+'28'!Y25+'29'!Y25+'30'!Y25+'31'!Y25+'32'!Y25+'33'!Y25+'34'!Y25+'35'!Y25+'36'!Y25+'37'!Y25+'38'!Y25+'39'!Y25+'40'!Y25</f>
        <v>0</v>
      </c>
      <c r="G26" s="178">
        <v>21</v>
      </c>
      <c r="O26" s="172" t="s">
        <v>430</v>
      </c>
      <c r="P26" s="284">
        <v>330412</v>
      </c>
    </row>
    <row r="27" spans="1:16" x14ac:dyDescent="0.15">
      <c r="A27" s="38" t="s">
        <v>14</v>
      </c>
      <c r="B27" s="42" t="s">
        <v>56</v>
      </c>
      <c r="C27" s="252">
        <f>'1'!S26+'2'!S26+'3'!S26+'4'!S26+'5'!S26+'6'!S26+'7'!S26+'8'!S26+'9'!S26+'10'!S26+'11'!S26+'12'!S26+'13'!S26+'14'!S26+'15'!S26+'16'!S26+'17'!S26+'18'!S26+'19'!S26+'20'!S26+'21'!S26+'22'!S26+'23'!S26+'24'!S26+'25'!S26+'26'!S26+'27'!S26+'28'!S26+'29'!S26+'30'!S26+'31'!S26+'32'!S26+'33'!S26+'34'!S26+'35'!S26+'36'!S26+'37'!S26+'38'!S26+'39'!S26+'40'!S26</f>
        <v>64.278666597647927</v>
      </c>
      <c r="D27" s="270">
        <f>'1'!U26+'2'!U26+'3'!U26+'4'!U26+'5'!U26+'6'!U26+'7'!U26+'8'!U26+'9'!U26+'10'!U26+'11'!U26+'12'!U26+'13'!U26+'14'!U26+'15'!U26+'16'!U26+'17'!U26+'18'!U26+'19'!U26+'20'!U26+'21'!U26+'22'!U26+'23'!U26+'24'!U26+'25'!U26+'26'!U26+'27'!U26+'28'!U26+'29'!U26+'30'!U26+'31'!U26+'32'!U26+'33'!U26+'34'!U26+'35'!U26+'36'!U26+'37'!U26+'38'!U26+'39'!U26+'40'!U26</f>
        <v>28.258643917499352</v>
      </c>
      <c r="E27" s="182">
        <f>'1'!W26+'2'!W26+'3'!W26+'4'!W26+'5'!W26+'6'!W26+'7'!W26+'8'!W26+'9'!W26+'10'!W26+'11'!W26+'12'!W26+'13'!W26+'14'!W26+'15'!W26+'16'!W26+'17'!W26+'18'!W26+'19'!W26+'20'!W26+'21'!W26+'22'!W26+'23'!W26+'24'!W26+'25'!W26+'26'!W26+'27'!W26+'28'!W26+'29'!W26+'30'!W26+'31'!W26+'32'!W26+'33'!W26+'34'!W26+'35'!W26+'36'!W26+'37'!W26+'38'!W26+'39'!W26+'40'!W26</f>
        <v>4</v>
      </c>
      <c r="F27" s="266">
        <f>'1'!Y26+'2'!Y26+'3'!Y26+'4'!Y26+'5'!Y26+'6'!Y26+'7'!Y26+'8'!Y26+'9'!Y26+'10'!Y26+'11'!Y26+'12'!Y26+'13'!Y26+'14'!Y26+'15'!Y26+'16'!Y26+'17'!Y26+'18'!Y26+'19'!Y26+'20'!Y26+'21'!Y26+'22'!Y26+'23'!Y26+'24'!Y26+'25'!Y26+'26'!Y26+'27'!Y26+'28'!Y26+'29'!Y26+'30'!Y26+'31'!Y26+'32'!Y26+'33'!Y26+'34'!Y26+'35'!Y26+'36'!Y26+'37'!Y26+'38'!Y26+'39'!Y26+'40'!Y26</f>
        <v>3</v>
      </c>
      <c r="G27" s="99">
        <v>22</v>
      </c>
      <c r="O27" s="172" t="s">
        <v>431</v>
      </c>
      <c r="P27" s="284">
        <v>438776</v>
      </c>
    </row>
    <row r="28" spans="1:16" x14ac:dyDescent="0.15">
      <c r="A28" s="244" t="s">
        <v>15</v>
      </c>
      <c r="B28" s="23" t="s">
        <v>37</v>
      </c>
      <c r="C28" s="250">
        <f>'1'!S27+'2'!S27+'3'!S27+'4'!S27+'5'!S27+'6'!S27+'7'!S27+'8'!S27+'9'!S27+'10'!S27+'11'!S27+'12'!S27+'13'!S27+'14'!S27+'15'!S27+'16'!S27+'17'!S27+'18'!S27+'19'!S27+'20'!S27+'21'!S27+'22'!S27+'23'!S27+'24'!S27+'25'!S27+'26'!S27+'27'!S27+'28'!S27+'29'!S27+'30'!S27+'31'!S27+'32'!S27+'33'!S27+'34'!S27+'35'!S27+'36'!S27+'37'!S27+'38'!S27+'39'!S27+'40'!S27</f>
        <v>5.1470603496938185</v>
      </c>
      <c r="D28" s="268">
        <f>'1'!U27+'2'!U27+'3'!U27+'4'!U27+'5'!U27+'6'!U27+'7'!U27+'8'!U27+'9'!U27+'10'!U27+'11'!U27+'12'!U27+'13'!U27+'14'!U27+'15'!U27+'16'!U27+'17'!U27+'18'!U27+'19'!U27+'20'!U27+'21'!U27+'22'!U27+'23'!U27+'24'!U27+'25'!U27+'26'!U27+'27'!U27+'28'!U27+'29'!U27+'30'!U27+'31'!U27+'32'!U27+'33'!U27+'34'!U27+'35'!U27+'36'!U27+'37'!U27+'38'!U27+'39'!U27+'40'!U27</f>
        <v>2.2780891994375381</v>
      </c>
      <c r="E28" s="181">
        <f>'1'!W27+'2'!W27+'3'!W27+'4'!W27+'5'!W27+'6'!W27+'7'!W27+'8'!W27+'9'!W27+'10'!W27+'11'!W27+'12'!W27+'13'!W27+'14'!W27+'15'!W27+'16'!W27+'17'!W27+'18'!W27+'19'!W27+'20'!W27+'21'!W27+'22'!W27+'23'!W27+'24'!W27+'25'!W27+'26'!W27+'27'!W27+'28'!W27+'29'!W27+'30'!W27+'31'!W27+'32'!W27+'33'!W27+'34'!W27+'35'!W27+'36'!W27+'37'!W27+'38'!W27+'39'!W27+'40'!W27</f>
        <v>0</v>
      </c>
      <c r="F28" s="265">
        <f>'1'!Y27+'2'!Y27+'3'!Y27+'4'!Y27+'5'!Y27+'6'!Y27+'7'!Y27+'8'!Y27+'9'!Y27+'10'!Y27+'11'!Y27+'12'!Y27+'13'!Y27+'14'!Y27+'15'!Y27+'16'!Y27+'17'!Y27+'18'!Y27+'19'!Y27+'20'!Y27+'21'!Y27+'22'!Y27+'23'!Y27+'24'!Y27+'25'!Y27+'26'!Y27+'27'!Y27+'28'!Y27+'29'!Y27+'30'!Y27+'31'!Y27+'32'!Y27+'33'!Y27+'34'!Y27+'35'!Y27+'36'!Y27+'37'!Y27+'38'!Y27+'39'!Y27+'40'!Y27</f>
        <v>0</v>
      </c>
      <c r="G28" s="178">
        <v>23</v>
      </c>
      <c r="O28" s="172" t="s">
        <v>432</v>
      </c>
      <c r="P28" s="284">
        <v>63070</v>
      </c>
    </row>
    <row r="29" spans="1:16" x14ac:dyDescent="0.15">
      <c r="A29" s="244" t="s">
        <v>16</v>
      </c>
      <c r="B29" s="23" t="s">
        <v>208</v>
      </c>
      <c r="C29" s="250">
        <f>'1'!S28+'2'!S28+'3'!S28+'4'!S28+'5'!S28+'6'!S28+'7'!S28+'8'!S28+'9'!S28+'10'!S28+'11'!S28+'12'!S28+'13'!S28+'14'!S28+'15'!S28+'16'!S28+'17'!S28+'18'!S28+'19'!S28+'20'!S28+'21'!S28+'22'!S28+'23'!S28+'24'!S28+'25'!S28+'26'!S28+'27'!S28+'28'!S28+'29'!S28+'30'!S28+'31'!S28+'32'!S28+'33'!S28+'34'!S28+'35'!S28+'36'!S28+'37'!S28+'38'!S28+'39'!S28+'40'!S28</f>
        <v>26.821236988682262</v>
      </c>
      <c r="D29" s="268">
        <f>'1'!U28+'2'!U28+'3'!U28+'4'!U28+'5'!U28+'6'!U28+'7'!U28+'8'!U28+'9'!U28+'10'!U28+'11'!U28+'12'!U28+'13'!U28+'14'!U28+'15'!U28+'16'!U28+'17'!U28+'18'!U28+'19'!U28+'20'!U28+'21'!U28+'22'!U28+'23'!U28+'24'!U28+'25'!U28+'26'!U28+'27'!U28+'28'!U28+'29'!U28+'30'!U28+'31'!U28+'32'!U28+'33'!U28+'34'!U28+'35'!U28+'36'!U28+'37'!U28+'38'!U28+'39'!U28+'40'!U28</f>
        <v>8.3511660535160388</v>
      </c>
      <c r="E29" s="181">
        <f>'1'!W28+'2'!W28+'3'!W28+'4'!W28+'5'!W28+'6'!W28+'7'!W28+'8'!W28+'9'!W28+'10'!W28+'11'!W28+'12'!W28+'13'!W28+'14'!W28+'15'!W28+'16'!W28+'17'!W28+'18'!W28+'19'!W28+'20'!W28+'21'!W28+'22'!W28+'23'!W28+'24'!W28+'25'!W28+'26'!W28+'27'!W28+'28'!W28+'29'!W28+'30'!W28+'31'!W28+'32'!W28+'33'!W28+'34'!W28+'35'!W28+'36'!W28+'37'!W28+'38'!W28+'39'!W28+'40'!W28</f>
        <v>0</v>
      </c>
      <c r="F29" s="265">
        <f>'1'!Y28+'2'!Y28+'3'!Y28+'4'!Y28+'5'!Y28+'6'!Y28+'7'!Y28+'8'!Y28+'9'!Y28+'10'!Y28+'11'!Y28+'12'!Y28+'13'!Y28+'14'!Y28+'15'!Y28+'16'!Y28+'17'!Y28+'18'!Y28+'19'!Y28+'20'!Y28+'21'!Y28+'22'!Y28+'23'!Y28+'24'!Y28+'25'!Y28+'26'!Y28+'27'!Y28+'28'!Y28+'29'!Y28+'30'!Y28+'31'!Y28+'32'!Y28+'33'!Y28+'34'!Y28+'35'!Y28+'36'!Y28+'37'!Y28+'38'!Y28+'39'!Y28+'40'!Y28</f>
        <v>0</v>
      </c>
      <c r="G29" s="178">
        <v>24</v>
      </c>
      <c r="O29" s="172" t="s">
        <v>421</v>
      </c>
      <c r="P29" s="284">
        <v>2741008</v>
      </c>
    </row>
    <row r="30" spans="1:16" x14ac:dyDescent="0.15">
      <c r="A30" s="244" t="s">
        <v>17</v>
      </c>
      <c r="B30" s="23" t="s">
        <v>300</v>
      </c>
      <c r="C30" s="250">
        <f>'1'!S29+'2'!S29+'3'!S29+'4'!S29+'5'!S29+'6'!S29+'7'!S29+'8'!S29+'9'!S29+'10'!S29+'11'!S29+'12'!S29+'13'!S29+'14'!S29+'15'!S29+'16'!S29+'17'!S29+'18'!S29+'19'!S29+'20'!S29+'21'!S29+'22'!S29+'23'!S29+'24'!S29+'25'!S29+'26'!S29+'27'!S29+'28'!S29+'29'!S29+'30'!S29+'31'!S29+'32'!S29+'33'!S29+'34'!S29+'35'!S29+'36'!S29+'37'!S29+'38'!S29+'39'!S29+'40'!S29</f>
        <v>8.4980413609592151</v>
      </c>
      <c r="D30" s="268">
        <f>'1'!U29+'2'!U29+'3'!U29+'4'!U29+'5'!U29+'6'!U29+'7'!U29+'8'!U29+'9'!U29+'10'!U29+'11'!U29+'12'!U29+'13'!U29+'14'!U29+'15'!U29+'16'!U29+'17'!U29+'18'!U29+'19'!U29+'20'!U29+'21'!U29+'22'!U29+'23'!U29+'24'!U29+'25'!U29+'26'!U29+'27'!U29+'28'!U29+'29'!U29+'30'!U29+'31'!U29+'32'!U29+'33'!U29+'34'!U29+'35'!U29+'36'!U29+'37'!U29+'38'!U29+'39'!U29+'40'!U29</f>
        <v>3.9970326401237841</v>
      </c>
      <c r="E30" s="181">
        <f>'1'!W29+'2'!W29+'3'!W29+'4'!W29+'5'!W29+'6'!W29+'7'!W29+'8'!W29+'9'!W29+'10'!W29+'11'!W29+'12'!W29+'13'!W29+'14'!W29+'15'!W29+'16'!W29+'17'!W29+'18'!W29+'19'!W29+'20'!W29+'21'!W29+'22'!W29+'23'!W29+'24'!W29+'25'!W29+'26'!W29+'27'!W29+'28'!W29+'29'!W29+'30'!W29+'31'!W29+'32'!W29+'33'!W29+'34'!W29+'35'!W29+'36'!W29+'37'!W29+'38'!W29+'39'!W29+'40'!W29</f>
        <v>0</v>
      </c>
      <c r="F30" s="265">
        <f>'1'!Y29+'2'!Y29+'3'!Y29+'4'!Y29+'5'!Y29+'6'!Y29+'7'!Y29+'8'!Y29+'9'!Y29+'10'!Y29+'11'!Y29+'12'!Y29+'13'!Y29+'14'!Y29+'15'!Y29+'16'!Y29+'17'!Y29+'18'!Y29+'19'!Y29+'20'!Y29+'21'!Y29+'22'!Y29+'23'!Y29+'24'!Y29+'25'!Y29+'26'!Y29+'27'!Y29+'28'!Y29+'29'!Y29+'30'!Y29+'31'!Y29+'32'!Y29+'33'!Y29+'34'!Y29+'35'!Y29+'36'!Y29+'37'!Y29+'38'!Y29+'39'!Y29+'40'!Y29</f>
        <v>0</v>
      </c>
      <c r="G30" s="178">
        <v>25</v>
      </c>
      <c r="O30" s="172" t="s">
        <v>433</v>
      </c>
      <c r="P30" s="284">
        <v>1123118</v>
      </c>
    </row>
    <row r="31" spans="1:16" x14ac:dyDescent="0.15">
      <c r="A31" s="244" t="s">
        <v>18</v>
      </c>
      <c r="B31" s="23" t="s">
        <v>301</v>
      </c>
      <c r="C31" s="250">
        <f>'1'!S30+'2'!S30+'3'!S30+'4'!S30+'5'!S30+'6'!S30+'7'!S30+'8'!S30+'9'!S30+'10'!S30+'11'!S30+'12'!S30+'13'!S30+'14'!S30+'15'!S30+'16'!S30+'17'!S30+'18'!S30+'19'!S30+'20'!S30+'21'!S30+'22'!S30+'23'!S30+'24'!S30+'25'!S30+'26'!S30+'27'!S30+'28'!S30+'29'!S30+'30'!S30+'31'!S30+'32'!S30+'33'!S30+'34'!S30+'35'!S30+'36'!S30+'37'!S30+'38'!S30+'39'!S30+'40'!S30</f>
        <v>7.041075444395914</v>
      </c>
      <c r="D31" s="268">
        <f>'1'!U30+'2'!U30+'3'!U30+'4'!U30+'5'!U30+'6'!U30+'7'!U30+'8'!U30+'9'!U30+'10'!U30+'11'!U30+'12'!U30+'13'!U30+'14'!U30+'15'!U30+'16'!U30+'17'!U30+'18'!U30+'19'!U30+'20'!U30+'21'!U30+'22'!U30+'23'!U30+'24'!U30+'25'!U30+'26'!U30+'27'!U30+'28'!U30+'29'!U30+'30'!U30+'31'!U30+'32'!U30+'33'!U30+'34'!U30+'35'!U30+'36'!U30+'37'!U30+'38'!U30+'39'!U30+'40'!U30</f>
        <v>4.3301097564118809</v>
      </c>
      <c r="E31" s="181">
        <f>'1'!W30+'2'!W30+'3'!W30+'4'!W30+'5'!W30+'6'!W30+'7'!W30+'8'!W30+'9'!W30+'10'!W30+'11'!W30+'12'!W30+'13'!W30+'14'!W30+'15'!W30+'16'!W30+'17'!W30+'18'!W30+'19'!W30+'20'!W30+'21'!W30+'22'!W30+'23'!W30+'24'!W30+'25'!W30+'26'!W30+'27'!W30+'28'!W30+'29'!W30+'30'!W30+'31'!W30+'32'!W30+'33'!W30+'34'!W30+'35'!W30+'36'!W30+'37'!W30+'38'!W30+'39'!W30+'40'!W30</f>
        <v>0</v>
      </c>
      <c r="F31" s="265">
        <f>'1'!Y30+'2'!Y30+'3'!Y30+'4'!Y30+'5'!Y30+'6'!Y30+'7'!Y30+'8'!Y30+'9'!Y30+'10'!Y30+'11'!Y30+'12'!Y30+'13'!Y30+'14'!Y30+'15'!Y30+'16'!Y30+'17'!Y30+'18'!Y30+'19'!Y30+'20'!Y30+'21'!Y30+'22'!Y30+'23'!Y30+'24'!Y30+'25'!Y30+'26'!Y30+'27'!Y30+'28'!Y30+'29'!Y30+'30'!Y30+'31'!Y30+'32'!Y30+'33'!Y30+'34'!Y30+'35'!Y30+'36'!Y30+'37'!Y30+'38'!Y30+'39'!Y30+'40'!Y30</f>
        <v>0</v>
      </c>
      <c r="G31" s="178">
        <v>26</v>
      </c>
      <c r="O31" s="172" t="s">
        <v>434</v>
      </c>
      <c r="P31" s="284">
        <v>833303</v>
      </c>
    </row>
    <row r="32" spans="1:16" x14ac:dyDescent="0.15">
      <c r="A32" s="244" t="s">
        <v>19</v>
      </c>
      <c r="B32" s="23" t="s">
        <v>302</v>
      </c>
      <c r="C32" s="250">
        <f>'1'!S31+'2'!S31+'3'!S31+'4'!S31+'5'!S31+'6'!S31+'7'!S31+'8'!S31+'9'!S31+'10'!S31+'11'!S31+'12'!S31+'13'!S31+'14'!S31+'15'!S31+'16'!S31+'17'!S31+'18'!S31+'19'!S31+'20'!S31+'21'!S31+'22'!S31+'23'!S31+'24'!S31+'25'!S31+'26'!S31+'27'!S31+'28'!S31+'29'!S31+'30'!S31+'31'!S31+'32'!S31+'33'!S31+'34'!S31+'35'!S31+'36'!S31+'37'!S31+'38'!S31+'39'!S31+'40'!S31</f>
        <v>468.09753105011538</v>
      </c>
      <c r="D32" s="268">
        <f>'1'!U31+'2'!U31+'3'!U31+'4'!U31+'5'!U31+'6'!U31+'7'!U31+'8'!U31+'9'!U31+'10'!U31+'11'!U31+'12'!U31+'13'!U31+'14'!U31+'15'!U31+'16'!U31+'17'!U31+'18'!U31+'19'!U31+'20'!U31+'21'!U31+'22'!U31+'23'!U31+'24'!U31+'25'!U31+'26'!U31+'27'!U31+'28'!U31+'29'!U31+'30'!U31+'31'!U31+'32'!U31+'33'!U31+'34'!U31+'35'!U31+'36'!U31+'37'!U31+'38'!U31+'39'!U31+'40'!U31</f>
        <v>310.73160909210469</v>
      </c>
      <c r="E32" s="181">
        <f>'1'!W31+'2'!W31+'3'!W31+'4'!W31+'5'!W31+'6'!W31+'7'!W31+'8'!W31+'9'!W31+'10'!W31+'11'!W31+'12'!W31+'13'!W31+'14'!W31+'15'!W31+'16'!W31+'17'!W31+'18'!W31+'19'!W31+'20'!W31+'21'!W31+'22'!W31+'23'!W31+'24'!W31+'25'!W31+'26'!W31+'27'!W31+'28'!W31+'29'!W31+'30'!W31+'31'!W31+'32'!W31+'33'!W31+'34'!W31+'35'!W31+'36'!W31+'37'!W31+'38'!W31+'39'!W31+'40'!W31</f>
        <v>65</v>
      </c>
      <c r="F32" s="265">
        <f>'1'!Y31+'2'!Y31+'3'!Y31+'4'!Y31+'5'!Y31+'6'!Y31+'7'!Y31+'8'!Y31+'9'!Y31+'10'!Y31+'11'!Y31+'12'!Y31+'13'!Y31+'14'!Y31+'15'!Y31+'16'!Y31+'17'!Y31+'18'!Y31+'19'!Y31+'20'!Y31+'21'!Y31+'22'!Y31+'23'!Y31+'24'!Y31+'25'!Y31+'26'!Y31+'27'!Y31+'28'!Y31+'29'!Y31+'30'!Y31+'31'!Y31+'32'!Y31+'33'!Y31+'34'!Y31+'35'!Y31+'36'!Y31+'37'!Y31+'38'!Y31+'39'!Y31+'40'!Y31</f>
        <v>56</v>
      </c>
      <c r="G32" s="178">
        <v>27</v>
      </c>
      <c r="O32" s="172" t="s">
        <v>435</v>
      </c>
      <c r="P32" s="284">
        <v>465767</v>
      </c>
    </row>
    <row r="33" spans="1:16" x14ac:dyDescent="0.15">
      <c r="A33" s="244" t="s">
        <v>20</v>
      </c>
      <c r="B33" s="23" t="s">
        <v>38</v>
      </c>
      <c r="C33" s="250">
        <f>'1'!S32+'2'!S32+'3'!S32+'4'!S32+'5'!S32+'6'!S32+'7'!S32+'8'!S32+'9'!S32+'10'!S32+'11'!S32+'12'!S32+'13'!S32+'14'!S32+'15'!S32+'16'!S32+'17'!S32+'18'!S32+'19'!S32+'20'!S32+'21'!S32+'22'!S32+'23'!S32+'24'!S32+'25'!S32+'26'!S32+'27'!S32+'28'!S32+'29'!S32+'30'!S32+'31'!S32+'32'!S32+'33'!S32+'34'!S32+'35'!S32+'36'!S32+'37'!S32+'38'!S32+'39'!S32+'40'!S32</f>
        <v>84.351117042650912</v>
      </c>
      <c r="D33" s="268">
        <f>'1'!U32+'2'!U32+'3'!U32+'4'!U32+'5'!U32+'6'!U32+'7'!U32+'8'!U32+'9'!U32+'10'!U32+'11'!U32+'12'!U32+'13'!U32+'14'!U32+'15'!U32+'16'!U32+'17'!U32+'18'!U32+'19'!U32+'20'!U32+'21'!U32+'22'!U32+'23'!U32+'24'!U32+'25'!U32+'26'!U32+'27'!U32+'28'!U32+'29'!U32+'30'!U32+'31'!U32+'32'!U32+'33'!U32+'34'!U32+'35'!U32+'36'!U32+'37'!U32+'38'!U32+'39'!U32+'40'!U32</f>
        <v>54.542380473583322</v>
      </c>
      <c r="E33" s="181">
        <f>'1'!W32+'2'!W32+'3'!W32+'4'!W32+'5'!W32+'6'!W32+'7'!W32+'8'!W32+'9'!W32+'10'!W32+'11'!W32+'12'!W32+'13'!W32+'14'!W32+'15'!W32+'16'!W32+'17'!W32+'18'!W32+'19'!W32+'20'!W32+'21'!W32+'22'!W32+'23'!W32+'24'!W32+'25'!W32+'26'!W32+'27'!W32+'28'!W32+'29'!W32+'30'!W32+'31'!W32+'32'!W32+'33'!W32+'34'!W32+'35'!W32+'36'!W32+'37'!W32+'38'!W32+'39'!W32+'40'!W32</f>
        <v>3</v>
      </c>
      <c r="F33" s="265">
        <f>'1'!Y32+'2'!Y32+'3'!Y32+'4'!Y32+'5'!Y32+'6'!Y32+'7'!Y32+'8'!Y32+'9'!Y32+'10'!Y32+'11'!Y32+'12'!Y32+'13'!Y32+'14'!Y32+'15'!Y32+'16'!Y32+'17'!Y32+'18'!Y32+'19'!Y32+'20'!Y32+'21'!Y32+'22'!Y32+'23'!Y32+'24'!Y32+'25'!Y32+'26'!Y32+'27'!Y32+'28'!Y32+'29'!Y32+'30'!Y32+'31'!Y32+'32'!Y32+'33'!Y32+'34'!Y32+'35'!Y32+'36'!Y32+'37'!Y32+'38'!Y32+'39'!Y32+'40'!Y32</f>
        <v>3</v>
      </c>
      <c r="G33" s="178">
        <v>28</v>
      </c>
      <c r="O33" s="172" t="s">
        <v>436</v>
      </c>
      <c r="P33" s="284">
        <v>160975</v>
      </c>
    </row>
    <row r="34" spans="1:16" x14ac:dyDescent="0.15">
      <c r="A34" s="244" t="s">
        <v>21</v>
      </c>
      <c r="B34" s="23" t="s">
        <v>39</v>
      </c>
      <c r="C34" s="250">
        <f>'1'!S33+'2'!S33+'3'!S33+'4'!S33+'5'!S33+'6'!S33+'7'!S33+'8'!S33+'9'!S33+'10'!S33+'11'!S33+'12'!S33+'13'!S33+'14'!S33+'15'!S33+'16'!S33+'17'!S33+'18'!S33+'19'!S33+'20'!S33+'21'!S33+'22'!S33+'23'!S33+'24'!S33+'25'!S33+'26'!S33+'27'!S33+'28'!S33+'29'!S33+'30'!S33+'31'!S33+'32'!S33+'33'!S33+'34'!S33+'35'!S33+'36'!S33+'37'!S33+'38'!S33+'39'!S33+'40'!S33</f>
        <v>91.158487443222157</v>
      </c>
      <c r="D34" s="268">
        <f>'1'!U33+'2'!U33+'3'!U33+'4'!U33+'5'!U33+'6'!U33+'7'!U33+'8'!U33+'9'!U33+'10'!U33+'11'!U33+'12'!U33+'13'!U33+'14'!U33+'15'!U33+'16'!U33+'17'!U33+'18'!U33+'19'!U33+'20'!U33+'21'!U33+'22'!U33+'23'!U33+'24'!U33+'25'!U33+'26'!U33+'27'!U33+'28'!U33+'29'!U33+'30'!U33+'31'!U33+'32'!U33+'33'!U33+'34'!U33+'35'!U33+'36'!U33+'37'!U33+'38'!U33+'39'!U33+'40'!U33</f>
        <v>74.949177140254392</v>
      </c>
      <c r="E34" s="181">
        <f>'1'!W33+'2'!W33+'3'!W33+'4'!W33+'5'!W33+'6'!W33+'7'!W33+'8'!W33+'9'!W33+'10'!W33+'11'!W33+'12'!W33+'13'!W33+'14'!W33+'15'!W33+'16'!W33+'17'!W33+'18'!W33+'19'!W33+'20'!W33+'21'!W33+'22'!W33+'23'!W33+'24'!W33+'25'!W33+'26'!W33+'27'!W33+'28'!W33+'29'!W33+'30'!W33+'31'!W33+'32'!W33+'33'!W33+'34'!W33+'35'!W33+'36'!W33+'37'!W33+'38'!W33+'39'!W33+'40'!W33</f>
        <v>1</v>
      </c>
      <c r="F34" s="265">
        <f>'1'!Y33+'2'!Y33+'3'!Y33+'4'!Y33+'5'!Y33+'6'!Y33+'7'!Y33+'8'!Y33+'9'!Y33+'10'!Y33+'11'!Y33+'12'!Y33+'13'!Y33+'14'!Y33+'15'!Y33+'16'!Y33+'17'!Y33+'18'!Y33+'19'!Y33+'20'!Y33+'21'!Y33+'22'!Y33+'23'!Y33+'24'!Y33+'25'!Y33+'26'!Y33+'27'!Y33+'28'!Y33+'29'!Y33+'30'!Y33+'31'!Y33+'32'!Y33+'33'!Y33+'34'!Y33+'35'!Y33+'36'!Y33+'37'!Y33+'38'!Y33+'39'!Y33+'40'!Y33</f>
        <v>0</v>
      </c>
      <c r="G34" s="178">
        <v>29</v>
      </c>
      <c r="O34" s="172" t="s">
        <v>437</v>
      </c>
      <c r="P34" s="284">
        <v>157845</v>
      </c>
    </row>
    <row r="35" spans="1:16" x14ac:dyDescent="0.15">
      <c r="A35" s="244" t="s">
        <v>22</v>
      </c>
      <c r="B35" s="23" t="s">
        <v>303</v>
      </c>
      <c r="C35" s="250">
        <f>'1'!S34+'2'!S34+'3'!S34+'4'!S34+'5'!S34+'6'!S34+'7'!S34+'8'!S34+'9'!S34+'10'!S34+'11'!S34+'12'!S34+'13'!S34+'14'!S34+'15'!S34+'16'!S34+'17'!S34+'18'!S34+'19'!S34+'20'!S34+'21'!S34+'22'!S34+'23'!S34+'24'!S34+'25'!S34+'26'!S34+'27'!S34+'28'!S34+'29'!S34+'30'!S34+'31'!S34+'32'!S34+'33'!S34+'34'!S34+'35'!S34+'36'!S34+'37'!S34+'38'!S34+'39'!S34+'40'!S34</f>
        <v>79.355956019081518</v>
      </c>
      <c r="D35" s="268">
        <f>'1'!U34+'2'!U34+'3'!U34+'4'!U34+'5'!U34+'6'!U34+'7'!U34+'8'!U34+'9'!U34+'10'!U34+'11'!U34+'12'!U34+'13'!U34+'14'!U34+'15'!U34+'16'!U34+'17'!U34+'18'!U34+'19'!U34+'20'!U34+'21'!U34+'22'!U34+'23'!U34+'24'!U34+'25'!U34+'26'!U34+'27'!U34+'28'!U34+'29'!U34+'30'!U34+'31'!U34+'32'!U34+'33'!U34+'34'!U34+'35'!U34+'36'!U34+'37'!U34+'38'!U34+'39'!U34+'40'!U34</f>
        <v>55.34741461577255</v>
      </c>
      <c r="E35" s="181">
        <f>'1'!W34+'2'!W34+'3'!W34+'4'!W34+'5'!W34+'6'!W34+'7'!W34+'8'!W34+'9'!W34+'10'!W34+'11'!W34+'12'!W34+'13'!W34+'14'!W34+'15'!W34+'16'!W34+'17'!W34+'18'!W34+'19'!W34+'20'!W34+'21'!W34+'22'!W34+'23'!W34+'24'!W34+'25'!W34+'26'!W34+'27'!W34+'28'!W34+'29'!W34+'30'!W34+'31'!W34+'32'!W34+'33'!W34+'34'!W34+'35'!W34+'36'!W34+'37'!W34+'38'!W34+'39'!W34+'40'!W34</f>
        <v>5</v>
      </c>
      <c r="F35" s="265">
        <f>'1'!Y34+'2'!Y34+'3'!Y34+'4'!Y34+'5'!Y34+'6'!Y34+'7'!Y34+'8'!Y34+'9'!Y34+'10'!Y34+'11'!Y34+'12'!Y34+'13'!Y34+'14'!Y34+'15'!Y34+'16'!Y34+'17'!Y34+'18'!Y34+'19'!Y34+'20'!Y34+'21'!Y34+'22'!Y34+'23'!Y34+'24'!Y34+'25'!Y34+'26'!Y34+'27'!Y34+'28'!Y34+'29'!Y34+'30'!Y34+'31'!Y34+'32'!Y34+'33'!Y34+'34'!Y34+'35'!Y34+'36'!Y34+'37'!Y34+'38'!Y34+'39'!Y34+'40'!Y34</f>
        <v>5</v>
      </c>
      <c r="G35" s="178">
        <v>30</v>
      </c>
      <c r="O35" s="172" t="s">
        <v>822</v>
      </c>
      <c r="P35" s="284">
        <v>1167867</v>
      </c>
    </row>
    <row r="36" spans="1:16" x14ac:dyDescent="0.15">
      <c r="A36" s="244" t="s">
        <v>23</v>
      </c>
      <c r="B36" s="23" t="s">
        <v>209</v>
      </c>
      <c r="C36" s="250">
        <f>'1'!S35+'2'!S35+'3'!S35+'4'!S35+'5'!S35+'6'!S35+'7'!S35+'8'!S35+'9'!S35+'10'!S35+'11'!S35+'12'!S35+'13'!S35+'14'!S35+'15'!S35+'16'!S35+'17'!S35+'18'!S35+'19'!S35+'20'!S35+'21'!S35+'22'!S35+'23'!S35+'24'!S35+'25'!S35+'26'!S35+'27'!S35+'28'!S35+'29'!S35+'30'!S35+'31'!S35+'32'!S35+'33'!S35+'34'!S35+'35'!S35+'36'!S35+'37'!S35+'38'!S35+'39'!S35+'40'!S35</f>
        <v>14.178957922439224</v>
      </c>
      <c r="D36" s="268">
        <f>'1'!U35+'2'!U35+'3'!U35+'4'!U35+'5'!U35+'6'!U35+'7'!U35+'8'!U35+'9'!U35+'10'!U35+'11'!U35+'12'!U35+'13'!U35+'14'!U35+'15'!U35+'16'!U35+'17'!U35+'18'!U35+'19'!U35+'20'!U35+'21'!U35+'22'!U35+'23'!U35+'24'!U35+'25'!U35+'26'!U35+'27'!U35+'28'!U35+'29'!U35+'30'!U35+'31'!U35+'32'!U35+'33'!U35+'34'!U35+'35'!U35+'36'!U35+'37'!U35+'38'!U35+'39'!U35+'40'!U35</f>
        <v>7.5335713469843197</v>
      </c>
      <c r="E36" s="181">
        <f>'1'!W35+'2'!W35+'3'!W35+'4'!W35+'5'!W35+'6'!W35+'7'!W35+'8'!W35+'9'!W35+'10'!W35+'11'!W35+'12'!W35+'13'!W35+'14'!W35+'15'!W35+'16'!W35+'17'!W35+'18'!W35+'19'!W35+'20'!W35+'21'!W35+'22'!W35+'23'!W35+'24'!W35+'25'!W35+'26'!W35+'27'!W35+'28'!W35+'29'!W35+'30'!W35+'31'!W35+'32'!W35+'33'!W35+'34'!W35+'35'!W35+'36'!W35+'37'!W35+'38'!W35+'39'!W35+'40'!W35</f>
        <v>0</v>
      </c>
      <c r="F36" s="265">
        <f>'1'!Y35+'2'!Y35+'3'!Y35+'4'!Y35+'5'!Y35+'6'!Y35+'7'!Y35+'8'!Y35+'9'!Y35+'10'!Y35+'11'!Y35+'12'!Y35+'13'!Y35+'14'!Y35+'15'!Y35+'16'!Y35+'17'!Y35+'18'!Y35+'19'!Y35+'20'!Y35+'21'!Y35+'22'!Y35+'23'!Y35+'24'!Y35+'25'!Y35+'26'!Y35+'27'!Y35+'28'!Y35+'29'!Y35+'30'!Y35+'31'!Y35+'32'!Y35+'33'!Y35+'34'!Y35+'35'!Y35+'36'!Y35+'37'!Y35+'38'!Y35+'39'!Y35+'40'!Y35</f>
        <v>0</v>
      </c>
      <c r="G36" s="178">
        <v>31</v>
      </c>
      <c r="O36" s="172" t="s">
        <v>438</v>
      </c>
      <c r="P36" s="284">
        <v>132490</v>
      </c>
    </row>
    <row r="37" spans="1:16" x14ac:dyDescent="0.15">
      <c r="A37" s="244" t="s">
        <v>24</v>
      </c>
      <c r="B37" s="23" t="s">
        <v>40</v>
      </c>
      <c r="C37" s="250">
        <f>'1'!S36+'2'!S36+'3'!S36+'4'!S36+'5'!S36+'6'!S36+'7'!S36+'8'!S36+'9'!S36+'10'!S36+'11'!S36+'12'!S36+'13'!S36+'14'!S36+'15'!S36+'16'!S36+'17'!S36+'18'!S36+'19'!S36+'20'!S36+'21'!S36+'22'!S36+'23'!S36+'24'!S36+'25'!S36+'26'!S36+'27'!S36+'28'!S36+'29'!S36+'30'!S36+'31'!S36+'32'!S36+'33'!S36+'34'!S36+'35'!S36+'36'!S36+'37'!S36+'38'!S36+'39'!S36+'40'!S36</f>
        <v>1.200379870880107</v>
      </c>
      <c r="D37" s="268">
        <f>'1'!U36+'2'!U36+'3'!U36+'4'!U36+'5'!U36+'6'!U36+'7'!U36+'8'!U36+'9'!U36+'10'!U36+'11'!U36+'12'!U36+'13'!U36+'14'!U36+'15'!U36+'16'!U36+'17'!U36+'18'!U36+'19'!U36+'20'!U36+'21'!U36+'22'!U36+'23'!U36+'24'!U36+'25'!U36+'26'!U36+'27'!U36+'28'!U36+'29'!U36+'30'!U36+'31'!U36+'32'!U36+'33'!U36+'34'!U36+'35'!U36+'36'!U36+'37'!U36+'38'!U36+'39'!U36+'40'!U36</f>
        <v>0.8432636495617597</v>
      </c>
      <c r="E37" s="181">
        <f>'1'!W36+'2'!W36+'3'!W36+'4'!W36+'5'!W36+'6'!W36+'7'!W36+'8'!W36+'9'!W36+'10'!W36+'11'!W36+'12'!W36+'13'!W36+'14'!W36+'15'!W36+'16'!W36+'17'!W36+'18'!W36+'19'!W36+'20'!W36+'21'!W36+'22'!W36+'23'!W36+'24'!W36+'25'!W36+'26'!W36+'27'!W36+'28'!W36+'29'!W36+'30'!W36+'31'!W36+'32'!W36+'33'!W36+'34'!W36+'35'!W36+'36'!W36+'37'!W36+'38'!W36+'39'!W36+'40'!W36</f>
        <v>0</v>
      </c>
      <c r="F37" s="265">
        <f>'1'!Y36+'2'!Y36+'3'!Y36+'4'!Y36+'5'!Y36+'6'!Y36+'7'!Y36+'8'!Y36+'9'!Y36+'10'!Y36+'11'!Y36+'12'!Y36+'13'!Y36+'14'!Y36+'15'!Y36+'16'!Y36+'17'!Y36+'18'!Y36+'19'!Y36+'20'!Y36+'21'!Y36+'22'!Y36+'23'!Y36+'24'!Y36+'25'!Y36+'26'!Y36+'27'!Y36+'28'!Y36+'29'!Y36+'30'!Y36+'31'!Y36+'32'!Y36+'33'!Y36+'34'!Y36+'35'!Y36+'36'!Y36+'37'!Y36+'38'!Y36+'39'!Y36+'40'!Y36</f>
        <v>0</v>
      </c>
      <c r="G37" s="178">
        <v>32</v>
      </c>
      <c r="O37" s="172" t="s">
        <v>439</v>
      </c>
      <c r="P37" s="284">
        <v>285760</v>
      </c>
    </row>
    <row r="38" spans="1:16" x14ac:dyDescent="0.15">
      <c r="A38" s="244" t="s">
        <v>25</v>
      </c>
      <c r="B38" s="23" t="s">
        <v>41</v>
      </c>
      <c r="C38" s="250">
        <f>'1'!S37+'2'!S37+'3'!S37+'4'!S37+'5'!S37+'6'!S37+'7'!S37+'8'!S37+'9'!S37+'10'!S37+'11'!S37+'12'!S37+'13'!S37+'14'!S37+'15'!S37+'16'!S37+'17'!S37+'18'!S37+'19'!S37+'20'!S37+'21'!S37+'22'!S37+'23'!S37+'24'!S37+'25'!S37+'26'!S37+'27'!S37+'28'!S37+'29'!S37+'30'!S37+'31'!S37+'32'!S37+'33'!S37+'34'!S37+'35'!S37+'36'!S37+'37'!S37+'38'!S37+'39'!S37+'40'!S37</f>
        <v>10.50366280875766</v>
      </c>
      <c r="D38" s="268">
        <f>'1'!U37+'2'!U37+'3'!U37+'4'!U37+'5'!U37+'6'!U37+'7'!U37+'8'!U37+'9'!U37+'10'!U37+'11'!U37+'12'!U37+'13'!U37+'14'!U37+'15'!U37+'16'!U37+'17'!U37+'18'!U37+'19'!U37+'20'!U37+'21'!U37+'22'!U37+'23'!U37+'24'!U37+'25'!U37+'26'!U37+'27'!U37+'28'!U37+'29'!U37+'30'!U37+'31'!U37+'32'!U37+'33'!U37+'34'!U37+'35'!U37+'36'!U37+'37'!U37+'38'!U37+'39'!U37+'40'!U37</f>
        <v>6.9233081371380027</v>
      </c>
      <c r="E38" s="181">
        <f>'1'!W37+'2'!W37+'3'!W37+'4'!W37+'5'!W37+'6'!W37+'7'!W37+'8'!W37+'9'!W37+'10'!W37+'11'!W37+'12'!W37+'13'!W37+'14'!W37+'15'!W37+'16'!W37+'17'!W37+'18'!W37+'19'!W37+'20'!W37+'21'!W37+'22'!W37+'23'!W37+'24'!W37+'25'!W37+'26'!W37+'27'!W37+'28'!W37+'29'!W37+'30'!W37+'31'!W37+'32'!W37+'33'!W37+'34'!W37+'35'!W37+'36'!W37+'37'!W37+'38'!W37+'39'!W37+'40'!W37</f>
        <v>0</v>
      </c>
      <c r="F38" s="265">
        <f>'1'!Y37+'2'!Y37+'3'!Y37+'4'!Y37+'5'!Y37+'6'!Y37+'7'!Y37+'8'!Y37+'9'!Y37+'10'!Y37+'11'!Y37+'12'!Y37+'13'!Y37+'14'!Y37+'15'!Y37+'16'!Y37+'17'!Y37+'18'!Y37+'19'!Y37+'20'!Y37+'21'!Y37+'22'!Y37+'23'!Y37+'24'!Y37+'25'!Y37+'26'!Y37+'27'!Y37+'28'!Y37+'29'!Y37+'30'!Y37+'31'!Y37+'32'!Y37+'33'!Y37+'34'!Y37+'35'!Y37+'36'!Y37+'37'!Y37+'38'!Y37+'39'!Y37+'40'!Y37</f>
        <v>0</v>
      </c>
      <c r="G38" s="178">
        <v>33</v>
      </c>
      <c r="O38" s="172" t="s">
        <v>440</v>
      </c>
      <c r="P38" s="284">
        <v>236331</v>
      </c>
    </row>
    <row r="39" spans="1:16" x14ac:dyDescent="0.15">
      <c r="A39" s="244" t="s">
        <v>26</v>
      </c>
      <c r="B39" s="23" t="s">
        <v>304</v>
      </c>
      <c r="C39" s="250">
        <f>'1'!S38+'2'!S38+'3'!S38+'4'!S38+'5'!S38+'6'!S38+'7'!S38+'8'!S38+'9'!S38+'10'!S38+'11'!S38+'12'!S38+'13'!S38+'14'!S38+'15'!S38+'16'!S38+'17'!S38+'18'!S38+'19'!S38+'20'!S38+'21'!S38+'22'!S38+'23'!S38+'24'!S38+'25'!S38+'26'!S38+'27'!S38+'28'!S38+'29'!S38+'30'!S38+'31'!S38+'32'!S38+'33'!S38+'34'!S38+'35'!S38+'36'!S38+'37'!S38+'38'!S38+'39'!S38+'40'!S38</f>
        <v>20.666421026857293</v>
      </c>
      <c r="D39" s="268">
        <f>'1'!U38+'2'!U38+'3'!U38+'4'!U38+'5'!U38+'6'!U38+'7'!U38+'8'!U38+'9'!U38+'10'!U38+'11'!U38+'12'!U38+'13'!U38+'14'!U38+'15'!U38+'16'!U38+'17'!U38+'18'!U38+'19'!U38+'20'!U38+'21'!U38+'22'!U38+'23'!U38+'24'!U38+'25'!U38+'26'!U38+'27'!U38+'28'!U38+'29'!U38+'30'!U38+'31'!U38+'32'!U38+'33'!U38+'34'!U38+'35'!U38+'36'!U38+'37'!U38+'38'!U38+'39'!U38+'40'!U38</f>
        <v>12.455944256984173</v>
      </c>
      <c r="E39" s="181">
        <f>'1'!W38+'2'!W38+'3'!W38+'4'!W38+'5'!W38+'6'!W38+'7'!W38+'8'!W38+'9'!W38+'10'!W38+'11'!W38+'12'!W38+'13'!W38+'14'!W38+'15'!W38+'16'!W38+'17'!W38+'18'!W38+'19'!W38+'20'!W38+'21'!W38+'22'!W38+'23'!W38+'24'!W38+'25'!W38+'26'!W38+'27'!W38+'28'!W38+'29'!W38+'30'!W38+'31'!W38+'32'!W38+'33'!W38+'34'!W38+'35'!W38+'36'!W38+'37'!W38+'38'!W38+'39'!W38+'40'!W38</f>
        <v>1</v>
      </c>
      <c r="F39" s="265">
        <f>'1'!Y38+'2'!Y38+'3'!Y38+'4'!Y38+'5'!Y38+'6'!Y38+'7'!Y38+'8'!Y38+'9'!Y38+'10'!Y38+'11'!Y38+'12'!Y38+'13'!Y38+'14'!Y38+'15'!Y38+'16'!Y38+'17'!Y38+'18'!Y38+'19'!Y38+'20'!Y38+'21'!Y38+'22'!Y38+'23'!Y38+'24'!Y38+'25'!Y38+'26'!Y38+'27'!Y38+'28'!Y38+'29'!Y38+'30'!Y38+'31'!Y38+'32'!Y38+'33'!Y38+'34'!Y38+'35'!Y38+'36'!Y38+'37'!Y38+'38'!Y38+'39'!Y38+'40'!Y38</f>
        <v>1</v>
      </c>
      <c r="G39" s="178">
        <v>34</v>
      </c>
      <c r="O39" s="172" t="s">
        <v>441</v>
      </c>
      <c r="P39" s="284">
        <v>210821</v>
      </c>
    </row>
    <row r="40" spans="1:16" x14ac:dyDescent="0.15">
      <c r="A40" s="244" t="s">
        <v>57</v>
      </c>
      <c r="B40" s="23" t="s">
        <v>305</v>
      </c>
      <c r="C40" s="250">
        <f>'1'!S39+'2'!S39+'3'!S39+'4'!S39+'5'!S39+'6'!S39+'7'!S39+'8'!S39+'9'!S39+'10'!S39+'11'!S39+'12'!S39+'13'!S39+'14'!S39+'15'!S39+'16'!S39+'17'!S39+'18'!S39+'19'!S39+'20'!S39+'21'!S39+'22'!S39+'23'!S39+'24'!S39+'25'!S39+'26'!S39+'27'!S39+'28'!S39+'29'!S39+'30'!S39+'31'!S39+'32'!S39+'33'!S39+'34'!S39+'35'!S39+'36'!S39+'37'!S39+'38'!S39+'39'!S39+'40'!S39</f>
        <v>32.608308416292054</v>
      </c>
      <c r="D40" s="268">
        <f>'1'!U39+'2'!U39+'3'!U39+'4'!U39+'5'!U39+'6'!U39+'7'!U39+'8'!U39+'9'!U39+'10'!U39+'11'!U39+'12'!U39+'13'!U39+'14'!U39+'15'!U39+'16'!U39+'17'!U39+'18'!U39+'19'!U39+'20'!U39+'21'!U39+'22'!U39+'23'!U39+'24'!U39+'25'!U39+'26'!U39+'27'!U39+'28'!U39+'29'!U39+'30'!U39+'31'!U39+'32'!U39+'33'!U39+'34'!U39+'35'!U39+'36'!U39+'37'!U39+'38'!U39+'39'!U39+'40'!U39</f>
        <v>18.767467802852956</v>
      </c>
      <c r="E40" s="181">
        <f>'1'!W39+'2'!W39+'3'!W39+'4'!W39+'5'!W39+'6'!W39+'7'!W39+'8'!W39+'9'!W39+'10'!W39+'11'!W39+'12'!W39+'13'!W39+'14'!W39+'15'!W39+'16'!W39+'17'!W39+'18'!W39+'19'!W39+'20'!W39+'21'!W39+'22'!W39+'23'!W39+'24'!W39+'25'!W39+'26'!W39+'27'!W39+'28'!W39+'29'!W39+'30'!W39+'31'!W39+'32'!W39+'33'!W39+'34'!W39+'35'!W39+'36'!W39+'37'!W39+'38'!W39+'39'!W39+'40'!W39</f>
        <v>5</v>
      </c>
      <c r="F40" s="265">
        <f>'1'!Y39+'2'!Y39+'3'!Y39+'4'!Y39+'5'!Y39+'6'!Y39+'7'!Y39+'8'!Y39+'9'!Y39+'10'!Y39+'11'!Y39+'12'!Y39+'13'!Y39+'14'!Y39+'15'!Y39+'16'!Y39+'17'!Y39+'18'!Y39+'19'!Y39+'20'!Y39+'21'!Y39+'22'!Y39+'23'!Y39+'24'!Y39+'25'!Y39+'26'!Y39+'27'!Y39+'28'!Y39+'29'!Y39+'30'!Y39+'31'!Y39+'32'!Y39+'33'!Y39+'34'!Y39+'35'!Y39+'36'!Y39+'37'!Y39+'38'!Y39+'39'!Y39+'40'!Y39</f>
        <v>3</v>
      </c>
      <c r="G40" s="178">
        <v>35</v>
      </c>
      <c r="O40" s="172" t="s">
        <v>826</v>
      </c>
      <c r="P40" s="284">
        <v>243858</v>
      </c>
    </row>
    <row r="41" spans="1:16" x14ac:dyDescent="0.15">
      <c r="A41" s="244" t="s">
        <v>210</v>
      </c>
      <c r="B41" s="23" t="s">
        <v>42</v>
      </c>
      <c r="C41" s="250">
        <f>'1'!S40+'2'!S40+'3'!S40+'4'!S40+'5'!S40+'6'!S40+'7'!S40+'8'!S40+'9'!S40+'10'!S40+'11'!S40+'12'!S40+'13'!S40+'14'!S40+'15'!S40+'16'!S40+'17'!S40+'18'!S40+'19'!S40+'20'!S40+'21'!S40+'22'!S40+'23'!S40+'24'!S40+'25'!S40+'26'!S40+'27'!S40+'28'!S40+'29'!S40+'30'!S40+'31'!S40+'32'!S40+'33'!S40+'34'!S40+'35'!S40+'36'!S40+'37'!S40+'38'!S40+'39'!S40+'40'!S40</f>
        <v>61.515639039782577</v>
      </c>
      <c r="D41" s="268">
        <f>'1'!U40+'2'!U40+'3'!U40+'4'!U40+'5'!U40+'6'!U40+'7'!U40+'8'!U40+'9'!U40+'10'!U40+'11'!U40+'12'!U40+'13'!U40+'14'!U40+'15'!U40+'16'!U40+'17'!U40+'18'!U40+'19'!U40+'20'!U40+'21'!U40+'22'!U40+'23'!U40+'24'!U40+'25'!U40+'26'!U40+'27'!U40+'28'!U40+'29'!U40+'30'!U40+'31'!U40+'32'!U40+'33'!U40+'34'!U40+'35'!U40+'36'!U40+'37'!U40+'38'!U40+'39'!U40+'40'!U40</f>
        <v>35.439982954554942</v>
      </c>
      <c r="E41" s="181">
        <f>'1'!W40+'2'!W40+'3'!W40+'4'!W40+'5'!W40+'6'!W40+'7'!W40+'8'!W40+'9'!W40+'10'!W40+'11'!W40+'12'!W40+'13'!W40+'14'!W40+'15'!W40+'16'!W40+'17'!W40+'18'!W40+'19'!W40+'20'!W40+'21'!W40+'22'!W40+'23'!W40+'24'!W40+'25'!W40+'26'!W40+'27'!W40+'28'!W40+'29'!W40+'30'!W40+'31'!W40+'32'!W40+'33'!W40+'34'!W40+'35'!W40+'36'!W40+'37'!W40+'38'!W40+'39'!W40+'40'!W40</f>
        <v>5</v>
      </c>
      <c r="F41" s="265">
        <f>'1'!Y40+'2'!Y40+'3'!Y40+'4'!Y40+'5'!Y40+'6'!Y40+'7'!Y40+'8'!Y40+'9'!Y40+'10'!Y40+'11'!Y40+'12'!Y40+'13'!Y40+'14'!Y40+'15'!Y40+'16'!Y40+'17'!Y40+'18'!Y40+'19'!Y40+'20'!Y40+'21'!Y40+'22'!Y40+'23'!Y40+'24'!Y40+'25'!Y40+'26'!Y40+'27'!Y40+'28'!Y40+'29'!Y40+'30'!Y40+'31'!Y40+'32'!Y40+'33'!Y40+'34'!Y40+'35'!Y40+'36'!Y40+'37'!Y40+'38'!Y40+'39'!Y40+'40'!Y40</f>
        <v>5</v>
      </c>
      <c r="G41" s="178">
        <v>36</v>
      </c>
      <c r="O41" s="172" t="s">
        <v>827</v>
      </c>
      <c r="P41" s="284">
        <v>58607</v>
      </c>
    </row>
    <row r="42" spans="1:16" x14ac:dyDescent="0.15">
      <c r="A42" s="244" t="s">
        <v>216</v>
      </c>
      <c r="B42" s="23" t="s">
        <v>306</v>
      </c>
      <c r="C42" s="250">
        <f>'1'!S41+'2'!S41+'3'!S41+'4'!S41+'5'!S41+'6'!S41+'7'!S41+'8'!S41+'9'!S41+'10'!S41+'11'!S41+'12'!S41+'13'!S41+'14'!S41+'15'!S41+'16'!S41+'17'!S41+'18'!S41+'19'!S41+'20'!S41+'21'!S41+'22'!S41+'23'!S41+'24'!S41+'25'!S41+'26'!S41+'27'!S41+'28'!S41+'29'!S41+'30'!S41+'31'!S41+'32'!S41+'33'!S41+'34'!S41+'35'!S41+'36'!S41+'37'!S41+'38'!S41+'39'!S41+'40'!S41</f>
        <v>155.79244841144217</v>
      </c>
      <c r="D42" s="268">
        <f>'1'!U41+'2'!U41+'3'!U41+'4'!U41+'5'!U41+'6'!U41+'7'!U41+'8'!U41+'9'!U41+'10'!U41+'11'!U41+'12'!U41+'13'!U41+'14'!U41+'15'!U41+'16'!U41+'17'!U41+'18'!U41+'19'!U41+'20'!U41+'21'!U41+'22'!U41+'23'!U41+'24'!U41+'25'!U41+'26'!U41+'27'!U41+'28'!U41+'29'!U41+'30'!U41+'31'!U41+'32'!U41+'33'!U41+'34'!U41+'35'!U41+'36'!U41+'37'!U41+'38'!U41+'39'!U41+'40'!U41</f>
        <v>61.710034821103172</v>
      </c>
      <c r="E42" s="181">
        <f>'1'!W41+'2'!W41+'3'!W41+'4'!W41+'5'!W41+'6'!W41+'7'!W41+'8'!W41+'9'!W41+'10'!W41+'11'!W41+'12'!W41+'13'!W41+'14'!W41+'15'!W41+'16'!W41+'17'!W41+'18'!W41+'19'!W41+'20'!W41+'21'!W41+'22'!W41+'23'!W41+'24'!W41+'25'!W41+'26'!W41+'27'!W41+'28'!W41+'29'!W41+'30'!W41+'31'!W41+'32'!W41+'33'!W41+'34'!W41+'35'!W41+'36'!W41+'37'!W41+'38'!W41+'39'!W41+'40'!W41</f>
        <v>15</v>
      </c>
      <c r="F42" s="265">
        <f>'1'!Y41+'2'!Y41+'3'!Y41+'4'!Y41+'5'!Y41+'6'!Y41+'7'!Y41+'8'!Y41+'9'!Y41+'10'!Y41+'11'!Y41+'12'!Y41+'13'!Y41+'14'!Y41+'15'!Y41+'16'!Y41+'17'!Y41+'18'!Y41+'19'!Y41+'20'!Y41+'21'!Y41+'22'!Y41+'23'!Y41+'24'!Y41+'25'!Y41+'26'!Y41+'27'!Y41+'28'!Y41+'29'!Y41+'30'!Y41+'31'!Y41+'32'!Y41+'33'!Y41+'34'!Y41+'35'!Y41+'36'!Y41+'37'!Y41+'38'!Y41+'39'!Y41+'40'!Y41</f>
        <v>12</v>
      </c>
      <c r="G42" s="178">
        <v>37</v>
      </c>
      <c r="O42" s="172" t="s">
        <v>828</v>
      </c>
      <c r="P42" s="284">
        <v>2561653</v>
      </c>
    </row>
    <row r="43" spans="1:16" x14ac:dyDescent="0.15">
      <c r="A43" s="244" t="s">
        <v>217</v>
      </c>
      <c r="B43" s="23" t="s">
        <v>307</v>
      </c>
      <c r="C43" s="250">
        <f>'1'!S42+'2'!S42+'3'!S42+'4'!S42+'5'!S42+'6'!S42+'7'!S42+'8'!S42+'9'!S42+'10'!S42+'11'!S42+'12'!S42+'13'!S42+'14'!S42+'15'!S42+'16'!S42+'17'!S42+'18'!S42+'19'!S42+'20'!S42+'21'!S42+'22'!S42+'23'!S42+'24'!S42+'25'!S42+'26'!S42+'27'!S42+'28'!S42+'29'!S42+'30'!S42+'31'!S42+'32'!S42+'33'!S42+'34'!S42+'35'!S42+'36'!S42+'37'!S42+'38'!S42+'39'!S42+'40'!S42</f>
        <v>128.35681638413612</v>
      </c>
      <c r="D43" s="268">
        <f>'1'!U42+'2'!U42+'3'!U42+'4'!U42+'5'!U42+'6'!U42+'7'!U42+'8'!U42+'9'!U42+'10'!U42+'11'!U42+'12'!U42+'13'!U42+'14'!U42+'15'!U42+'16'!U42+'17'!U42+'18'!U42+'19'!U42+'20'!U42+'21'!U42+'22'!U42+'23'!U42+'24'!U42+'25'!U42+'26'!U42+'27'!U42+'28'!U42+'29'!U42+'30'!U42+'31'!U42+'32'!U42+'33'!U42+'34'!U42+'35'!U42+'36'!U42+'37'!U42+'38'!U42+'39'!U42+'40'!U42</f>
        <v>87.400740078662153</v>
      </c>
      <c r="E43" s="181">
        <f>'1'!W42+'2'!W42+'3'!W42+'4'!W42+'5'!W42+'6'!W42+'7'!W42+'8'!W42+'9'!W42+'10'!W42+'11'!W42+'12'!W42+'13'!W42+'14'!W42+'15'!W42+'16'!W42+'17'!W42+'18'!W42+'19'!W42+'20'!W42+'21'!W42+'22'!W42+'23'!W42+'24'!W42+'25'!W42+'26'!W42+'27'!W42+'28'!W42+'29'!W42+'30'!W42+'31'!W42+'32'!W42+'33'!W42+'34'!W42+'35'!W42+'36'!W42+'37'!W42+'38'!W42+'39'!W42+'40'!W42</f>
        <v>27</v>
      </c>
      <c r="F43" s="265">
        <f>'1'!Y42+'2'!Y42+'3'!Y42+'4'!Y42+'5'!Y42+'6'!Y42+'7'!Y42+'8'!Y42+'9'!Y42+'10'!Y42+'11'!Y42+'12'!Y42+'13'!Y42+'14'!Y42+'15'!Y42+'16'!Y42+'17'!Y42+'18'!Y42+'19'!Y42+'20'!Y42+'21'!Y42+'22'!Y42+'23'!Y42+'24'!Y42+'25'!Y42+'26'!Y42+'27'!Y42+'28'!Y42+'29'!Y42+'30'!Y42+'31'!Y42+'32'!Y42+'33'!Y42+'34'!Y42+'35'!Y42+'36'!Y42+'37'!Y42+'38'!Y42+'39'!Y42+'40'!Y42</f>
        <v>19</v>
      </c>
      <c r="G43" s="178">
        <v>38</v>
      </c>
      <c r="I43" t="s">
        <v>189</v>
      </c>
      <c r="O43" s="172" t="s">
        <v>829</v>
      </c>
      <c r="P43" s="284">
        <v>2332019</v>
      </c>
    </row>
    <row r="44" spans="1:16" x14ac:dyDescent="0.15">
      <c r="A44" s="244" t="s">
        <v>218</v>
      </c>
      <c r="B44" s="23" t="s">
        <v>308</v>
      </c>
      <c r="C44" s="250">
        <f>'1'!S43+'2'!S43+'3'!S43+'4'!S43+'5'!S43+'6'!S43+'7'!S43+'8'!S43+'9'!S43+'10'!S43+'11'!S43+'12'!S43+'13'!S43+'14'!S43+'15'!S43+'16'!S43+'17'!S43+'18'!S43+'19'!S43+'20'!S43+'21'!S43+'22'!S43+'23'!S43+'24'!S43+'25'!S43+'26'!S43+'27'!S43+'28'!S43+'29'!S43+'30'!S43+'31'!S43+'32'!S43+'33'!S43+'34'!S43+'35'!S43+'36'!S43+'37'!S43+'38'!S43+'39'!S43+'40'!S43</f>
        <v>1.762107475524616</v>
      </c>
      <c r="D44" s="268">
        <f>'1'!U43+'2'!U43+'3'!U43+'4'!U43+'5'!U43+'6'!U43+'7'!U43+'8'!U43+'9'!U43+'10'!U43+'11'!U43+'12'!U43+'13'!U43+'14'!U43+'15'!U43+'16'!U43+'17'!U43+'18'!U43+'19'!U43+'20'!U43+'21'!U43+'22'!U43+'23'!U43+'24'!U43+'25'!U43+'26'!U43+'27'!U43+'28'!U43+'29'!U43+'30'!U43+'31'!U43+'32'!U43+'33'!U43+'34'!U43+'35'!U43+'36'!U43+'37'!U43+'38'!U43+'39'!U43+'40'!U43</f>
        <v>0</v>
      </c>
      <c r="E44" s="181">
        <f>'1'!W43+'2'!W43+'3'!W43+'4'!W43+'5'!W43+'6'!W43+'7'!W43+'8'!W43+'9'!W43+'10'!W43+'11'!W43+'12'!W43+'13'!W43+'14'!W43+'15'!W43+'16'!W43+'17'!W43+'18'!W43+'19'!W43+'20'!W43+'21'!W43+'22'!W43+'23'!W43+'24'!W43+'25'!W43+'26'!W43+'27'!W43+'28'!W43+'29'!W43+'30'!W43+'31'!W43+'32'!W43+'33'!W43+'34'!W43+'35'!W43+'36'!W43+'37'!W43+'38'!W43+'39'!W43+'40'!W43</f>
        <v>0</v>
      </c>
      <c r="F44" s="265">
        <f>'1'!Y43+'2'!Y43+'3'!Y43+'4'!Y43+'5'!Y43+'6'!Y43+'7'!Y43+'8'!Y43+'9'!Y43+'10'!Y43+'11'!Y43+'12'!Y43+'13'!Y43+'14'!Y43+'15'!Y43+'16'!Y43+'17'!Y43+'18'!Y43+'19'!Y43+'20'!Y43+'21'!Y43+'22'!Y43+'23'!Y43+'24'!Y43+'25'!Y43+'26'!Y43+'27'!Y43+'28'!Y43+'29'!Y43+'30'!Y43+'31'!Y43+'32'!Y43+'33'!Y43+'34'!Y43+'35'!Y43+'36'!Y43+'37'!Y43+'38'!Y43+'39'!Y43+'40'!Y43</f>
        <v>0</v>
      </c>
      <c r="G44" s="178">
        <v>39</v>
      </c>
      <c r="O44" s="172" t="s">
        <v>442</v>
      </c>
      <c r="P44" s="284">
        <v>32905</v>
      </c>
    </row>
    <row r="45" spans="1:16" x14ac:dyDescent="0.15">
      <c r="A45" s="244" t="s">
        <v>219</v>
      </c>
      <c r="B45" s="23" t="s">
        <v>309</v>
      </c>
      <c r="C45" s="250">
        <f>'1'!S44+'2'!S44+'3'!S44+'4'!S44+'5'!S44+'6'!S44+'7'!S44+'8'!S44+'9'!S44+'10'!S44+'11'!S44+'12'!S44+'13'!S44+'14'!S44+'15'!S44+'16'!S44+'17'!S44+'18'!S44+'19'!S44+'20'!S44+'21'!S44+'22'!S44+'23'!S44+'24'!S44+'25'!S44+'26'!S44+'27'!S44+'28'!S44+'29'!S44+'30'!S44+'31'!S44+'32'!S44+'33'!S44+'34'!S44+'35'!S44+'36'!S44+'37'!S44+'38'!S44+'39'!S44+'40'!S44</f>
        <v>0.546752799255805</v>
      </c>
      <c r="D45" s="268">
        <f>'1'!U44+'2'!U44+'3'!U44+'4'!U44+'5'!U44+'6'!U44+'7'!U44+'8'!U44+'9'!U44+'10'!U44+'11'!U44+'12'!U44+'13'!U44+'14'!U44+'15'!U44+'16'!U44+'17'!U44+'18'!U44+'19'!U44+'20'!U44+'21'!U44+'22'!U44+'23'!U44+'24'!U44+'25'!U44+'26'!U44+'27'!U44+'28'!U44+'29'!U44+'30'!U44+'31'!U44+'32'!U44+'33'!U44+'34'!U44+'35'!U44+'36'!U44+'37'!U44+'38'!U44+'39'!U44+'40'!U44</f>
        <v>0.23375773364566674</v>
      </c>
      <c r="E45" s="181">
        <f>'1'!W44+'2'!W44+'3'!W44+'4'!W44+'5'!W44+'6'!W44+'7'!W44+'8'!W44+'9'!W44+'10'!W44+'11'!W44+'12'!W44+'13'!W44+'14'!W44+'15'!W44+'16'!W44+'17'!W44+'18'!W44+'19'!W44+'20'!W44+'21'!W44+'22'!W44+'23'!W44+'24'!W44+'25'!W44+'26'!W44+'27'!W44+'28'!W44+'29'!W44+'30'!W44+'31'!W44+'32'!W44+'33'!W44+'34'!W44+'35'!W44+'36'!W44+'37'!W44+'38'!W44+'39'!W44+'40'!W44</f>
        <v>0</v>
      </c>
      <c r="F45" s="265">
        <f>'1'!Y44+'2'!Y44+'3'!Y44+'4'!Y44+'5'!Y44+'6'!Y44+'7'!Y44+'8'!Y44+'9'!Y44+'10'!Y44+'11'!Y44+'12'!Y44+'13'!Y44+'14'!Y44+'15'!Y44+'16'!Y44+'17'!Y44+'18'!Y44+'19'!Y44+'20'!Y44+'21'!Y44+'22'!Y44+'23'!Y44+'24'!Y44+'25'!Y44+'26'!Y44+'27'!Y44+'28'!Y44+'29'!Y44+'30'!Y44+'31'!Y44+'32'!Y44+'33'!Y44+'34'!Y44+'35'!Y44+'36'!Y44+'37'!Y44+'38'!Y44+'39'!Y44+'40'!Y44</f>
        <v>0</v>
      </c>
      <c r="G45" s="178">
        <v>40</v>
      </c>
      <c r="O45" s="172" t="s">
        <v>443</v>
      </c>
      <c r="P45" s="284">
        <v>164196</v>
      </c>
    </row>
    <row r="46" spans="1:16" x14ac:dyDescent="0.15">
      <c r="A46" s="152"/>
      <c r="B46" s="184" t="s">
        <v>92</v>
      </c>
      <c r="C46" s="251">
        <f>SUM(C6:C45)</f>
        <v>1871.5671810637004</v>
      </c>
      <c r="D46" s="271">
        <f>SUM(D6:D45)</f>
        <v>962.8086375803083</v>
      </c>
      <c r="E46" s="248">
        <f>SUM(E6:E45)</f>
        <v>168</v>
      </c>
      <c r="F46" s="267">
        <f>SUM(F6:F45)</f>
        <v>138</v>
      </c>
      <c r="G46" s="179"/>
      <c r="O46" s="172" t="s">
        <v>830</v>
      </c>
      <c r="P46" s="284">
        <v>32533</v>
      </c>
    </row>
    <row r="47" spans="1:16" x14ac:dyDescent="0.15">
      <c r="A47" s="104" t="s">
        <v>979</v>
      </c>
      <c r="C47" s="102"/>
      <c r="D47" s="102"/>
      <c r="E47" s="102"/>
      <c r="F47" s="102"/>
      <c r="G47" s="102"/>
      <c r="O47" s="172" t="s">
        <v>824</v>
      </c>
      <c r="P47" s="284">
        <v>1033392</v>
      </c>
    </row>
    <row r="48" spans="1:16" x14ac:dyDescent="0.15">
      <c r="C48" s="102"/>
      <c r="D48" s="102"/>
      <c r="E48" s="102"/>
      <c r="F48" s="102"/>
      <c r="G48" s="102"/>
      <c r="O48" s="172" t="s">
        <v>444</v>
      </c>
      <c r="P48" s="284">
        <v>168260</v>
      </c>
    </row>
    <row r="49" spans="3:16" x14ac:dyDescent="0.15">
      <c r="C49" s="102"/>
      <c r="D49" s="102"/>
      <c r="E49" s="102"/>
      <c r="F49" s="102"/>
      <c r="G49" s="102"/>
      <c r="O49" s="172" t="s">
        <v>445</v>
      </c>
      <c r="P49" s="284">
        <v>248997</v>
      </c>
    </row>
    <row r="50" spans="3:16" x14ac:dyDescent="0.15">
      <c r="C50" s="102"/>
      <c r="D50" s="102"/>
      <c r="E50" s="102"/>
      <c r="F50" s="102"/>
      <c r="G50" s="102"/>
      <c r="O50" s="172" t="s">
        <v>831</v>
      </c>
      <c r="P50" s="284">
        <v>112543</v>
      </c>
    </row>
    <row r="51" spans="3:16" x14ac:dyDescent="0.15">
      <c r="O51" s="172" t="s">
        <v>832</v>
      </c>
      <c r="P51" s="284">
        <v>314641</v>
      </c>
    </row>
    <row r="52" spans="3:16" x14ac:dyDescent="0.15">
      <c r="O52" s="172" t="s">
        <v>446</v>
      </c>
      <c r="P52" s="284">
        <v>86794</v>
      </c>
    </row>
    <row r="53" spans="3:16" x14ac:dyDescent="0.15">
      <c r="O53" s="172" t="s">
        <v>447</v>
      </c>
      <c r="P53" s="284">
        <v>49270</v>
      </c>
    </row>
    <row r="54" spans="3:16" x14ac:dyDescent="0.15">
      <c r="O54" s="172" t="s">
        <v>448</v>
      </c>
      <c r="P54" s="284">
        <v>52887</v>
      </c>
    </row>
    <row r="55" spans="3:16" x14ac:dyDescent="0.15">
      <c r="O55" s="172" t="s">
        <v>422</v>
      </c>
      <c r="P55" s="284">
        <v>619949</v>
      </c>
    </row>
    <row r="56" spans="3:16" x14ac:dyDescent="0.15">
      <c r="O56" s="172" t="s">
        <v>449</v>
      </c>
      <c r="P56" s="284">
        <v>295180</v>
      </c>
    </row>
    <row r="57" spans="3:16" x14ac:dyDescent="0.15">
      <c r="O57" s="172" t="s">
        <v>833</v>
      </c>
      <c r="P57" s="284">
        <v>78108</v>
      </c>
    </row>
    <row r="58" spans="3:16" x14ac:dyDescent="0.15">
      <c r="O58" s="172" t="s">
        <v>834</v>
      </c>
      <c r="P58" s="284">
        <v>154052</v>
      </c>
    </row>
    <row r="59" spans="3:16" x14ac:dyDescent="0.15">
      <c r="O59" s="172" t="s">
        <v>835</v>
      </c>
      <c r="P59" s="284">
        <v>51276</v>
      </c>
    </row>
    <row r="60" spans="3:16" x14ac:dyDescent="0.15">
      <c r="O60" s="172" t="s">
        <v>836</v>
      </c>
      <c r="P60" s="284">
        <v>41333</v>
      </c>
    </row>
    <row r="61" spans="3:16" x14ac:dyDescent="0.15">
      <c r="O61" s="172" t="s">
        <v>423</v>
      </c>
      <c r="P61" s="284">
        <v>432836</v>
      </c>
    </row>
    <row r="62" spans="3:16" x14ac:dyDescent="0.15">
      <c r="O62" s="172" t="s">
        <v>837</v>
      </c>
      <c r="P62" s="284">
        <v>197102</v>
      </c>
    </row>
    <row r="63" spans="3:16" x14ac:dyDescent="0.15">
      <c r="O63" s="172" t="s">
        <v>838</v>
      </c>
      <c r="P63" s="284">
        <v>235734</v>
      </c>
    </row>
    <row r="64" spans="3:16" x14ac:dyDescent="0.15">
      <c r="O64" s="172" t="s">
        <v>424</v>
      </c>
      <c r="P64" s="284">
        <v>447123</v>
      </c>
    </row>
    <row r="65" spans="15:16" x14ac:dyDescent="0.15">
      <c r="O65" s="172" t="s">
        <v>450</v>
      </c>
      <c r="P65" s="284">
        <v>154319</v>
      </c>
    </row>
    <row r="66" spans="15:16" x14ac:dyDescent="0.15">
      <c r="O66" s="172" t="s">
        <v>839</v>
      </c>
      <c r="P66" s="284">
        <v>153230</v>
      </c>
    </row>
    <row r="67" spans="15:16" x14ac:dyDescent="0.15">
      <c r="O67" s="172" t="s">
        <v>840</v>
      </c>
      <c r="P67" s="284">
        <v>139574</v>
      </c>
    </row>
  </sheetData>
  <phoneticPr fontId="5"/>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
  <sheetViews>
    <sheetView topLeftCell="A3" workbookViewId="0">
      <selection activeCell="F22" sqref="F22"/>
    </sheetView>
  </sheetViews>
  <sheetFormatPr defaultRowHeight="13.5" x14ac:dyDescent="0.15"/>
  <cols>
    <col min="1" max="1" width="4.25" customWidth="1"/>
    <col min="2" max="2" width="14" customWidth="1"/>
    <col min="3" max="4" width="10.625" customWidth="1"/>
    <col min="5" max="5" width="11.625" customWidth="1"/>
    <col min="6" max="7" width="10" customWidth="1"/>
    <col min="8" max="8" width="10.875" customWidth="1"/>
    <col min="9" max="9" width="17.5" customWidth="1"/>
    <col min="10" max="11" width="9.625" customWidth="1"/>
    <col min="12" max="12" width="4.375" customWidth="1"/>
    <col min="13" max="13" width="8.25" customWidth="1"/>
    <col min="14" max="25" width="9.625" customWidth="1"/>
  </cols>
  <sheetData>
    <row r="1" spans="2:27" s="294" customFormat="1" x14ac:dyDescent="0.15">
      <c r="B1" s="92" t="s">
        <v>655</v>
      </c>
      <c r="J1" s="293"/>
    </row>
    <row r="2" spans="2:27" s="294" customFormat="1" x14ac:dyDescent="0.15">
      <c r="B2" s="295" t="s">
        <v>473</v>
      </c>
      <c r="C2" s="296"/>
      <c r="D2" s="296"/>
      <c r="E2" s="296"/>
      <c r="F2" s="296"/>
      <c r="G2" s="296"/>
      <c r="H2" s="296"/>
      <c r="I2" s="297"/>
      <c r="J2" s="293"/>
    </row>
    <row r="3" spans="2:27" s="294" customFormat="1" x14ac:dyDescent="0.15">
      <c r="B3" s="298" t="s">
        <v>474</v>
      </c>
      <c r="C3" s="299"/>
      <c r="D3" s="300" t="s">
        <v>475</v>
      </c>
      <c r="E3" s="299"/>
      <c r="F3" s="299"/>
      <c r="G3" s="299"/>
      <c r="H3" s="299"/>
      <c r="I3" s="301"/>
      <c r="J3" s="293"/>
    </row>
    <row r="4" spans="2:27" s="294" customFormat="1" x14ac:dyDescent="0.15">
      <c r="B4" s="298" t="s">
        <v>476</v>
      </c>
      <c r="C4" s="299"/>
      <c r="D4" s="300" t="s">
        <v>477</v>
      </c>
      <c r="E4" s="299"/>
      <c r="F4" s="299"/>
      <c r="G4" s="299"/>
      <c r="H4" s="299"/>
      <c r="I4" s="301"/>
      <c r="J4" s="293"/>
    </row>
    <row r="5" spans="2:27" s="294" customFormat="1" x14ac:dyDescent="0.15">
      <c r="B5" s="298" t="s">
        <v>478</v>
      </c>
      <c r="C5" s="299"/>
      <c r="D5" s="300" t="s">
        <v>479</v>
      </c>
      <c r="E5" s="299"/>
      <c r="F5" s="299"/>
      <c r="G5" s="299"/>
      <c r="H5" s="299"/>
      <c r="I5" s="301"/>
      <c r="J5" s="293"/>
    </row>
    <row r="6" spans="2:27" s="294" customFormat="1" x14ac:dyDescent="0.15">
      <c r="B6" s="302" t="s">
        <v>480</v>
      </c>
      <c r="C6" s="303"/>
      <c r="D6" s="304" t="s">
        <v>481</v>
      </c>
      <c r="E6" s="303"/>
      <c r="F6" s="303"/>
      <c r="G6" s="303"/>
      <c r="H6" s="303"/>
      <c r="I6" s="305"/>
      <c r="J6" s="293"/>
    </row>
    <row r="7" spans="2:27" s="147" customFormat="1" x14ac:dyDescent="0.15">
      <c r="B7" s="306"/>
      <c r="C7" s="306"/>
      <c r="D7" s="306"/>
      <c r="E7" s="306"/>
      <c r="F7" s="306"/>
    </row>
    <row r="8" spans="2:27" s="147" customFormat="1" x14ac:dyDescent="0.15">
      <c r="B8" s="306"/>
      <c r="C8" s="306"/>
      <c r="D8" s="306"/>
      <c r="E8" s="306"/>
      <c r="F8" s="306"/>
    </row>
    <row r="9" spans="2:27" s="147" customFormat="1" x14ac:dyDescent="0.15">
      <c r="B9" s="92" t="s">
        <v>482</v>
      </c>
      <c r="E9" s="92" t="s">
        <v>483</v>
      </c>
      <c r="H9" s="294"/>
    </row>
    <row r="10" spans="2:27" s="147" customFormat="1" x14ac:dyDescent="0.15">
      <c r="C10" s="307" t="s">
        <v>130</v>
      </c>
      <c r="F10" s="307" t="s">
        <v>130</v>
      </c>
      <c r="G10" s="307" t="s">
        <v>130</v>
      </c>
      <c r="I10" s="52" t="s">
        <v>484</v>
      </c>
      <c r="J10"/>
      <c r="K10"/>
      <c r="L10"/>
      <c r="M10" s="52" t="s">
        <v>742</v>
      </c>
      <c r="N10" s="172"/>
      <c r="O10" s="172"/>
      <c r="P10" s="172"/>
      <c r="Q10" s="172"/>
      <c r="R10" s="172"/>
      <c r="S10" s="172"/>
      <c r="T10" s="172" t="s">
        <v>485</v>
      </c>
      <c r="U10" s="172"/>
      <c r="V10" s="172"/>
      <c r="W10" s="172"/>
      <c r="X10" s="172"/>
      <c r="Y10" s="172"/>
    </row>
    <row r="11" spans="2:27" s="147" customFormat="1" ht="27" x14ac:dyDescent="0.15">
      <c r="B11" s="150" t="s">
        <v>486</v>
      </c>
      <c r="C11" s="308"/>
      <c r="E11" s="150" t="s">
        <v>487</v>
      </c>
      <c r="F11" s="309"/>
      <c r="G11" s="308"/>
      <c r="I11" s="150"/>
      <c r="J11" s="150" t="s">
        <v>488</v>
      </c>
      <c r="K11" s="151"/>
      <c r="M11" s="314" t="s">
        <v>711</v>
      </c>
      <c r="N11" s="311" t="s">
        <v>92</v>
      </c>
      <c r="O11" s="470" t="s">
        <v>656</v>
      </c>
      <c r="P11" s="471" t="s">
        <v>657</v>
      </c>
      <c r="Q11" s="312" t="s">
        <v>489</v>
      </c>
      <c r="R11" s="313" t="s">
        <v>490</v>
      </c>
      <c r="S11" s="312" t="s">
        <v>491</v>
      </c>
      <c r="T11" s="312" t="s">
        <v>492</v>
      </c>
      <c r="U11" s="312" t="s">
        <v>493</v>
      </c>
      <c r="V11" s="314" t="s">
        <v>494</v>
      </c>
      <c r="W11" s="544" t="s">
        <v>495</v>
      </c>
      <c r="X11" s="315" t="s">
        <v>496</v>
      </c>
      <c r="Y11" s="315" t="s">
        <v>658</v>
      </c>
    </row>
    <row r="12" spans="2:27" s="147" customFormat="1" x14ac:dyDescent="0.15">
      <c r="B12" s="150" t="s">
        <v>497</v>
      </c>
      <c r="C12" s="316">
        <v>50000</v>
      </c>
      <c r="E12" s="98"/>
      <c r="F12" s="317" t="s">
        <v>712</v>
      </c>
      <c r="G12" s="317" t="s">
        <v>713</v>
      </c>
      <c r="I12" s="98"/>
      <c r="J12" s="98" t="s">
        <v>498</v>
      </c>
      <c r="K12" s="318" t="s">
        <v>499</v>
      </c>
      <c r="M12" s="545" t="s">
        <v>499</v>
      </c>
      <c r="N12" s="319">
        <v>13214</v>
      </c>
      <c r="O12" s="320">
        <v>1247.25</v>
      </c>
      <c r="P12" s="321">
        <v>5157.5</v>
      </c>
      <c r="Q12" s="322">
        <v>0</v>
      </c>
      <c r="R12" s="323">
        <v>2138.5</v>
      </c>
      <c r="S12" s="322">
        <v>2919.625</v>
      </c>
      <c r="T12" s="322">
        <v>1484</v>
      </c>
      <c r="U12" s="322">
        <v>267.125</v>
      </c>
      <c r="V12" s="546">
        <v>8056.5</v>
      </c>
      <c r="W12" s="547">
        <v>61</v>
      </c>
      <c r="X12" s="324" t="s">
        <v>310</v>
      </c>
      <c r="Y12" s="324" t="s">
        <v>310</v>
      </c>
      <c r="Z12"/>
      <c r="AA12"/>
    </row>
    <row r="13" spans="2:27" s="147" customFormat="1" x14ac:dyDescent="0.15">
      <c r="B13" s="98" t="s">
        <v>714</v>
      </c>
      <c r="C13" s="325">
        <v>50000</v>
      </c>
      <c r="E13" s="310" t="s">
        <v>161</v>
      </c>
      <c r="F13" s="326">
        <f t="shared" ref="F13:G17" si="0">J13</f>
        <v>41007.125</v>
      </c>
      <c r="G13" s="326">
        <f t="shared" si="0"/>
        <v>8056.5</v>
      </c>
      <c r="I13" s="148" t="s">
        <v>500</v>
      </c>
      <c r="J13" s="548">
        <f>SUM(J14:J17)</f>
        <v>41007.125</v>
      </c>
      <c r="K13" s="549">
        <f>SUM(K14:K17)</f>
        <v>8056.5</v>
      </c>
      <c r="M13" s="550" t="s">
        <v>498</v>
      </c>
      <c r="N13" s="331">
        <v>63404.375</v>
      </c>
      <c r="O13" s="332">
        <v>2405.5</v>
      </c>
      <c r="P13" s="333">
        <v>22397.25</v>
      </c>
      <c r="Q13" s="334">
        <v>26475.625</v>
      </c>
      <c r="R13" s="335">
        <v>4603.75</v>
      </c>
      <c r="S13" s="334">
        <v>5516.5</v>
      </c>
      <c r="T13" s="334">
        <v>1515.75</v>
      </c>
      <c r="U13" s="334">
        <v>490</v>
      </c>
      <c r="V13" s="551">
        <v>41007.125</v>
      </c>
      <c r="W13" s="552">
        <v>64.7</v>
      </c>
      <c r="X13" s="327">
        <v>1.5881027573219746</v>
      </c>
      <c r="Y13" s="327">
        <v>0.71819011700385871</v>
      </c>
      <c r="Z13" s="553">
        <f>Y13/X13</f>
        <v>0.45223151568286818</v>
      </c>
      <c r="AA13"/>
    </row>
    <row r="14" spans="2:27" s="147" customFormat="1" x14ac:dyDescent="0.15">
      <c r="B14" s="310" t="s">
        <v>161</v>
      </c>
      <c r="C14" s="328">
        <f>C12+C13</f>
        <v>100000</v>
      </c>
      <c r="E14" s="148" t="s">
        <v>715</v>
      </c>
      <c r="F14" s="329">
        <f t="shared" si="0"/>
        <v>26475.625</v>
      </c>
      <c r="G14" s="329">
        <f t="shared" si="0"/>
        <v>0</v>
      </c>
      <c r="H14" s="330" t="s">
        <v>716</v>
      </c>
      <c r="I14" s="148" t="s">
        <v>501</v>
      </c>
      <c r="J14" s="554">
        <f>Q13</f>
        <v>26475.625</v>
      </c>
      <c r="K14" s="555">
        <f>Q12</f>
        <v>0</v>
      </c>
      <c r="M14" s="556" t="s">
        <v>743</v>
      </c>
      <c r="N14" s="557"/>
      <c r="O14" s="557"/>
      <c r="P14" s="557"/>
      <c r="Q14" s="557"/>
      <c r="R14" s="557"/>
      <c r="S14" s="557"/>
      <c r="T14" s="557"/>
      <c r="U14" s="557"/>
      <c r="V14" s="557"/>
      <c r="W14" s="558"/>
      <c r="X14" s="327"/>
      <c r="Y14" s="327"/>
      <c r="Z14"/>
      <c r="AA14"/>
    </row>
    <row r="15" spans="2:27" s="147" customFormat="1" x14ac:dyDescent="0.15">
      <c r="D15" s="306"/>
      <c r="E15" s="148" t="s">
        <v>717</v>
      </c>
      <c r="F15" s="329">
        <f t="shared" si="0"/>
        <v>2405.5</v>
      </c>
      <c r="G15" s="329">
        <f t="shared" si="0"/>
        <v>1247.25</v>
      </c>
      <c r="I15" s="148" t="s">
        <v>502</v>
      </c>
      <c r="J15" s="554">
        <f>O13</f>
        <v>2405.5</v>
      </c>
      <c r="K15" s="555">
        <f>O12</f>
        <v>1247.25</v>
      </c>
      <c r="M15" s="559"/>
      <c r="N15" s="557">
        <f>O15+P15</f>
        <v>31207.5</v>
      </c>
      <c r="O15" s="557">
        <f>O12+O13</f>
        <v>3652.75</v>
      </c>
      <c r="P15" s="557">
        <f>P12+P13</f>
        <v>27554.75</v>
      </c>
      <c r="Q15" s="557"/>
      <c r="R15" s="557"/>
      <c r="S15" s="557"/>
      <c r="T15" s="557"/>
      <c r="U15" s="557"/>
      <c r="V15" s="557"/>
      <c r="W15" s="558"/>
      <c r="X15" s="327"/>
      <c r="Y15" s="327"/>
      <c r="Z15" s="553"/>
      <c r="AA15" s="553"/>
    </row>
    <row r="16" spans="2:27" s="147" customFormat="1" x14ac:dyDescent="0.15">
      <c r="B16" s="306"/>
      <c r="C16" s="306"/>
      <c r="D16" s="306"/>
      <c r="E16" s="148" t="s">
        <v>718</v>
      </c>
      <c r="F16" s="329">
        <f t="shared" si="0"/>
        <v>4603.75</v>
      </c>
      <c r="G16" s="329">
        <f t="shared" si="0"/>
        <v>2138.5</v>
      </c>
      <c r="I16" s="148" t="s">
        <v>503</v>
      </c>
      <c r="J16" s="554">
        <f>R13</f>
        <v>4603.75</v>
      </c>
      <c r="K16" s="555">
        <f>R12</f>
        <v>2138.5</v>
      </c>
      <c r="M16" s="560"/>
      <c r="N16" s="561"/>
      <c r="O16" s="562">
        <f>O15/N15</f>
        <v>0.11704718417047184</v>
      </c>
      <c r="P16" s="522"/>
      <c r="Q16" s="522"/>
      <c r="R16" s="522"/>
      <c r="S16" s="522"/>
      <c r="T16" s="522"/>
      <c r="U16" s="522"/>
      <c r="V16" s="561"/>
      <c r="W16" s="324"/>
      <c r="X16" s="327"/>
      <c r="Y16" s="327"/>
    </row>
    <row r="17" spans="1:25" s="147" customFormat="1" x14ac:dyDescent="0.15">
      <c r="B17" s="306"/>
      <c r="C17" s="306"/>
      <c r="D17" s="306"/>
      <c r="E17" s="98" t="s">
        <v>504</v>
      </c>
      <c r="F17" s="336">
        <f t="shared" si="0"/>
        <v>7522.25</v>
      </c>
      <c r="G17" s="336">
        <f t="shared" si="0"/>
        <v>4670.75</v>
      </c>
      <c r="I17" s="98" t="s">
        <v>505</v>
      </c>
      <c r="J17" s="563">
        <f>SUM(S13:U13)</f>
        <v>7522.25</v>
      </c>
      <c r="K17" s="564">
        <f>SUM(S12:U12)</f>
        <v>4670.75</v>
      </c>
      <c r="M17" s="560"/>
      <c r="N17" s="561"/>
      <c r="O17" s="522"/>
      <c r="P17" s="522"/>
      <c r="Q17" s="522"/>
      <c r="R17" s="522"/>
      <c r="S17" s="522"/>
      <c r="T17" s="522"/>
      <c r="U17" s="522"/>
      <c r="V17" s="561"/>
      <c r="W17" s="324"/>
      <c r="X17" s="327"/>
      <c r="Y17" s="327"/>
    </row>
    <row r="18" spans="1:25" s="147" customFormat="1" x14ac:dyDescent="0.15">
      <c r="B18" s="306"/>
      <c r="C18" s="306"/>
      <c r="D18" s="306"/>
      <c r="E18" s="306"/>
      <c r="F18" s="565" t="s">
        <v>719</v>
      </c>
      <c r="I18" s="172"/>
      <c r="J18" s="172"/>
      <c r="K18" s="172"/>
      <c r="L18" s="172"/>
      <c r="M18"/>
      <c r="N18" s="74"/>
      <c r="O18" s="566"/>
      <c r="P18" s="567"/>
      <c r="X18" s="327"/>
      <c r="Y18" s="327"/>
    </row>
    <row r="19" spans="1:25" s="147" customFormat="1" x14ac:dyDescent="0.15">
      <c r="B19" s="306"/>
      <c r="C19" s="306"/>
      <c r="D19" s="306"/>
      <c r="E19" s="306"/>
      <c r="F19" s="306"/>
      <c r="I19" s="172" t="s">
        <v>719</v>
      </c>
      <c r="J19" s="172"/>
      <c r="K19" s="172"/>
      <c r="L19" s="172"/>
      <c r="M19"/>
      <c r="N19" s="74"/>
      <c r="O19" s="566"/>
      <c r="P19" s="567"/>
      <c r="X19" s="327"/>
      <c r="Y19" s="327"/>
    </row>
    <row r="20" spans="1:25" s="147" customFormat="1" x14ac:dyDescent="0.15">
      <c r="B20" s="92" t="s">
        <v>506</v>
      </c>
      <c r="E20" s="306"/>
      <c r="F20" s="306"/>
      <c r="I20"/>
      <c r="J20"/>
      <c r="K20"/>
      <c r="L20"/>
      <c r="M20"/>
      <c r="N20"/>
      <c r="O20" s="568"/>
    </row>
    <row r="21" spans="1:25" s="147" customFormat="1" x14ac:dyDescent="0.15">
      <c r="B21" s="150" t="s">
        <v>507</v>
      </c>
      <c r="C21" s="95"/>
      <c r="D21" s="239"/>
      <c r="E21" s="337"/>
      <c r="F21" s="306"/>
      <c r="I21"/>
      <c r="J21"/>
      <c r="K21"/>
      <c r="L21"/>
      <c r="M21"/>
      <c r="N21"/>
      <c r="O21"/>
    </row>
    <row r="22" spans="1:25" s="147" customFormat="1" x14ac:dyDescent="0.15">
      <c r="B22" s="98"/>
      <c r="C22" s="314" t="s">
        <v>497</v>
      </c>
      <c r="D22" s="314" t="s">
        <v>508</v>
      </c>
      <c r="E22" s="338" t="s">
        <v>92</v>
      </c>
      <c r="F22" s="306"/>
      <c r="I22"/>
      <c r="J22"/>
      <c r="K22"/>
      <c r="L22"/>
      <c r="M22"/>
      <c r="N22"/>
      <c r="O22"/>
    </row>
    <row r="23" spans="1:25" s="147" customFormat="1" x14ac:dyDescent="0.15">
      <c r="B23" s="310" t="s">
        <v>161</v>
      </c>
      <c r="C23" s="328">
        <f>SUM(C24:C27)</f>
        <v>2050.3562500000003</v>
      </c>
      <c r="D23" s="328">
        <f>SUM(D24:D27)</f>
        <v>402.82499999999999</v>
      </c>
      <c r="E23" s="328">
        <f>SUM(E24:E27)</f>
        <v>2453.1812500000001</v>
      </c>
      <c r="F23" s="306"/>
      <c r="I23"/>
      <c r="J23"/>
      <c r="K23"/>
      <c r="L23"/>
      <c r="M23"/>
      <c r="N23"/>
      <c r="O23"/>
    </row>
    <row r="24" spans="1:25" s="147" customFormat="1" x14ac:dyDescent="0.15">
      <c r="B24" s="148" t="s">
        <v>501</v>
      </c>
      <c r="C24" s="339">
        <f>C$12*F14/1000000</f>
        <v>1323.78125</v>
      </c>
      <c r="D24" s="339">
        <v>0</v>
      </c>
      <c r="E24" s="339">
        <f>SUM(C24:D24)</f>
        <v>1323.78125</v>
      </c>
      <c r="F24" s="306"/>
      <c r="I24"/>
      <c r="J24"/>
      <c r="K24"/>
      <c r="L24"/>
      <c r="M24"/>
      <c r="N24"/>
      <c r="O24"/>
    </row>
    <row r="25" spans="1:25" s="147" customFormat="1" x14ac:dyDescent="0.15">
      <c r="B25" s="148" t="s">
        <v>502</v>
      </c>
      <c r="C25" s="339">
        <f>C$12*F15/1000000</f>
        <v>120.27500000000001</v>
      </c>
      <c r="D25" s="339">
        <f>C$13*G15/1000000</f>
        <v>62.362499999999997</v>
      </c>
      <c r="E25" s="339">
        <f>SUM(C25:D25)</f>
        <v>182.63749999999999</v>
      </c>
      <c r="F25" s="306"/>
      <c r="I25"/>
      <c r="J25"/>
      <c r="K25"/>
      <c r="L25"/>
    </row>
    <row r="26" spans="1:25" s="147" customFormat="1" x14ac:dyDescent="0.15">
      <c r="A26" s="340" t="s">
        <v>720</v>
      </c>
      <c r="B26" s="148" t="s">
        <v>503</v>
      </c>
      <c r="C26" s="339">
        <f>C$12*F16/1000000</f>
        <v>230.1875</v>
      </c>
      <c r="D26" s="339">
        <f>C$13*G16/1000000</f>
        <v>106.925</v>
      </c>
      <c r="E26" s="339">
        <f>SUM(C26:D26)</f>
        <v>337.11250000000001</v>
      </c>
      <c r="F26" s="306"/>
      <c r="I26"/>
      <c r="J26"/>
      <c r="K26"/>
      <c r="L26"/>
      <c r="M26"/>
      <c r="N26"/>
      <c r="O26"/>
    </row>
    <row r="27" spans="1:25" s="147" customFormat="1" x14ac:dyDescent="0.15">
      <c r="B27" s="98" t="s">
        <v>504</v>
      </c>
      <c r="C27" s="341">
        <f>C$12*F17/1000000</f>
        <v>376.11250000000001</v>
      </c>
      <c r="D27" s="341">
        <f>C$13*G17/1000000</f>
        <v>233.53749999999999</v>
      </c>
      <c r="E27" s="341">
        <f>SUM(C27:D27)</f>
        <v>609.65</v>
      </c>
      <c r="F27" s="306"/>
      <c r="I27"/>
      <c r="J27"/>
      <c r="K27"/>
      <c r="L27"/>
      <c r="M27"/>
      <c r="N27"/>
      <c r="O27"/>
    </row>
    <row r="28" spans="1:25" s="147" customFormat="1" x14ac:dyDescent="0.15">
      <c r="B28" s="306"/>
      <c r="C28" s="306"/>
      <c r="D28" s="306"/>
      <c r="E28" s="306"/>
      <c r="F28" s="306"/>
      <c r="I28"/>
      <c r="J28"/>
      <c r="K28"/>
      <c r="L28"/>
      <c r="M28"/>
      <c r="N28"/>
      <c r="O28"/>
    </row>
    <row r="29" spans="1:25" s="147" customFormat="1" x14ac:dyDescent="0.15">
      <c r="B29" s="92" t="s">
        <v>509</v>
      </c>
      <c r="C29" s="306"/>
      <c r="D29" s="306"/>
      <c r="E29" s="306"/>
      <c r="F29" s="306"/>
      <c r="I29"/>
      <c r="J29"/>
      <c r="K29"/>
      <c r="L29"/>
      <c r="M29"/>
      <c r="N29"/>
      <c r="O29"/>
    </row>
    <row r="30" spans="1:25" s="147" customFormat="1" x14ac:dyDescent="0.15">
      <c r="C30" s="307" t="s">
        <v>130</v>
      </c>
      <c r="D30" s="306"/>
      <c r="E30" s="306"/>
      <c r="F30" s="306"/>
    </row>
    <row r="31" spans="1:25" s="147" customFormat="1" x14ac:dyDescent="0.15">
      <c r="B31" s="310" t="s">
        <v>510</v>
      </c>
      <c r="C31" s="337"/>
      <c r="D31" s="342" t="s">
        <v>511</v>
      </c>
      <c r="E31" s="343"/>
      <c r="F31" s="306"/>
    </row>
    <row r="32" spans="1:25" s="147" customFormat="1" x14ac:dyDescent="0.15">
      <c r="B32" s="344" t="s">
        <v>512</v>
      </c>
      <c r="C32" s="345">
        <f>SUM(C33:C36)</f>
        <v>100</v>
      </c>
      <c r="D32" s="344"/>
      <c r="E32" s="346"/>
      <c r="F32" s="306"/>
    </row>
    <row r="33" spans="1:16" s="147" customFormat="1" x14ac:dyDescent="0.15">
      <c r="A33" s="340" t="s">
        <v>721</v>
      </c>
      <c r="B33" s="347" t="s">
        <v>722</v>
      </c>
      <c r="C33" s="348">
        <v>20</v>
      </c>
      <c r="D33" s="349" t="s">
        <v>513</v>
      </c>
      <c r="E33" s="350" t="s">
        <v>514</v>
      </c>
      <c r="F33" s="306"/>
    </row>
    <row r="34" spans="1:16" s="147" customFormat="1" x14ac:dyDescent="0.15">
      <c r="A34" s="340" t="s">
        <v>515</v>
      </c>
      <c r="B34" s="351" t="s">
        <v>723</v>
      </c>
      <c r="C34" s="352">
        <v>20</v>
      </c>
      <c r="D34" s="353" t="s">
        <v>516</v>
      </c>
      <c r="E34" s="354" t="s">
        <v>517</v>
      </c>
      <c r="F34" s="306"/>
    </row>
    <row r="35" spans="1:16" s="147" customFormat="1" x14ac:dyDescent="0.15">
      <c r="A35" s="340" t="s">
        <v>518</v>
      </c>
      <c r="B35" s="351" t="s">
        <v>724</v>
      </c>
      <c r="C35" s="352">
        <v>20</v>
      </c>
      <c r="D35" s="353" t="s">
        <v>519</v>
      </c>
      <c r="E35" s="354" t="s">
        <v>29</v>
      </c>
      <c r="F35" s="306"/>
    </row>
    <row r="36" spans="1:16" s="147" customFormat="1" ht="24" x14ac:dyDescent="0.15">
      <c r="A36" s="340" t="s">
        <v>520</v>
      </c>
      <c r="B36" s="355" t="s">
        <v>725</v>
      </c>
      <c r="C36" s="356">
        <v>40</v>
      </c>
      <c r="D36" s="357">
        <v>22</v>
      </c>
      <c r="E36" s="358" t="s">
        <v>56</v>
      </c>
      <c r="F36" s="306"/>
    </row>
    <row r="38" spans="1:16" s="147" customFormat="1" x14ac:dyDescent="0.15">
      <c r="B38" s="306"/>
      <c r="C38" s="306"/>
      <c r="D38" s="306"/>
      <c r="E38" s="306"/>
      <c r="F38" s="306"/>
    </row>
    <row r="39" spans="1:16" s="147" customFormat="1" x14ac:dyDescent="0.15">
      <c r="B39" s="306"/>
      <c r="C39" s="306"/>
      <c r="D39" s="306"/>
      <c r="E39" s="306"/>
      <c r="F39" s="306"/>
    </row>
    <row r="40" spans="1:16" s="147" customFormat="1" ht="14.25" thickBot="1" x14ac:dyDescent="0.2">
      <c r="B40" s="52" t="s">
        <v>521</v>
      </c>
      <c r="C40" s="306"/>
      <c r="D40" s="306"/>
      <c r="E40" s="306"/>
      <c r="F40" s="6" t="s">
        <v>522</v>
      </c>
    </row>
    <row r="41" spans="1:16" x14ac:dyDescent="0.15">
      <c r="A41" s="75"/>
      <c r="B41" s="54"/>
      <c r="C41" s="359" t="s">
        <v>523</v>
      </c>
      <c r="D41" s="54"/>
      <c r="E41" s="54"/>
      <c r="F41" s="359" t="s">
        <v>132</v>
      </c>
      <c r="G41" s="95"/>
      <c r="H41" s="95"/>
      <c r="I41" s="151"/>
      <c r="K41" s="306"/>
      <c r="L41" s="306"/>
      <c r="M41" s="306"/>
      <c r="N41" s="306"/>
      <c r="O41" s="306"/>
      <c r="P41" s="306"/>
    </row>
    <row r="42" spans="1:16" ht="14.25" thickBot="1" x14ac:dyDescent="0.2">
      <c r="A42" s="75"/>
      <c r="B42" s="57"/>
      <c r="C42" s="360" t="s">
        <v>524</v>
      </c>
      <c r="D42" s="188" t="s">
        <v>525</v>
      </c>
      <c r="E42" s="188" t="s">
        <v>526</v>
      </c>
      <c r="F42" s="361" t="s">
        <v>527</v>
      </c>
      <c r="G42" s="188" t="s">
        <v>528</v>
      </c>
      <c r="H42" s="188"/>
      <c r="I42" s="318"/>
      <c r="K42" s="362"/>
      <c r="L42" s="363"/>
      <c r="M42" s="293"/>
      <c r="N42" s="363"/>
      <c r="O42" s="363"/>
      <c r="P42" s="363"/>
    </row>
    <row r="43" spans="1:16" x14ac:dyDescent="0.15">
      <c r="A43" s="75">
        <v>1</v>
      </c>
      <c r="B43" s="95" t="s">
        <v>529</v>
      </c>
      <c r="C43" s="364">
        <f>E24</f>
        <v>1323.78125</v>
      </c>
      <c r="D43" s="365"/>
      <c r="E43" s="365"/>
      <c r="F43" s="366">
        <f>C43</f>
        <v>1323.78125</v>
      </c>
      <c r="G43" s="225">
        <v>37</v>
      </c>
      <c r="H43" s="367" t="s">
        <v>306</v>
      </c>
      <c r="I43" s="151"/>
      <c r="K43" s="362"/>
      <c r="L43" s="363"/>
      <c r="M43" s="293"/>
      <c r="N43" s="363"/>
      <c r="O43" s="363"/>
      <c r="P43" s="363"/>
    </row>
    <row r="44" spans="1:16" x14ac:dyDescent="0.15">
      <c r="A44" s="75">
        <v>2</v>
      </c>
      <c r="B44" s="91" t="s">
        <v>530</v>
      </c>
      <c r="C44" s="368">
        <f>E25</f>
        <v>182.63749999999999</v>
      </c>
      <c r="D44" s="369"/>
      <c r="E44" s="369"/>
      <c r="F44" s="366">
        <f>C44</f>
        <v>182.63749999999999</v>
      </c>
      <c r="G44" s="370">
        <v>30</v>
      </c>
      <c r="H44" s="371" t="s">
        <v>303</v>
      </c>
      <c r="I44" s="243"/>
      <c r="K44" s="362"/>
      <c r="L44" s="363"/>
      <c r="M44" s="293"/>
      <c r="N44" s="363"/>
      <c r="O44" s="363"/>
      <c r="P44" s="363"/>
    </row>
    <row r="45" spans="1:16" x14ac:dyDescent="0.15">
      <c r="A45" s="75">
        <v>3</v>
      </c>
      <c r="B45" s="91" t="s">
        <v>726</v>
      </c>
      <c r="C45" s="368">
        <f>E27</f>
        <v>609.65</v>
      </c>
      <c r="D45" s="369"/>
      <c r="E45" s="369"/>
      <c r="F45" s="366">
        <f>C45</f>
        <v>609.65</v>
      </c>
      <c r="G45" s="370">
        <v>35</v>
      </c>
      <c r="H45" s="371" t="s">
        <v>43</v>
      </c>
      <c r="I45" s="243"/>
      <c r="K45" s="362"/>
      <c r="L45" s="363"/>
      <c r="M45" s="293"/>
      <c r="N45" s="363"/>
      <c r="O45" s="363"/>
      <c r="P45" s="363"/>
    </row>
    <row r="46" spans="1:16" x14ac:dyDescent="0.15">
      <c r="A46" s="75">
        <v>4</v>
      </c>
      <c r="B46" s="372" t="s">
        <v>531</v>
      </c>
      <c r="C46" s="373">
        <f>E26</f>
        <v>337.11250000000001</v>
      </c>
      <c r="D46" s="374"/>
      <c r="E46" s="374"/>
      <c r="F46" s="375"/>
      <c r="G46" s="376"/>
      <c r="H46" s="377"/>
      <c r="I46" s="378"/>
      <c r="K46" s="362"/>
      <c r="L46" s="363"/>
      <c r="M46" s="293"/>
      <c r="N46" s="363"/>
      <c r="O46" s="363"/>
      <c r="P46" s="363"/>
    </row>
    <row r="47" spans="1:16" s="147" customFormat="1" x14ac:dyDescent="0.15">
      <c r="A47" s="379"/>
      <c r="B47" s="380" t="s">
        <v>532</v>
      </c>
      <c r="C47" s="368">
        <f>C$46*C33/100</f>
        <v>67.422499999999999</v>
      </c>
      <c r="D47" s="381">
        <f>商業運輸ﾏｰｼﾞﾝ!F7</f>
        <v>0.26729606907632014</v>
      </c>
      <c r="E47" s="381">
        <f>商業運輸ﾏｰｼﾞﾝ!G7</f>
        <v>4.7024230264449358E-2</v>
      </c>
      <c r="F47" s="368">
        <f>C47*(1-(D47+E47))</f>
        <v>46.230239617696974</v>
      </c>
      <c r="G47" s="382" t="s">
        <v>513</v>
      </c>
      <c r="H47" s="383" t="s">
        <v>312</v>
      </c>
      <c r="I47" s="384"/>
      <c r="K47" s="362"/>
      <c r="L47" s="363"/>
      <c r="M47" s="293"/>
      <c r="N47" s="363"/>
      <c r="O47" s="363"/>
      <c r="P47" s="363"/>
    </row>
    <row r="48" spans="1:16" s="147" customFormat="1" x14ac:dyDescent="0.15">
      <c r="A48" s="379"/>
      <c r="B48" s="380" t="s">
        <v>533</v>
      </c>
      <c r="C48" s="368">
        <f>C$46*C34/100</f>
        <v>67.422499999999999</v>
      </c>
      <c r="D48" s="381">
        <f>商業運輸ﾏｰｼﾞﾝ!F11</f>
        <v>0.35402581333411243</v>
      </c>
      <c r="E48" s="381">
        <f>商業運輸ﾏｰｼﾞﾝ!G11</f>
        <v>3.3737462388198171E-2</v>
      </c>
      <c r="F48" s="368">
        <f>C48*(1-(D48+E48))</f>
        <v>41.278530542612515</v>
      </c>
      <c r="G48" s="385" t="s">
        <v>727</v>
      </c>
      <c r="H48" s="383" t="s">
        <v>517</v>
      </c>
      <c r="I48" s="384"/>
      <c r="K48" s="362"/>
      <c r="L48" s="363"/>
      <c r="M48" s="293"/>
      <c r="N48" s="363"/>
      <c r="O48" s="363"/>
      <c r="P48" s="363"/>
    </row>
    <row r="49" spans="1:16" s="147" customFormat="1" x14ac:dyDescent="0.15">
      <c r="A49" s="379"/>
      <c r="B49" s="380" t="s">
        <v>534</v>
      </c>
      <c r="C49" s="368">
        <f>C$46*C35/100</f>
        <v>67.422499999999999</v>
      </c>
      <c r="D49" s="381">
        <f>商業運輸ﾏｰｼﾞﾝ!F12</f>
        <v>0.64774160947987436</v>
      </c>
      <c r="E49" s="381">
        <f>商業運輸ﾏｰｼﾞﾝ!G12</f>
        <v>3.0407131323188317E-2</v>
      </c>
      <c r="F49" s="368">
        <f>C49*(1-(D49+E49))</f>
        <v>21.700016523205509</v>
      </c>
      <c r="G49" s="385" t="s">
        <v>728</v>
      </c>
      <c r="H49" s="383" t="s">
        <v>29</v>
      </c>
      <c r="I49" s="384"/>
      <c r="K49" s="362"/>
      <c r="L49" s="363"/>
      <c r="M49" s="293"/>
      <c r="N49" s="363"/>
      <c r="O49" s="363"/>
      <c r="P49" s="363"/>
    </row>
    <row r="50" spans="1:16" s="147" customFormat="1" x14ac:dyDescent="0.15">
      <c r="A50" s="379"/>
      <c r="B50" s="380" t="s">
        <v>535</v>
      </c>
      <c r="C50" s="368">
        <f>C$46*C36/100</f>
        <v>134.845</v>
      </c>
      <c r="D50" s="381">
        <f>商業運輸ﾏｰｼﾞﾝ!F28</f>
        <v>0.35348288616434204</v>
      </c>
      <c r="E50" s="381">
        <f>商業運輸ﾏｰｼﾞﾝ!G28</f>
        <v>3.6739919282726533E-2</v>
      </c>
      <c r="F50" s="368">
        <f>C50*(1-(D50+E50))</f>
        <v>82.225405799490034</v>
      </c>
      <c r="G50" s="385" t="s">
        <v>729</v>
      </c>
      <c r="H50" s="383" t="s">
        <v>56</v>
      </c>
      <c r="I50" s="384"/>
      <c r="K50" s="362"/>
      <c r="L50" s="363"/>
      <c r="M50" s="293"/>
      <c r="N50" s="363"/>
      <c r="O50" s="363"/>
      <c r="P50" s="363"/>
    </row>
    <row r="51" spans="1:16" s="147" customFormat="1" x14ac:dyDescent="0.15">
      <c r="A51" s="379"/>
      <c r="B51" s="380" t="s">
        <v>536</v>
      </c>
      <c r="C51" s="368"/>
      <c r="F51" s="368">
        <f>C47*D47+C48*D48+C49*D49+C50*D50</f>
        <v>133.22883306680492</v>
      </c>
      <c r="G51" s="382">
        <v>27</v>
      </c>
      <c r="H51" s="383" t="s">
        <v>316</v>
      </c>
      <c r="I51" s="384"/>
      <c r="K51" s="362"/>
      <c r="L51" s="363"/>
      <c r="M51" s="293"/>
      <c r="N51" s="363"/>
      <c r="O51" s="363"/>
      <c r="P51" s="363"/>
    </row>
    <row r="52" spans="1:16" s="147" customFormat="1" x14ac:dyDescent="0.15">
      <c r="A52" s="379"/>
      <c r="B52" s="344" t="s">
        <v>537</v>
      </c>
      <c r="C52" s="386"/>
      <c r="D52" s="387"/>
      <c r="E52" s="388"/>
      <c r="F52" s="389">
        <f>C47*E47+C48*E48+C49*E49+C50*E50</f>
        <v>12.449474450190051</v>
      </c>
      <c r="G52" s="390">
        <v>30</v>
      </c>
      <c r="H52" s="391" t="s">
        <v>303</v>
      </c>
      <c r="I52" s="346"/>
      <c r="K52" s="362"/>
      <c r="L52" s="363"/>
      <c r="M52" s="293"/>
      <c r="N52" s="363"/>
      <c r="O52" s="363"/>
      <c r="P52" s="363"/>
    </row>
    <row r="53" spans="1:16" ht="14.25" thickBot="1" x14ac:dyDescent="0.2">
      <c r="A53" s="75"/>
      <c r="B53" s="392" t="s">
        <v>92</v>
      </c>
      <c r="C53" s="393">
        <f>SUM(C43:C46)</f>
        <v>2453.1812500000001</v>
      </c>
      <c r="D53" s="239"/>
      <c r="E53" s="239"/>
      <c r="F53" s="393">
        <f>SUM(F43:F45,F47:F52)</f>
        <v>2453.1812499999996</v>
      </c>
      <c r="G53" s="188"/>
      <c r="H53" s="188"/>
      <c r="I53" s="318"/>
    </row>
    <row r="56" spans="1:16" ht="14.25" thickBot="1" x14ac:dyDescent="0.2">
      <c r="B56" s="394" t="s">
        <v>538</v>
      </c>
      <c r="C56" s="306"/>
      <c r="D56" s="388"/>
      <c r="E56" s="6" t="s">
        <v>522</v>
      </c>
      <c r="F56" s="388"/>
      <c r="G56" s="388"/>
      <c r="H56" s="388"/>
    </row>
    <row r="57" spans="1:16" ht="24" x14ac:dyDescent="0.15">
      <c r="B57" s="395"/>
      <c r="C57" s="396" t="s">
        <v>539</v>
      </c>
      <c r="D57" s="397" t="s">
        <v>540</v>
      </c>
      <c r="E57" s="398" t="s">
        <v>739</v>
      </c>
      <c r="F57" s="399" t="s">
        <v>528</v>
      </c>
      <c r="G57" s="188"/>
      <c r="H57" s="318"/>
    </row>
    <row r="58" spans="1:16" x14ac:dyDescent="0.15">
      <c r="B58" s="400" t="s">
        <v>529</v>
      </c>
      <c r="C58" s="364">
        <f>F43</f>
        <v>1323.78125</v>
      </c>
      <c r="D58" s="569">
        <f>Z13</f>
        <v>0.45223151568286818</v>
      </c>
      <c r="E58" s="401">
        <f>C58*D58</f>
        <v>598.65560112006187</v>
      </c>
      <c r="F58" s="402" t="s">
        <v>216</v>
      </c>
      <c r="G58" s="367" t="s">
        <v>734</v>
      </c>
      <c r="H58" s="403" t="s">
        <v>541</v>
      </c>
    </row>
    <row r="59" spans="1:16" x14ac:dyDescent="0.15">
      <c r="B59" s="404" t="s">
        <v>530</v>
      </c>
      <c r="C59" s="368">
        <f>F44</f>
        <v>182.63749999999999</v>
      </c>
      <c r="D59" s="570">
        <f>O16</f>
        <v>0.11704718417047184</v>
      </c>
      <c r="E59" s="401">
        <f>C59*D59</f>
        <v>21.377205098934549</v>
      </c>
      <c r="F59" s="406" t="s">
        <v>22</v>
      </c>
      <c r="G59" s="371" t="s">
        <v>735</v>
      </c>
      <c r="H59" s="407" t="s">
        <v>541</v>
      </c>
    </row>
    <row r="60" spans="1:16" x14ac:dyDescent="0.15">
      <c r="B60" s="404" t="s">
        <v>542</v>
      </c>
      <c r="C60" s="368">
        <f>F45</f>
        <v>609.65</v>
      </c>
      <c r="D60" s="405">
        <v>0.72602541227260509</v>
      </c>
      <c r="E60" s="401">
        <f>C60*D60</f>
        <v>442.6213925919937</v>
      </c>
      <c r="F60" s="370">
        <v>38</v>
      </c>
      <c r="G60" s="371" t="s">
        <v>736</v>
      </c>
      <c r="H60" s="407" t="s">
        <v>541</v>
      </c>
    </row>
    <row r="61" spans="1:16" x14ac:dyDescent="0.15">
      <c r="B61" s="408" t="s">
        <v>531</v>
      </c>
      <c r="C61" s="373"/>
      <c r="D61" s="409"/>
      <c r="E61" s="410"/>
      <c r="F61" s="376"/>
      <c r="G61" s="377"/>
      <c r="H61" s="411"/>
    </row>
    <row r="62" spans="1:16" x14ac:dyDescent="0.15">
      <c r="B62" s="412" t="s">
        <v>543</v>
      </c>
      <c r="C62" s="368">
        <f t="shared" ref="C62:C68" si="1">F47</f>
        <v>46.230239617696974</v>
      </c>
      <c r="D62" s="405">
        <v>0.26875484476357558</v>
      </c>
      <c r="E62" s="401">
        <f t="shared" ref="E62:E67" si="2">C62*D62</f>
        <v>12.424600871837052</v>
      </c>
      <c r="F62" s="382" t="s">
        <v>513</v>
      </c>
      <c r="G62" s="383" t="s">
        <v>514</v>
      </c>
      <c r="H62" s="407" t="s">
        <v>541</v>
      </c>
    </row>
    <row r="63" spans="1:16" x14ac:dyDescent="0.15">
      <c r="B63" s="412" t="s">
        <v>544</v>
      </c>
      <c r="C63" s="368">
        <f t="shared" si="1"/>
        <v>41.278530542612515</v>
      </c>
      <c r="D63" s="405">
        <v>0.25182585671582203</v>
      </c>
      <c r="E63" s="401">
        <f t="shared" si="2"/>
        <v>10.395001317863622</v>
      </c>
      <c r="F63" s="385" t="s">
        <v>516</v>
      </c>
      <c r="G63" s="383" t="s">
        <v>517</v>
      </c>
      <c r="H63" s="407" t="s">
        <v>541</v>
      </c>
    </row>
    <row r="64" spans="1:16" x14ac:dyDescent="0.15">
      <c r="B64" s="412" t="s">
        <v>545</v>
      </c>
      <c r="C64" s="368">
        <f t="shared" si="1"/>
        <v>21.700016523205509</v>
      </c>
      <c r="D64" s="405">
        <v>4.4774366409131794E-2</v>
      </c>
      <c r="E64" s="401">
        <f t="shared" si="2"/>
        <v>0.97160449089421763</v>
      </c>
      <c r="F64" s="385" t="s">
        <v>519</v>
      </c>
      <c r="G64" s="383" t="s">
        <v>29</v>
      </c>
      <c r="H64" s="407" t="s">
        <v>541</v>
      </c>
    </row>
    <row r="65" spans="1:16" ht="21" x14ac:dyDescent="0.15">
      <c r="B65" s="412" t="s">
        <v>546</v>
      </c>
      <c r="C65" s="368">
        <f t="shared" si="1"/>
        <v>82.225405799490034</v>
      </c>
      <c r="D65" s="405">
        <v>0.36822154096650683</v>
      </c>
      <c r="E65" s="401">
        <f t="shared" si="2"/>
        <v>30.277165630084568</v>
      </c>
      <c r="F65" s="385" t="s">
        <v>14</v>
      </c>
      <c r="G65" s="413" t="s">
        <v>56</v>
      </c>
      <c r="H65" s="407" t="s">
        <v>541</v>
      </c>
    </row>
    <row r="66" spans="1:16" x14ac:dyDescent="0.15">
      <c r="B66" s="412" t="s">
        <v>536</v>
      </c>
      <c r="C66" s="368">
        <f t="shared" si="1"/>
        <v>133.22883306680492</v>
      </c>
      <c r="D66" s="405">
        <v>0.29121499468719947</v>
      </c>
      <c r="E66" s="401">
        <f t="shared" si="2"/>
        <v>38.79823391373138</v>
      </c>
      <c r="F66" s="385" t="s">
        <v>737</v>
      </c>
      <c r="G66" s="383" t="s">
        <v>316</v>
      </c>
      <c r="H66" s="407" t="s">
        <v>541</v>
      </c>
    </row>
    <row r="67" spans="1:16" x14ac:dyDescent="0.15">
      <c r="B67" s="414" t="s">
        <v>537</v>
      </c>
      <c r="C67" s="386">
        <f t="shared" si="1"/>
        <v>12.449474450190051</v>
      </c>
      <c r="D67" s="571">
        <f>O16</f>
        <v>0.11704718417047184</v>
      </c>
      <c r="E67" s="415">
        <f t="shared" si="2"/>
        <v>1.4571759287969785</v>
      </c>
      <c r="F67" s="416" t="s">
        <v>22</v>
      </c>
      <c r="G67" s="391" t="s">
        <v>738</v>
      </c>
      <c r="H67" s="417" t="s">
        <v>541</v>
      </c>
    </row>
    <row r="68" spans="1:16" ht="14.25" thickBot="1" x14ac:dyDescent="0.2">
      <c r="B68" s="414" t="s">
        <v>92</v>
      </c>
      <c r="C68" s="393">
        <f t="shared" si="1"/>
        <v>2453.1812499999996</v>
      </c>
      <c r="D68" s="418"/>
      <c r="E68" s="419">
        <f>SUM(E58:E60,E62:E67)</f>
        <v>1156.9779809641977</v>
      </c>
      <c r="F68" s="188"/>
      <c r="G68" s="188"/>
      <c r="H68" s="318"/>
    </row>
    <row r="69" spans="1:16" x14ac:dyDescent="0.15">
      <c r="D69" t="s">
        <v>740</v>
      </c>
    </row>
    <row r="70" spans="1:16" x14ac:dyDescent="0.15">
      <c r="A70" t="s">
        <v>547</v>
      </c>
      <c r="B70" s="101" t="s">
        <v>730</v>
      </c>
      <c r="C70" s="172"/>
      <c r="D70" s="172"/>
      <c r="E70" s="172"/>
      <c r="F70" s="172"/>
      <c r="G70" s="172"/>
      <c r="H70" s="172"/>
      <c r="I70" s="172"/>
      <c r="J70" s="172"/>
      <c r="K70" s="172"/>
      <c r="L70" s="172"/>
      <c r="M70" s="172"/>
      <c r="N70" s="172"/>
      <c r="O70" s="172"/>
      <c r="P70" s="172"/>
    </row>
    <row r="71" spans="1:16" x14ac:dyDescent="0.15">
      <c r="B71" s="101" t="s">
        <v>741</v>
      </c>
      <c r="C71" s="172"/>
      <c r="D71" s="172"/>
      <c r="E71" s="172"/>
      <c r="F71" s="172"/>
      <c r="G71" s="172"/>
      <c r="H71" s="172"/>
      <c r="I71" s="172"/>
      <c r="J71" s="172"/>
      <c r="K71" s="172"/>
      <c r="L71" s="172"/>
      <c r="M71" s="172"/>
      <c r="N71" s="172"/>
      <c r="O71" s="172"/>
      <c r="P71" s="172"/>
    </row>
    <row r="72" spans="1:16" x14ac:dyDescent="0.15">
      <c r="B72" s="101" t="s">
        <v>731</v>
      </c>
      <c r="C72" s="172"/>
      <c r="D72" s="172"/>
      <c r="E72" s="172"/>
      <c r="F72" s="172"/>
      <c r="G72" s="172"/>
      <c r="H72" s="172"/>
      <c r="I72" s="172"/>
      <c r="J72" s="172"/>
      <c r="K72" s="172"/>
      <c r="L72" s="172"/>
      <c r="M72" s="172"/>
      <c r="N72" s="172"/>
      <c r="O72" s="172"/>
      <c r="P72" s="172"/>
    </row>
    <row r="73" spans="1:16" x14ac:dyDescent="0.15">
      <c r="B73" s="101" t="s">
        <v>732</v>
      </c>
      <c r="C73" s="172"/>
      <c r="D73" s="172"/>
      <c r="E73" s="172"/>
      <c r="F73" s="172"/>
      <c r="G73" s="172"/>
      <c r="H73" s="172"/>
      <c r="I73" s="172"/>
      <c r="J73" s="172"/>
      <c r="K73" s="172"/>
      <c r="L73" s="172"/>
      <c r="M73" s="172"/>
      <c r="N73" s="172"/>
      <c r="O73" s="172"/>
      <c r="P73" s="172"/>
    </row>
    <row r="74" spans="1:16" x14ac:dyDescent="0.15">
      <c r="B74" s="101" t="s">
        <v>733</v>
      </c>
      <c r="C74" s="172"/>
      <c r="D74" s="172"/>
      <c r="E74" s="172"/>
      <c r="F74" s="172"/>
      <c r="G74" s="172"/>
      <c r="H74" s="172"/>
      <c r="I74" s="172"/>
      <c r="J74" s="172"/>
      <c r="K74" s="172"/>
      <c r="L74" s="172"/>
      <c r="M74" s="172"/>
      <c r="N74" s="172"/>
      <c r="O74" s="172"/>
      <c r="P74" s="172"/>
    </row>
    <row r="75" spans="1:16" x14ac:dyDescent="0.15">
      <c r="B75" s="101" t="s">
        <v>548</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8"/>
  <sheetViews>
    <sheetView workbookViewId="0">
      <pane xSplit="2" ySplit="6" topLeftCell="F7" activePane="bottomRight" state="frozen"/>
      <selection pane="topRight" activeCell="C1" sqref="C1"/>
      <selection pane="bottomLeft" activeCell="A8" sqref="A8"/>
      <selection pane="bottomRight" activeCell="K8" sqref="K8"/>
    </sheetView>
  </sheetViews>
  <sheetFormatPr defaultRowHeight="13.5" x14ac:dyDescent="0.15"/>
  <cols>
    <col min="1" max="1" width="3.375" customWidth="1"/>
    <col min="2" max="2" width="19.125" customWidth="1"/>
    <col min="3" max="3" width="11" bestFit="1" customWidth="1"/>
    <col min="4" max="7" width="11.125" customWidth="1"/>
    <col min="8" max="9" width="10.375" customWidth="1"/>
    <col min="11" max="12" width="11.75" customWidth="1"/>
    <col min="13" max="13" width="10.25" bestFit="1" customWidth="1"/>
    <col min="14" max="14" width="3.75" customWidth="1"/>
    <col min="15" max="15" width="14.625" customWidth="1"/>
    <col min="16" max="19" width="10.5" customWidth="1"/>
  </cols>
  <sheetData>
    <row r="1" spans="1:8" x14ac:dyDescent="0.15">
      <c r="A1" s="52" t="s">
        <v>706</v>
      </c>
    </row>
    <row r="2" spans="1:8" x14ac:dyDescent="0.15">
      <c r="A2" t="s">
        <v>744</v>
      </c>
    </row>
    <row r="3" spans="1:8" x14ac:dyDescent="0.15">
      <c r="A3" t="s">
        <v>745</v>
      </c>
    </row>
    <row r="4" spans="1:8" s="147" customFormat="1" x14ac:dyDescent="0.15">
      <c r="A4" s="483"/>
      <c r="B4" s="484"/>
      <c r="C4" s="485"/>
      <c r="D4" s="486"/>
      <c r="E4" s="486"/>
      <c r="F4" s="487"/>
      <c r="G4" s="484"/>
    </row>
    <row r="5" spans="1:8" s="147" customFormat="1" x14ac:dyDescent="0.15">
      <c r="A5" s="488"/>
      <c r="B5" s="379"/>
      <c r="C5" s="489" t="s">
        <v>84</v>
      </c>
      <c r="D5" s="490" t="s">
        <v>85</v>
      </c>
      <c r="E5" s="490" t="s">
        <v>666</v>
      </c>
      <c r="F5" s="491" t="s">
        <v>707</v>
      </c>
      <c r="G5" s="492" t="s">
        <v>708</v>
      </c>
    </row>
    <row r="6" spans="1:8" s="147" customFormat="1" ht="69" x14ac:dyDescent="0.15">
      <c r="A6" s="493" t="s">
        <v>667</v>
      </c>
      <c r="B6" s="494" t="s">
        <v>668</v>
      </c>
      <c r="C6" s="495" t="s">
        <v>669</v>
      </c>
      <c r="D6" s="496" t="s">
        <v>670</v>
      </c>
      <c r="E6" s="497" t="s">
        <v>671</v>
      </c>
      <c r="F6" s="498" t="s">
        <v>672</v>
      </c>
      <c r="G6" s="499" t="s">
        <v>673</v>
      </c>
    </row>
    <row r="7" spans="1:8" x14ac:dyDescent="0.15">
      <c r="A7" s="342" t="s">
        <v>290</v>
      </c>
      <c r="B7" s="343" t="s">
        <v>291</v>
      </c>
      <c r="C7" s="500">
        <f>C98</f>
        <v>14329889</v>
      </c>
      <c r="D7" s="500">
        <f>D98</f>
        <v>3830323</v>
      </c>
      <c r="E7" s="500">
        <f>E98</f>
        <v>673852</v>
      </c>
      <c r="F7" s="501">
        <f t="shared" ref="F7:F42" si="0">IF(D7&gt;0,D7/C7,0)</f>
        <v>0.26729606907632014</v>
      </c>
      <c r="G7" s="502">
        <f t="shared" ref="G7:G42" si="1">IF(E7&gt;0,E7/C7,0)</f>
        <v>4.7024230264449358E-2</v>
      </c>
      <c r="H7" s="74"/>
    </row>
    <row r="8" spans="1:8" x14ac:dyDescent="0.15">
      <c r="A8" s="149" t="s">
        <v>238</v>
      </c>
      <c r="B8" s="384" t="s">
        <v>292</v>
      </c>
      <c r="C8" s="503">
        <f t="shared" ref="C8:E9" si="2">C96</f>
        <v>1046835</v>
      </c>
      <c r="D8" s="503">
        <f t="shared" si="2"/>
        <v>241041</v>
      </c>
      <c r="E8" s="503">
        <f t="shared" si="2"/>
        <v>30048</v>
      </c>
      <c r="F8" s="504">
        <f t="shared" si="0"/>
        <v>0.2302569172792274</v>
      </c>
      <c r="G8" s="505">
        <f t="shared" si="1"/>
        <v>2.8703663901187865E-2</v>
      </c>
      <c r="H8" s="74"/>
    </row>
    <row r="9" spans="1:8" x14ac:dyDescent="0.15">
      <c r="A9" s="149" t="s">
        <v>239</v>
      </c>
      <c r="B9" s="384" t="s">
        <v>293</v>
      </c>
      <c r="C9" s="503">
        <f t="shared" si="2"/>
        <v>2434838</v>
      </c>
      <c r="D9" s="503">
        <f t="shared" si="2"/>
        <v>925837</v>
      </c>
      <c r="E9" s="503">
        <f t="shared" si="2"/>
        <v>74499</v>
      </c>
      <c r="F9" s="504">
        <f t="shared" si="0"/>
        <v>0.38024583155018937</v>
      </c>
      <c r="G9" s="505">
        <f t="shared" si="1"/>
        <v>3.0597107487233238E-2</v>
      </c>
      <c r="H9" s="74"/>
    </row>
    <row r="10" spans="1:8" x14ac:dyDescent="0.15">
      <c r="A10" s="149" t="s">
        <v>240</v>
      </c>
      <c r="B10" s="384" t="s">
        <v>28</v>
      </c>
      <c r="C10" s="503">
        <f>C54</f>
        <v>2623740</v>
      </c>
      <c r="D10" s="503">
        <f>D54</f>
        <v>410234</v>
      </c>
      <c r="E10" s="503">
        <f>E54</f>
        <v>1453526</v>
      </c>
      <c r="F10" s="504">
        <f t="shared" si="0"/>
        <v>0.1563546692888777</v>
      </c>
      <c r="G10" s="505">
        <f t="shared" si="1"/>
        <v>0.55399010572693941</v>
      </c>
      <c r="H10" s="74"/>
    </row>
    <row r="11" spans="1:8" x14ac:dyDescent="0.15">
      <c r="A11" s="149" t="s">
        <v>241</v>
      </c>
      <c r="B11" s="384" t="s">
        <v>204</v>
      </c>
      <c r="C11" s="503">
        <f t="shared" ref="C11:E26" si="3">C55</f>
        <v>58050928</v>
      </c>
      <c r="D11" s="503">
        <f t="shared" si="3"/>
        <v>20551527</v>
      </c>
      <c r="E11" s="503">
        <f t="shared" si="3"/>
        <v>1958491</v>
      </c>
      <c r="F11" s="504">
        <f t="shared" si="0"/>
        <v>0.35402581333411243</v>
      </c>
      <c r="G11" s="505">
        <f t="shared" si="1"/>
        <v>3.3737462388198171E-2</v>
      </c>
      <c r="H11" s="74"/>
    </row>
    <row r="12" spans="1:8" x14ac:dyDescent="0.15">
      <c r="A12" s="149" t="s">
        <v>242</v>
      </c>
      <c r="B12" s="384" t="s">
        <v>29</v>
      </c>
      <c r="C12" s="503">
        <f t="shared" si="3"/>
        <v>10421404</v>
      </c>
      <c r="D12" s="503">
        <f t="shared" si="3"/>
        <v>6750377</v>
      </c>
      <c r="E12" s="503">
        <f t="shared" si="3"/>
        <v>316885</v>
      </c>
      <c r="F12" s="504">
        <f t="shared" si="0"/>
        <v>0.64774160947987436</v>
      </c>
      <c r="G12" s="505">
        <f t="shared" si="1"/>
        <v>3.0407131323188317E-2</v>
      </c>
      <c r="H12" s="74"/>
    </row>
    <row r="13" spans="1:8" x14ac:dyDescent="0.15">
      <c r="A13" s="149" t="s">
        <v>243</v>
      </c>
      <c r="B13" s="384" t="s">
        <v>294</v>
      </c>
      <c r="C13" s="503">
        <f t="shared" si="3"/>
        <v>17143739</v>
      </c>
      <c r="D13" s="503">
        <f t="shared" si="3"/>
        <v>5031554</v>
      </c>
      <c r="E13" s="503">
        <f t="shared" si="3"/>
        <v>1043716</v>
      </c>
      <c r="F13" s="504">
        <f t="shared" si="0"/>
        <v>0.29349221893777083</v>
      </c>
      <c r="G13" s="505">
        <f t="shared" si="1"/>
        <v>6.0880301549154477E-2</v>
      </c>
      <c r="H13" s="74"/>
    </row>
    <row r="14" spans="1:8" x14ac:dyDescent="0.15">
      <c r="A14" s="149" t="s">
        <v>244</v>
      </c>
      <c r="B14" s="384" t="s">
        <v>30</v>
      </c>
      <c r="C14" s="503">
        <f t="shared" si="3"/>
        <v>38248825</v>
      </c>
      <c r="D14" s="503">
        <f t="shared" si="3"/>
        <v>9506954</v>
      </c>
      <c r="E14" s="503">
        <f t="shared" si="3"/>
        <v>1107957</v>
      </c>
      <c r="F14" s="504">
        <f t="shared" si="0"/>
        <v>0.24855545235703319</v>
      </c>
      <c r="G14" s="505">
        <f t="shared" si="1"/>
        <v>2.8967085917018368E-2</v>
      </c>
      <c r="H14" s="74"/>
    </row>
    <row r="15" spans="1:8" x14ac:dyDescent="0.15">
      <c r="A15" s="149" t="s">
        <v>245</v>
      </c>
      <c r="B15" s="384" t="s">
        <v>31</v>
      </c>
      <c r="C15" s="503">
        <f t="shared" si="3"/>
        <v>25566352</v>
      </c>
      <c r="D15" s="503">
        <f t="shared" si="3"/>
        <v>5131915</v>
      </c>
      <c r="E15" s="503">
        <f t="shared" si="3"/>
        <v>577230</v>
      </c>
      <c r="F15" s="504">
        <f t="shared" si="0"/>
        <v>0.20072926321283538</v>
      </c>
      <c r="G15" s="505">
        <f t="shared" si="1"/>
        <v>2.2577722468970152E-2</v>
      </c>
      <c r="H15" s="74"/>
    </row>
    <row r="16" spans="1:8" x14ac:dyDescent="0.15">
      <c r="A16" s="149" t="s">
        <v>2</v>
      </c>
      <c r="B16" s="384" t="s">
        <v>295</v>
      </c>
      <c r="C16" s="503">
        <f t="shared" si="3"/>
        <v>17308917</v>
      </c>
      <c r="D16" s="503">
        <f t="shared" si="3"/>
        <v>3878035</v>
      </c>
      <c r="E16" s="503">
        <f t="shared" si="3"/>
        <v>524751</v>
      </c>
      <c r="F16" s="504">
        <f t="shared" si="0"/>
        <v>0.22404839078031283</v>
      </c>
      <c r="G16" s="505">
        <f t="shared" si="1"/>
        <v>3.031680144979608E-2</v>
      </c>
      <c r="H16" s="74"/>
    </row>
    <row r="17" spans="1:8" x14ac:dyDescent="0.15">
      <c r="A17" s="149" t="s">
        <v>3</v>
      </c>
      <c r="B17" s="384" t="s">
        <v>32</v>
      </c>
      <c r="C17" s="503">
        <f t="shared" si="3"/>
        <v>8840707</v>
      </c>
      <c r="D17" s="503">
        <f t="shared" si="3"/>
        <v>1946915</v>
      </c>
      <c r="E17" s="503">
        <f t="shared" si="3"/>
        <v>454309</v>
      </c>
      <c r="F17" s="504">
        <f t="shared" si="0"/>
        <v>0.22022164064480362</v>
      </c>
      <c r="G17" s="505">
        <f t="shared" si="1"/>
        <v>5.1388310912238125E-2</v>
      </c>
      <c r="H17" s="74"/>
    </row>
    <row r="18" spans="1:8" x14ac:dyDescent="0.15">
      <c r="A18" s="149" t="s">
        <v>4</v>
      </c>
      <c r="B18" s="384" t="s">
        <v>33</v>
      </c>
      <c r="C18" s="503">
        <f t="shared" si="3"/>
        <v>34255922</v>
      </c>
      <c r="D18" s="503">
        <f t="shared" si="3"/>
        <v>2854997</v>
      </c>
      <c r="E18" s="503">
        <f t="shared" si="3"/>
        <v>913709</v>
      </c>
      <c r="F18" s="504">
        <f t="shared" si="0"/>
        <v>8.3343166183061715E-2</v>
      </c>
      <c r="G18" s="505">
        <f t="shared" si="1"/>
        <v>2.6673023134510875E-2</v>
      </c>
      <c r="H18" s="74"/>
    </row>
    <row r="19" spans="1:8" x14ac:dyDescent="0.15">
      <c r="A19" s="149" t="s">
        <v>5</v>
      </c>
      <c r="B19" s="384" t="s">
        <v>34</v>
      </c>
      <c r="C19" s="503">
        <f t="shared" si="3"/>
        <v>11369720</v>
      </c>
      <c r="D19" s="503">
        <f t="shared" si="3"/>
        <v>1885562</v>
      </c>
      <c r="E19" s="503">
        <f t="shared" si="3"/>
        <v>422267</v>
      </c>
      <c r="F19" s="504">
        <f t="shared" si="0"/>
        <v>0.16584067153808538</v>
      </c>
      <c r="G19" s="505">
        <f t="shared" si="1"/>
        <v>3.7139612936818146E-2</v>
      </c>
      <c r="H19" s="74"/>
    </row>
    <row r="20" spans="1:8" x14ac:dyDescent="0.15">
      <c r="A20" s="149" t="s">
        <v>6</v>
      </c>
      <c r="B20" s="384" t="s">
        <v>35</v>
      </c>
      <c r="C20" s="503">
        <f t="shared" si="3"/>
        <v>12811412</v>
      </c>
      <c r="D20" s="503">
        <f t="shared" si="3"/>
        <v>2116735</v>
      </c>
      <c r="E20" s="503">
        <f t="shared" si="3"/>
        <v>563417</v>
      </c>
      <c r="F20" s="504">
        <f t="shared" si="0"/>
        <v>0.16522261558679091</v>
      </c>
      <c r="G20" s="505">
        <f t="shared" si="1"/>
        <v>4.3977744217421157E-2</v>
      </c>
      <c r="H20" s="74"/>
    </row>
    <row r="21" spans="1:8" x14ac:dyDescent="0.15">
      <c r="A21" s="149" t="s">
        <v>7</v>
      </c>
      <c r="B21" s="384" t="s">
        <v>296</v>
      </c>
      <c r="C21" s="503">
        <f t="shared" si="3"/>
        <v>10929934</v>
      </c>
      <c r="D21" s="503">
        <f t="shared" si="3"/>
        <v>1354017</v>
      </c>
      <c r="E21" s="503">
        <f t="shared" si="3"/>
        <v>151116</v>
      </c>
      <c r="F21" s="504">
        <f t="shared" si="0"/>
        <v>0.123881534874776</v>
      </c>
      <c r="G21" s="505">
        <f t="shared" si="1"/>
        <v>1.3825884035530315E-2</v>
      </c>
      <c r="H21" s="74"/>
    </row>
    <row r="22" spans="1:8" x14ac:dyDescent="0.15">
      <c r="A22" s="149" t="s">
        <v>8</v>
      </c>
      <c r="B22" s="384" t="s">
        <v>297</v>
      </c>
      <c r="C22" s="503">
        <f t="shared" si="3"/>
        <v>17064914</v>
      </c>
      <c r="D22" s="503">
        <f t="shared" si="3"/>
        <v>2503662</v>
      </c>
      <c r="E22" s="503">
        <f t="shared" si="3"/>
        <v>202130</v>
      </c>
      <c r="F22" s="504">
        <f>IF(D22&gt;0,D22/C22,0)</f>
        <v>0.14671401215382626</v>
      </c>
      <c r="G22" s="505">
        <f>IF(E22&gt;0,E22/C22,0)</f>
        <v>1.1844771089968575E-2</v>
      </c>
      <c r="H22" s="74"/>
    </row>
    <row r="23" spans="1:8" x14ac:dyDescent="0.15">
      <c r="A23" s="149" t="s">
        <v>9</v>
      </c>
      <c r="B23" s="384" t="s">
        <v>298</v>
      </c>
      <c r="C23" s="503">
        <f t="shared" si="3"/>
        <v>8431211</v>
      </c>
      <c r="D23" s="503">
        <f t="shared" si="3"/>
        <v>1863298</v>
      </c>
      <c r="E23" s="503">
        <f t="shared" si="3"/>
        <v>134153</v>
      </c>
      <c r="F23" s="504">
        <f>IF(D23&gt;0,D23/C23,0)</f>
        <v>0.22100004376595486</v>
      </c>
      <c r="G23" s="505">
        <f>IF(E23&gt;0,E23/C23,0)</f>
        <v>1.5911474638696625E-2</v>
      </c>
      <c r="H23" s="74"/>
    </row>
    <row r="24" spans="1:8" x14ac:dyDescent="0.15">
      <c r="A24" s="149" t="s">
        <v>10</v>
      </c>
      <c r="B24" s="384" t="s">
        <v>299</v>
      </c>
      <c r="C24" s="503">
        <f t="shared" si="3"/>
        <v>14676586</v>
      </c>
      <c r="D24" s="503">
        <f t="shared" si="3"/>
        <v>1109590</v>
      </c>
      <c r="E24" s="503">
        <f t="shared" si="3"/>
        <v>158615</v>
      </c>
      <c r="F24" s="504">
        <f t="shared" si="0"/>
        <v>7.5602732134026268E-2</v>
      </c>
      <c r="G24" s="505">
        <f t="shared" si="1"/>
        <v>1.0807349883685483E-2</v>
      </c>
      <c r="H24" s="74"/>
    </row>
    <row r="25" spans="1:8" x14ac:dyDescent="0.15">
      <c r="A25" s="149" t="s">
        <v>11</v>
      </c>
      <c r="B25" s="384" t="s">
        <v>36</v>
      </c>
      <c r="C25" s="503">
        <f t="shared" si="3"/>
        <v>19330194</v>
      </c>
      <c r="D25" s="503">
        <f t="shared" si="3"/>
        <v>4092701</v>
      </c>
      <c r="E25" s="503">
        <f t="shared" si="3"/>
        <v>194840</v>
      </c>
      <c r="F25" s="504">
        <f t="shared" si="0"/>
        <v>0.21172581092564308</v>
      </c>
      <c r="G25" s="505">
        <f t="shared" si="1"/>
        <v>1.0079567747742211E-2</v>
      </c>
      <c r="H25" s="74"/>
    </row>
    <row r="26" spans="1:8" x14ac:dyDescent="0.15">
      <c r="A26" s="149" t="s">
        <v>12</v>
      </c>
      <c r="B26" s="384" t="s">
        <v>205</v>
      </c>
      <c r="C26" s="503">
        <f t="shared" si="3"/>
        <v>11242374</v>
      </c>
      <c r="D26" s="503">
        <f t="shared" si="3"/>
        <v>3213788</v>
      </c>
      <c r="E26" s="503">
        <f t="shared" si="3"/>
        <v>126161</v>
      </c>
      <c r="F26" s="504">
        <f t="shared" si="0"/>
        <v>0.28586382200058458</v>
      </c>
      <c r="G26" s="505">
        <f t="shared" si="1"/>
        <v>1.1221918075310429E-2</v>
      </c>
      <c r="H26" s="74"/>
    </row>
    <row r="27" spans="1:8" x14ac:dyDescent="0.15">
      <c r="A27" s="149" t="s">
        <v>13</v>
      </c>
      <c r="B27" s="384" t="s">
        <v>207</v>
      </c>
      <c r="C27" s="503">
        <f t="shared" ref="C27:E42" si="4">C71</f>
        <v>50734667</v>
      </c>
      <c r="D27" s="503">
        <f t="shared" si="4"/>
        <v>4348882</v>
      </c>
      <c r="E27" s="503">
        <f t="shared" si="4"/>
        <v>814283</v>
      </c>
      <c r="F27" s="504">
        <f t="shared" si="0"/>
        <v>8.5718154018828985E-2</v>
      </c>
      <c r="G27" s="505">
        <f t="shared" si="1"/>
        <v>1.6049834327285524E-2</v>
      </c>
      <c r="H27" s="74"/>
    </row>
    <row r="28" spans="1:8" x14ac:dyDescent="0.15">
      <c r="A28" s="149" t="s">
        <v>14</v>
      </c>
      <c r="B28" s="384" t="s">
        <v>56</v>
      </c>
      <c r="C28" s="503">
        <f t="shared" si="4"/>
        <v>16327608</v>
      </c>
      <c r="D28" s="503">
        <f t="shared" si="4"/>
        <v>5771530</v>
      </c>
      <c r="E28" s="503">
        <f t="shared" si="4"/>
        <v>599875</v>
      </c>
      <c r="F28" s="504">
        <f t="shared" si="0"/>
        <v>0.35348288616434204</v>
      </c>
      <c r="G28" s="505">
        <f t="shared" si="1"/>
        <v>3.6739919282726533E-2</v>
      </c>
      <c r="H28" s="74"/>
    </row>
    <row r="29" spans="1:8" x14ac:dyDescent="0.15">
      <c r="A29" s="149" t="s">
        <v>15</v>
      </c>
      <c r="B29" s="384" t="s">
        <v>37</v>
      </c>
      <c r="C29" s="503">
        <f t="shared" si="4"/>
        <v>52514485</v>
      </c>
      <c r="D29" s="503">
        <f t="shared" si="4"/>
        <v>0</v>
      </c>
      <c r="E29" s="503">
        <f t="shared" si="4"/>
        <v>0</v>
      </c>
      <c r="F29" s="504">
        <f t="shared" si="0"/>
        <v>0</v>
      </c>
      <c r="G29" s="505">
        <f t="shared" si="1"/>
        <v>0</v>
      </c>
      <c r="H29" s="74"/>
    </row>
    <row r="30" spans="1:8" x14ac:dyDescent="0.15">
      <c r="A30" s="149" t="s">
        <v>16</v>
      </c>
      <c r="B30" s="384" t="s">
        <v>208</v>
      </c>
      <c r="C30" s="503">
        <f t="shared" si="4"/>
        <v>21187278</v>
      </c>
      <c r="D30" s="503">
        <f t="shared" si="4"/>
        <v>0</v>
      </c>
      <c r="E30" s="503">
        <f t="shared" si="4"/>
        <v>0</v>
      </c>
      <c r="F30" s="504">
        <f t="shared" si="0"/>
        <v>0</v>
      </c>
      <c r="G30" s="505">
        <f t="shared" si="1"/>
        <v>0</v>
      </c>
      <c r="H30" s="74"/>
    </row>
    <row r="31" spans="1:8" x14ac:dyDescent="0.15">
      <c r="A31" s="149" t="s">
        <v>17</v>
      </c>
      <c r="B31" s="384" t="s">
        <v>300</v>
      </c>
      <c r="C31" s="503">
        <f t="shared" si="4"/>
        <v>4567395</v>
      </c>
      <c r="D31" s="503">
        <f t="shared" si="4"/>
        <v>0</v>
      </c>
      <c r="E31" s="503">
        <f t="shared" si="4"/>
        <v>0</v>
      </c>
      <c r="F31" s="504">
        <f t="shared" si="0"/>
        <v>0</v>
      </c>
      <c r="G31" s="505">
        <f t="shared" si="1"/>
        <v>0</v>
      </c>
      <c r="H31" s="74"/>
    </row>
    <row r="32" spans="1:8" x14ac:dyDescent="0.15">
      <c r="A32" s="149" t="s">
        <v>18</v>
      </c>
      <c r="B32" s="384" t="s">
        <v>301</v>
      </c>
      <c r="C32" s="503">
        <f t="shared" si="4"/>
        <v>3765124</v>
      </c>
      <c r="D32" s="503">
        <f t="shared" si="4"/>
        <v>0</v>
      </c>
      <c r="E32" s="503">
        <f t="shared" si="4"/>
        <v>0</v>
      </c>
      <c r="F32" s="504">
        <f t="shared" si="0"/>
        <v>0</v>
      </c>
      <c r="G32" s="505">
        <f t="shared" si="1"/>
        <v>0</v>
      </c>
      <c r="H32" s="74"/>
    </row>
    <row r="33" spans="1:10" x14ac:dyDescent="0.15">
      <c r="A33" s="149" t="s">
        <v>19</v>
      </c>
      <c r="B33" s="384" t="s">
        <v>302</v>
      </c>
      <c r="C33" s="503">
        <f t="shared" si="4"/>
        <v>185540241</v>
      </c>
      <c r="D33" s="503">
        <f t="shared" si="4"/>
        <v>91884428</v>
      </c>
      <c r="E33" s="503">
        <f t="shared" si="4"/>
        <v>0</v>
      </c>
      <c r="F33" s="504">
        <f t="shared" si="0"/>
        <v>0.49522641290521985</v>
      </c>
      <c r="G33" s="505">
        <f t="shared" si="1"/>
        <v>0</v>
      </c>
      <c r="H33" s="74"/>
    </row>
    <row r="34" spans="1:10" x14ac:dyDescent="0.15">
      <c r="A34" s="149" t="s">
        <v>20</v>
      </c>
      <c r="B34" s="384" t="s">
        <v>38</v>
      </c>
      <c r="C34" s="503">
        <f t="shared" si="4"/>
        <v>32093913</v>
      </c>
      <c r="D34" s="503">
        <f t="shared" si="4"/>
        <v>0</v>
      </c>
      <c r="E34" s="503">
        <f t="shared" si="4"/>
        <v>0</v>
      </c>
      <c r="F34" s="504">
        <f t="shared" si="0"/>
        <v>0</v>
      </c>
      <c r="G34" s="505">
        <f t="shared" si="1"/>
        <v>0</v>
      </c>
      <c r="H34" s="74"/>
    </row>
    <row r="35" spans="1:10" x14ac:dyDescent="0.15">
      <c r="A35" s="149" t="s">
        <v>21</v>
      </c>
      <c r="B35" s="384" t="s">
        <v>39</v>
      </c>
      <c r="C35" s="503">
        <f t="shared" si="4"/>
        <v>71187533</v>
      </c>
      <c r="D35" s="503">
        <f t="shared" si="4"/>
        <v>0</v>
      </c>
      <c r="E35" s="503">
        <f t="shared" si="4"/>
        <v>0</v>
      </c>
      <c r="F35" s="504">
        <f t="shared" si="0"/>
        <v>0</v>
      </c>
      <c r="G35" s="505">
        <f t="shared" si="1"/>
        <v>0</v>
      </c>
      <c r="H35" s="74"/>
    </row>
    <row r="36" spans="1:10" x14ac:dyDescent="0.15">
      <c r="A36" s="149" t="s">
        <v>22</v>
      </c>
      <c r="B36" s="384" t="s">
        <v>303</v>
      </c>
      <c r="C36" s="503">
        <f t="shared" si="4"/>
        <v>61071981</v>
      </c>
      <c r="D36" s="503">
        <f t="shared" si="4"/>
        <v>0</v>
      </c>
      <c r="E36" s="503">
        <f t="shared" si="4"/>
        <v>12837947</v>
      </c>
      <c r="F36" s="504">
        <f t="shared" si="0"/>
        <v>0</v>
      </c>
      <c r="G36" s="505">
        <f t="shared" si="1"/>
        <v>0.21021009618142239</v>
      </c>
      <c r="H36" s="74"/>
    </row>
    <row r="37" spans="1:10" x14ac:dyDescent="0.15">
      <c r="A37" s="149" t="s">
        <v>23</v>
      </c>
      <c r="B37" s="384" t="s">
        <v>209</v>
      </c>
      <c r="C37" s="503">
        <f t="shared" si="4"/>
        <v>48791949</v>
      </c>
      <c r="D37" s="503">
        <f t="shared" si="4"/>
        <v>2427273</v>
      </c>
      <c r="E37" s="503">
        <f t="shared" si="4"/>
        <v>204419</v>
      </c>
      <c r="F37" s="504">
        <f t="shared" si="0"/>
        <v>4.9747408122598258E-2</v>
      </c>
      <c r="G37" s="505">
        <f t="shared" si="1"/>
        <v>4.1896051334206798E-3</v>
      </c>
      <c r="H37" s="74"/>
    </row>
    <row r="38" spans="1:10" x14ac:dyDescent="0.15">
      <c r="A38" s="149" t="s">
        <v>24</v>
      </c>
      <c r="B38" s="384" t="s">
        <v>40</v>
      </c>
      <c r="C38" s="503">
        <f t="shared" si="4"/>
        <v>39405194</v>
      </c>
      <c r="D38" s="503">
        <f t="shared" si="4"/>
        <v>0</v>
      </c>
      <c r="E38" s="503">
        <f t="shared" si="4"/>
        <v>0</v>
      </c>
      <c r="F38" s="504">
        <f t="shared" si="0"/>
        <v>0</v>
      </c>
      <c r="G38" s="505">
        <f t="shared" si="1"/>
        <v>0</v>
      </c>
      <c r="H38" s="74"/>
    </row>
    <row r="39" spans="1:10" x14ac:dyDescent="0.15">
      <c r="A39" s="149" t="s">
        <v>25</v>
      </c>
      <c r="B39" s="384" t="s">
        <v>41</v>
      </c>
      <c r="C39" s="503">
        <f t="shared" si="4"/>
        <v>34837104</v>
      </c>
      <c r="D39" s="503">
        <f t="shared" si="4"/>
        <v>0</v>
      </c>
      <c r="E39" s="503">
        <f t="shared" si="4"/>
        <v>0</v>
      </c>
      <c r="F39" s="504">
        <f t="shared" si="0"/>
        <v>0</v>
      </c>
      <c r="G39" s="505">
        <f t="shared" si="1"/>
        <v>0</v>
      </c>
      <c r="H39" s="74"/>
    </row>
    <row r="40" spans="1:10" x14ac:dyDescent="0.15">
      <c r="A40" s="149" t="s">
        <v>26</v>
      </c>
      <c r="B40" s="384" t="s">
        <v>304</v>
      </c>
      <c r="C40" s="503">
        <f t="shared" si="4"/>
        <v>60275091</v>
      </c>
      <c r="D40" s="503">
        <f t="shared" si="4"/>
        <v>0</v>
      </c>
      <c r="E40" s="503">
        <f t="shared" si="4"/>
        <v>0</v>
      </c>
      <c r="F40" s="504">
        <f t="shared" si="0"/>
        <v>0</v>
      </c>
      <c r="G40" s="505">
        <f t="shared" si="1"/>
        <v>0</v>
      </c>
      <c r="H40" s="74"/>
    </row>
    <row r="41" spans="1:10" x14ac:dyDescent="0.15">
      <c r="A41" s="149" t="s">
        <v>57</v>
      </c>
      <c r="B41" s="384" t="s">
        <v>305</v>
      </c>
      <c r="C41" s="503">
        <f t="shared" si="4"/>
        <v>5165598</v>
      </c>
      <c r="D41" s="503">
        <f t="shared" si="4"/>
        <v>0</v>
      </c>
      <c r="E41" s="503">
        <f t="shared" si="4"/>
        <v>0</v>
      </c>
      <c r="F41" s="504">
        <f t="shared" si="0"/>
        <v>0</v>
      </c>
      <c r="G41" s="505">
        <f t="shared" si="1"/>
        <v>0</v>
      </c>
      <c r="H41" s="74"/>
    </row>
    <row r="42" spans="1:10" x14ac:dyDescent="0.15">
      <c r="A42" s="149" t="s">
        <v>210</v>
      </c>
      <c r="B42" s="384" t="s">
        <v>42</v>
      </c>
      <c r="C42" s="503">
        <f t="shared" si="4"/>
        <v>66161192</v>
      </c>
      <c r="D42" s="503">
        <f t="shared" si="4"/>
        <v>0</v>
      </c>
      <c r="E42" s="503">
        <f t="shared" si="4"/>
        <v>0</v>
      </c>
      <c r="F42" s="504">
        <f t="shared" si="0"/>
        <v>0</v>
      </c>
      <c r="G42" s="505">
        <f t="shared" si="1"/>
        <v>0</v>
      </c>
      <c r="H42" s="74"/>
    </row>
    <row r="43" spans="1:10" x14ac:dyDescent="0.15">
      <c r="A43" s="149" t="s">
        <v>216</v>
      </c>
      <c r="B43" s="384" t="s">
        <v>306</v>
      </c>
      <c r="C43" s="503">
        <f t="shared" ref="C43:E44" si="5">C106</f>
        <v>29837869</v>
      </c>
      <c r="D43" s="503">
        <f t="shared" si="5"/>
        <v>0</v>
      </c>
      <c r="E43" s="503">
        <f t="shared" si="5"/>
        <v>0</v>
      </c>
      <c r="F43" s="504">
        <f>IF(D43&gt;0,D43/C43,0)</f>
        <v>0</v>
      </c>
      <c r="G43" s="505">
        <f>IF(E43&gt;0,E43/C43,0)</f>
        <v>0</v>
      </c>
      <c r="H43" s="74"/>
    </row>
    <row r="44" spans="1:10" x14ac:dyDescent="0.15">
      <c r="A44" s="149" t="s">
        <v>217</v>
      </c>
      <c r="B44" s="384" t="s">
        <v>307</v>
      </c>
      <c r="C44" s="503">
        <f t="shared" si="5"/>
        <v>22917697</v>
      </c>
      <c r="D44" s="503">
        <f t="shared" si="5"/>
        <v>1223</v>
      </c>
      <c r="E44" s="503">
        <f t="shared" si="5"/>
        <v>221</v>
      </c>
      <c r="F44" s="504">
        <f>IF(D44&gt;0,D44/C44,0)</f>
        <v>5.3364873442562749E-5</v>
      </c>
      <c r="G44" s="505">
        <f>IF(E44&gt;0,E44/C44,0)</f>
        <v>9.6432028052382409E-6</v>
      </c>
      <c r="H44" s="74"/>
    </row>
    <row r="45" spans="1:10" x14ac:dyDescent="0.15">
      <c r="A45" s="149" t="s">
        <v>218</v>
      </c>
      <c r="B45" s="384" t="s">
        <v>308</v>
      </c>
      <c r="C45" s="503">
        <f t="shared" ref="C45:E46" si="6">C88</f>
        <v>1325036</v>
      </c>
      <c r="D45" s="503">
        <f t="shared" si="6"/>
        <v>0</v>
      </c>
      <c r="E45" s="503">
        <f t="shared" si="6"/>
        <v>0</v>
      </c>
      <c r="F45" s="504">
        <f>IF(D45&gt;0,D45/C45,0)</f>
        <v>0</v>
      </c>
      <c r="G45" s="505">
        <f>IF(E45&gt;0,E45/C45,0)</f>
        <v>0</v>
      </c>
      <c r="H45" s="74"/>
    </row>
    <row r="46" spans="1:10" x14ac:dyDescent="0.15">
      <c r="A46" s="344" t="s">
        <v>219</v>
      </c>
      <c r="B46" s="346" t="s">
        <v>309</v>
      </c>
      <c r="C46" s="506">
        <f t="shared" si="6"/>
        <v>5284210</v>
      </c>
      <c r="D46" s="506">
        <f t="shared" si="6"/>
        <v>136458</v>
      </c>
      <c r="E46" s="506">
        <f t="shared" si="6"/>
        <v>137477</v>
      </c>
      <c r="F46" s="507">
        <f>IF(D46&gt;0,D46/C46,0)</f>
        <v>2.5823727671686024E-2</v>
      </c>
      <c r="G46" s="508">
        <f>IF(E46&gt;0,E46/C46,0)</f>
        <v>2.6016566336311386E-2</v>
      </c>
      <c r="H46" s="74"/>
    </row>
    <row r="47" spans="1:10" x14ac:dyDescent="0.15">
      <c r="J47" s="74"/>
    </row>
    <row r="48" spans="1:10" x14ac:dyDescent="0.15">
      <c r="J48" s="74"/>
    </row>
    <row r="49" spans="1:13" x14ac:dyDescent="0.15">
      <c r="J49" s="74"/>
    </row>
    <row r="50" spans="1:13" x14ac:dyDescent="0.15">
      <c r="A50" s="52" t="s">
        <v>674</v>
      </c>
    </row>
    <row r="51" spans="1:13" x14ac:dyDescent="0.15">
      <c r="A51" s="509"/>
      <c r="B51" s="510"/>
      <c r="C51" s="511" t="s">
        <v>84</v>
      </c>
      <c r="D51" s="511" t="s">
        <v>85</v>
      </c>
      <c r="E51" s="511" t="s">
        <v>666</v>
      </c>
      <c r="F51" s="512" t="s">
        <v>709</v>
      </c>
      <c r="G51" s="513" t="s">
        <v>710</v>
      </c>
    </row>
    <row r="52" spans="1:13" ht="27" x14ac:dyDescent="0.15">
      <c r="A52" s="514"/>
      <c r="B52" s="515"/>
      <c r="C52" s="497" t="s">
        <v>669</v>
      </c>
      <c r="D52" s="496" t="s">
        <v>670</v>
      </c>
      <c r="E52" s="497" t="s">
        <v>671</v>
      </c>
      <c r="F52" s="498" t="s">
        <v>672</v>
      </c>
      <c r="G52" s="499" t="s">
        <v>673</v>
      </c>
      <c r="H52" s="497" t="s">
        <v>527</v>
      </c>
    </row>
    <row r="53" spans="1:13" x14ac:dyDescent="0.15">
      <c r="A53" s="516" t="s">
        <v>513</v>
      </c>
      <c r="B53" s="517" t="s">
        <v>675</v>
      </c>
      <c r="C53" s="518">
        <f>D53+E53+H53</f>
        <v>17811562</v>
      </c>
      <c r="D53" s="518">
        <v>4997201</v>
      </c>
      <c r="E53" s="518">
        <v>778399</v>
      </c>
      <c r="F53" s="519">
        <f>IF(D53&gt;0,D53/C53,0)</f>
        <v>0.28055939170298483</v>
      </c>
      <c r="G53" s="519">
        <f>IF(E53&gt;0,E53/C53,0)</f>
        <v>4.370189430887645E-2</v>
      </c>
      <c r="H53" s="531">
        <v>12035962</v>
      </c>
      <c r="K53" s="522"/>
      <c r="L53" s="522"/>
      <c r="M53" s="522"/>
    </row>
    <row r="54" spans="1:13" x14ac:dyDescent="0.15">
      <c r="A54" s="520" t="s">
        <v>519</v>
      </c>
      <c r="B54" s="521" t="s">
        <v>28</v>
      </c>
      <c r="C54" s="518">
        <f t="shared" ref="C54:C90" si="7">D54+E54+H54</f>
        <v>2623740</v>
      </c>
      <c r="D54" s="522">
        <v>410234</v>
      </c>
      <c r="E54" s="522">
        <v>1453526</v>
      </c>
      <c r="F54" s="523">
        <f t="shared" ref="F54:F90" si="8">IF(D54&gt;0,D54/C54,0)</f>
        <v>0.1563546692888777</v>
      </c>
      <c r="G54" s="523">
        <f t="shared" ref="G54:G90" si="9">IF(E54&gt;0,E54/C54,0)</f>
        <v>0.55399010572693941</v>
      </c>
      <c r="H54" s="522">
        <v>759980</v>
      </c>
      <c r="K54" s="522"/>
      <c r="L54" s="522"/>
      <c r="M54" s="522"/>
    </row>
    <row r="55" spans="1:13" x14ac:dyDescent="0.15">
      <c r="A55" s="520" t="s">
        <v>3</v>
      </c>
      <c r="B55" s="521" t="s">
        <v>676</v>
      </c>
      <c r="C55" s="518">
        <f t="shared" si="7"/>
        <v>58050928</v>
      </c>
      <c r="D55" s="522">
        <v>20551527</v>
      </c>
      <c r="E55" s="522">
        <v>1958491</v>
      </c>
      <c r="F55" s="523">
        <f t="shared" si="8"/>
        <v>0.35402581333411243</v>
      </c>
      <c r="G55" s="523">
        <f t="shared" si="9"/>
        <v>3.3737462388198171E-2</v>
      </c>
      <c r="H55" s="522">
        <v>35540910</v>
      </c>
      <c r="K55" s="522"/>
      <c r="L55" s="522"/>
      <c r="M55" s="522"/>
    </row>
    <row r="56" spans="1:13" x14ac:dyDescent="0.15">
      <c r="A56" s="520" t="s">
        <v>7</v>
      </c>
      <c r="B56" s="521" t="s">
        <v>29</v>
      </c>
      <c r="C56" s="518">
        <f t="shared" si="7"/>
        <v>10421404</v>
      </c>
      <c r="D56" s="522">
        <v>6750377</v>
      </c>
      <c r="E56" s="522">
        <v>316885</v>
      </c>
      <c r="F56" s="523">
        <f t="shared" si="8"/>
        <v>0.64774160947987436</v>
      </c>
      <c r="G56" s="523">
        <f t="shared" si="9"/>
        <v>3.0407131323188317E-2</v>
      </c>
      <c r="H56" s="522">
        <v>3354142</v>
      </c>
      <c r="K56" s="522"/>
      <c r="L56" s="522"/>
      <c r="M56" s="522"/>
    </row>
    <row r="57" spans="1:13" x14ac:dyDescent="0.15">
      <c r="A57" s="520" t="s">
        <v>8</v>
      </c>
      <c r="B57" s="521" t="s">
        <v>294</v>
      </c>
      <c r="C57" s="518">
        <f t="shared" si="7"/>
        <v>17143739</v>
      </c>
      <c r="D57" s="522">
        <v>5031554</v>
      </c>
      <c r="E57" s="522">
        <v>1043716</v>
      </c>
      <c r="F57" s="523">
        <f t="shared" si="8"/>
        <v>0.29349221893777083</v>
      </c>
      <c r="G57" s="523">
        <f t="shared" si="9"/>
        <v>6.0880301549154477E-2</v>
      </c>
      <c r="H57" s="522">
        <v>11068469</v>
      </c>
      <c r="K57" s="522"/>
      <c r="L57" s="522"/>
      <c r="M57" s="522"/>
    </row>
    <row r="58" spans="1:13" x14ac:dyDescent="0.15">
      <c r="A58" s="520" t="s">
        <v>12</v>
      </c>
      <c r="B58" s="521" t="s">
        <v>30</v>
      </c>
      <c r="C58" s="518">
        <f t="shared" si="7"/>
        <v>38248825</v>
      </c>
      <c r="D58" s="522">
        <v>9506954</v>
      </c>
      <c r="E58" s="522">
        <v>1107957</v>
      </c>
      <c r="F58" s="523">
        <f t="shared" si="8"/>
        <v>0.24855545235703319</v>
      </c>
      <c r="G58" s="523">
        <f t="shared" si="9"/>
        <v>2.8967085917018368E-2</v>
      </c>
      <c r="H58" s="522">
        <v>27633914</v>
      </c>
      <c r="K58" s="522"/>
      <c r="L58" s="522"/>
      <c r="M58" s="522"/>
    </row>
    <row r="59" spans="1:13" x14ac:dyDescent="0.15">
      <c r="A59" s="520" t="s">
        <v>13</v>
      </c>
      <c r="B59" s="521" t="s">
        <v>31</v>
      </c>
      <c r="C59" s="518">
        <f t="shared" si="7"/>
        <v>25566352</v>
      </c>
      <c r="D59" s="522">
        <v>5131915</v>
      </c>
      <c r="E59" s="522">
        <v>577230</v>
      </c>
      <c r="F59" s="523">
        <f t="shared" si="8"/>
        <v>0.20072926321283538</v>
      </c>
      <c r="G59" s="523">
        <f t="shared" si="9"/>
        <v>2.2577722468970152E-2</v>
      </c>
      <c r="H59" s="522">
        <v>19857207</v>
      </c>
      <c r="K59" s="522"/>
      <c r="L59" s="522"/>
      <c r="M59" s="522"/>
    </row>
    <row r="60" spans="1:13" x14ac:dyDescent="0.15">
      <c r="A60" s="520" t="s">
        <v>14</v>
      </c>
      <c r="B60" s="521" t="s">
        <v>295</v>
      </c>
      <c r="C60" s="518">
        <f t="shared" si="7"/>
        <v>17308917</v>
      </c>
      <c r="D60" s="522">
        <v>3878035</v>
      </c>
      <c r="E60" s="522">
        <v>524751</v>
      </c>
      <c r="F60" s="523">
        <f t="shared" si="8"/>
        <v>0.22404839078031283</v>
      </c>
      <c r="G60" s="523">
        <f t="shared" si="9"/>
        <v>3.031680144979608E-2</v>
      </c>
      <c r="H60" s="522">
        <v>12906131</v>
      </c>
      <c r="K60" s="522"/>
      <c r="L60" s="522"/>
      <c r="M60" s="522"/>
    </row>
    <row r="61" spans="1:13" x14ac:dyDescent="0.15">
      <c r="A61" s="520" t="s">
        <v>17</v>
      </c>
      <c r="B61" s="521" t="s">
        <v>32</v>
      </c>
      <c r="C61" s="518">
        <f t="shared" si="7"/>
        <v>8840707</v>
      </c>
      <c r="D61" s="522">
        <v>1946915</v>
      </c>
      <c r="E61" s="522">
        <v>454309</v>
      </c>
      <c r="F61" s="523">
        <f t="shared" si="8"/>
        <v>0.22022164064480362</v>
      </c>
      <c r="G61" s="523">
        <f t="shared" si="9"/>
        <v>5.1388310912238125E-2</v>
      </c>
      <c r="H61" s="522">
        <v>6439483</v>
      </c>
      <c r="K61" s="522"/>
      <c r="L61" s="522"/>
      <c r="M61" s="522"/>
    </row>
    <row r="62" spans="1:13" x14ac:dyDescent="0.15">
      <c r="A62" s="520" t="s">
        <v>18</v>
      </c>
      <c r="B62" s="521" t="s">
        <v>33</v>
      </c>
      <c r="C62" s="518">
        <f t="shared" si="7"/>
        <v>34255922</v>
      </c>
      <c r="D62" s="522">
        <v>2854997</v>
      </c>
      <c r="E62" s="522">
        <v>913709</v>
      </c>
      <c r="F62" s="523">
        <f t="shared" si="8"/>
        <v>8.3343166183061715E-2</v>
      </c>
      <c r="G62" s="523">
        <f t="shared" si="9"/>
        <v>2.6673023134510875E-2</v>
      </c>
      <c r="H62" s="522">
        <v>30487216</v>
      </c>
      <c r="K62" s="522"/>
      <c r="L62" s="522"/>
      <c r="M62" s="522"/>
    </row>
    <row r="63" spans="1:13" x14ac:dyDescent="0.15">
      <c r="A63" s="520" t="s">
        <v>19</v>
      </c>
      <c r="B63" s="521" t="s">
        <v>34</v>
      </c>
      <c r="C63" s="518">
        <f t="shared" si="7"/>
        <v>11369720</v>
      </c>
      <c r="D63" s="522">
        <v>1885562</v>
      </c>
      <c r="E63" s="522">
        <v>422267</v>
      </c>
      <c r="F63" s="523">
        <f t="shared" si="8"/>
        <v>0.16584067153808538</v>
      </c>
      <c r="G63" s="523">
        <f t="shared" si="9"/>
        <v>3.7139612936818146E-2</v>
      </c>
      <c r="H63" s="522">
        <v>9061891</v>
      </c>
      <c r="K63" s="522"/>
      <c r="L63" s="522"/>
      <c r="M63" s="522"/>
    </row>
    <row r="64" spans="1:13" x14ac:dyDescent="0.15">
      <c r="A64" s="520" t="s">
        <v>20</v>
      </c>
      <c r="B64" s="521" t="s">
        <v>35</v>
      </c>
      <c r="C64" s="518">
        <f t="shared" si="7"/>
        <v>12811412</v>
      </c>
      <c r="D64" s="522">
        <v>2116735</v>
      </c>
      <c r="E64" s="522">
        <v>563417</v>
      </c>
      <c r="F64" s="523">
        <f t="shared" si="8"/>
        <v>0.16522261558679091</v>
      </c>
      <c r="G64" s="523">
        <f t="shared" si="9"/>
        <v>4.3977744217421157E-2</v>
      </c>
      <c r="H64" s="522">
        <v>10131260</v>
      </c>
      <c r="K64" s="522"/>
      <c r="L64" s="522"/>
      <c r="M64" s="522"/>
    </row>
    <row r="65" spans="1:13" x14ac:dyDescent="0.15">
      <c r="A65" s="520" t="s">
        <v>21</v>
      </c>
      <c r="B65" s="521" t="s">
        <v>296</v>
      </c>
      <c r="C65" s="518">
        <f t="shared" si="7"/>
        <v>10929934</v>
      </c>
      <c r="D65" s="522">
        <v>1354017</v>
      </c>
      <c r="E65" s="522">
        <v>151116</v>
      </c>
      <c r="F65" s="523">
        <f t="shared" si="8"/>
        <v>0.123881534874776</v>
      </c>
      <c r="G65" s="523">
        <f t="shared" si="9"/>
        <v>1.3825884035530315E-2</v>
      </c>
      <c r="H65" s="522">
        <v>9424801</v>
      </c>
      <c r="K65" s="522"/>
      <c r="L65" s="522"/>
      <c r="M65" s="522"/>
    </row>
    <row r="66" spans="1:13" x14ac:dyDescent="0.15">
      <c r="A66" s="520" t="s">
        <v>22</v>
      </c>
      <c r="B66" s="521" t="s">
        <v>297</v>
      </c>
      <c r="C66" s="518">
        <f t="shared" si="7"/>
        <v>17064914</v>
      </c>
      <c r="D66" s="522">
        <v>2503662</v>
      </c>
      <c r="E66" s="522">
        <v>202130</v>
      </c>
      <c r="F66" s="523">
        <f t="shared" si="8"/>
        <v>0.14671401215382626</v>
      </c>
      <c r="G66" s="523">
        <f t="shared" si="9"/>
        <v>1.1844771089968575E-2</v>
      </c>
      <c r="H66" s="522">
        <v>14359122</v>
      </c>
      <c r="K66" s="522"/>
      <c r="L66" s="522"/>
      <c r="M66" s="522"/>
    </row>
    <row r="67" spans="1:13" x14ac:dyDescent="0.15">
      <c r="A67" s="520" t="s">
        <v>23</v>
      </c>
      <c r="B67" s="521" t="s">
        <v>298</v>
      </c>
      <c r="C67" s="518">
        <f t="shared" si="7"/>
        <v>8431211</v>
      </c>
      <c r="D67" s="522">
        <v>1863298</v>
      </c>
      <c r="E67" s="522">
        <v>134153</v>
      </c>
      <c r="F67" s="523">
        <f t="shared" si="8"/>
        <v>0.22100004376595486</v>
      </c>
      <c r="G67" s="523">
        <f t="shared" si="9"/>
        <v>1.5911474638696625E-2</v>
      </c>
      <c r="H67" s="522">
        <v>6433760</v>
      </c>
      <c r="K67" s="522"/>
      <c r="L67" s="522"/>
      <c r="M67" s="522"/>
    </row>
    <row r="68" spans="1:13" x14ac:dyDescent="0.15">
      <c r="A68" s="520" t="s">
        <v>24</v>
      </c>
      <c r="B68" s="521" t="s">
        <v>206</v>
      </c>
      <c r="C68" s="518">
        <f t="shared" si="7"/>
        <v>14676586</v>
      </c>
      <c r="D68" s="522">
        <v>1109590</v>
      </c>
      <c r="E68" s="522">
        <v>158615</v>
      </c>
      <c r="F68" s="523">
        <f t="shared" si="8"/>
        <v>7.5602732134026268E-2</v>
      </c>
      <c r="G68" s="523">
        <f t="shared" si="9"/>
        <v>1.0807349883685483E-2</v>
      </c>
      <c r="H68" s="522">
        <v>13408381</v>
      </c>
      <c r="K68" s="522"/>
      <c r="L68" s="522"/>
      <c r="M68" s="522"/>
    </row>
    <row r="69" spans="1:13" x14ac:dyDescent="0.15">
      <c r="A69" s="520" t="s">
        <v>25</v>
      </c>
      <c r="B69" s="521" t="s">
        <v>36</v>
      </c>
      <c r="C69" s="518">
        <f t="shared" si="7"/>
        <v>19330194</v>
      </c>
      <c r="D69" s="522">
        <v>4092701</v>
      </c>
      <c r="E69" s="522">
        <v>194840</v>
      </c>
      <c r="F69" s="523">
        <f t="shared" si="8"/>
        <v>0.21172581092564308</v>
      </c>
      <c r="G69" s="523">
        <f t="shared" si="9"/>
        <v>1.0079567747742211E-2</v>
      </c>
      <c r="H69" s="522">
        <v>15042653</v>
      </c>
      <c r="K69" s="522"/>
      <c r="L69" s="522"/>
      <c r="M69" s="522"/>
    </row>
    <row r="70" spans="1:13" x14ac:dyDescent="0.15">
      <c r="A70" s="520" t="s">
        <v>26</v>
      </c>
      <c r="B70" s="521" t="s">
        <v>205</v>
      </c>
      <c r="C70" s="518">
        <f t="shared" si="7"/>
        <v>11242374</v>
      </c>
      <c r="D70" s="522">
        <v>3213788</v>
      </c>
      <c r="E70" s="522">
        <v>126161</v>
      </c>
      <c r="F70" s="523">
        <f t="shared" si="8"/>
        <v>0.28586382200058458</v>
      </c>
      <c r="G70" s="523">
        <f t="shared" si="9"/>
        <v>1.1221918075310429E-2</v>
      </c>
      <c r="H70" s="522">
        <v>7902425</v>
      </c>
      <c r="K70" s="522"/>
      <c r="L70" s="522"/>
      <c r="M70" s="522"/>
    </row>
    <row r="71" spans="1:13" x14ac:dyDescent="0.15">
      <c r="A71" s="520" t="s">
        <v>57</v>
      </c>
      <c r="B71" s="521" t="s">
        <v>677</v>
      </c>
      <c r="C71" s="518">
        <f t="shared" si="7"/>
        <v>50734667</v>
      </c>
      <c r="D71" s="522">
        <v>4348882</v>
      </c>
      <c r="E71" s="522">
        <v>814283</v>
      </c>
      <c r="F71" s="523">
        <f t="shared" si="8"/>
        <v>8.5718154018828985E-2</v>
      </c>
      <c r="G71" s="523">
        <f t="shared" si="9"/>
        <v>1.6049834327285524E-2</v>
      </c>
      <c r="H71" s="522">
        <v>45571502</v>
      </c>
      <c r="K71" s="522"/>
      <c r="L71" s="522"/>
      <c r="M71" s="522"/>
    </row>
    <row r="72" spans="1:13" x14ac:dyDescent="0.15">
      <c r="A72" s="520" t="s">
        <v>218</v>
      </c>
      <c r="B72" s="524" t="s">
        <v>56</v>
      </c>
      <c r="C72" s="518">
        <f t="shared" si="7"/>
        <v>16327608</v>
      </c>
      <c r="D72" s="522">
        <v>5771530</v>
      </c>
      <c r="E72" s="522">
        <v>599875</v>
      </c>
      <c r="F72" s="523">
        <f t="shared" si="8"/>
        <v>0.35348288616434204</v>
      </c>
      <c r="G72" s="523">
        <f t="shared" si="9"/>
        <v>3.6739919282726533E-2</v>
      </c>
      <c r="H72" s="522">
        <v>9956203</v>
      </c>
      <c r="K72" s="522"/>
      <c r="L72" s="522"/>
      <c r="M72" s="522"/>
    </row>
    <row r="73" spans="1:13" x14ac:dyDescent="0.15">
      <c r="A73" s="520" t="s">
        <v>220</v>
      </c>
      <c r="B73" s="521" t="s">
        <v>37</v>
      </c>
      <c r="C73" s="518">
        <f t="shared" si="7"/>
        <v>52514485</v>
      </c>
      <c r="D73" s="522">
        <v>0</v>
      </c>
      <c r="E73" s="522">
        <v>0</v>
      </c>
      <c r="F73" s="523">
        <f t="shared" si="8"/>
        <v>0</v>
      </c>
      <c r="G73" s="523">
        <f t="shared" si="9"/>
        <v>0</v>
      </c>
      <c r="H73" s="522">
        <v>52514485</v>
      </c>
      <c r="K73" s="522"/>
      <c r="L73" s="522"/>
      <c r="M73" s="522"/>
    </row>
    <row r="74" spans="1:13" x14ac:dyDescent="0.15">
      <c r="A74" s="520" t="s">
        <v>553</v>
      </c>
      <c r="B74" s="521" t="s">
        <v>678</v>
      </c>
      <c r="C74" s="518">
        <f t="shared" si="7"/>
        <v>21187278</v>
      </c>
      <c r="D74" s="522">
        <v>0</v>
      </c>
      <c r="E74" s="522">
        <v>0</v>
      </c>
      <c r="F74" s="523">
        <f t="shared" si="8"/>
        <v>0</v>
      </c>
      <c r="G74" s="523">
        <f t="shared" si="9"/>
        <v>0</v>
      </c>
      <c r="H74" s="522">
        <v>21187278</v>
      </c>
      <c r="K74" s="522"/>
      <c r="L74" s="522"/>
      <c r="M74" s="522"/>
    </row>
    <row r="75" spans="1:13" x14ac:dyDescent="0.15">
      <c r="A75" s="520" t="s">
        <v>554</v>
      </c>
      <c r="B75" s="521" t="s">
        <v>581</v>
      </c>
      <c r="C75" s="518">
        <f t="shared" si="7"/>
        <v>4567395</v>
      </c>
      <c r="D75" s="522">
        <v>0</v>
      </c>
      <c r="E75" s="522">
        <v>0</v>
      </c>
      <c r="F75" s="523">
        <f t="shared" si="8"/>
        <v>0</v>
      </c>
      <c r="G75" s="523">
        <f t="shared" si="9"/>
        <v>0</v>
      </c>
      <c r="H75" s="522">
        <v>4567395</v>
      </c>
      <c r="K75" s="522"/>
      <c r="L75" s="522"/>
      <c r="M75" s="522"/>
    </row>
    <row r="76" spans="1:13" x14ac:dyDescent="0.15">
      <c r="A76" s="520" t="s">
        <v>555</v>
      </c>
      <c r="B76" s="521" t="s">
        <v>582</v>
      </c>
      <c r="C76" s="518">
        <f t="shared" si="7"/>
        <v>3765124</v>
      </c>
      <c r="D76" s="522">
        <v>0</v>
      </c>
      <c r="E76" s="522">
        <v>0</v>
      </c>
      <c r="F76" s="523">
        <f t="shared" si="8"/>
        <v>0</v>
      </c>
      <c r="G76" s="523">
        <f t="shared" si="9"/>
        <v>0</v>
      </c>
      <c r="H76" s="522">
        <v>3765124</v>
      </c>
      <c r="K76" s="522"/>
      <c r="L76" s="522"/>
      <c r="M76" s="522"/>
    </row>
    <row r="77" spans="1:13" x14ac:dyDescent="0.15">
      <c r="A77" s="520" t="s">
        <v>558</v>
      </c>
      <c r="B77" s="521" t="s">
        <v>583</v>
      </c>
      <c r="C77" s="518">
        <f t="shared" si="7"/>
        <v>185540241</v>
      </c>
      <c r="D77" s="522">
        <v>91884428</v>
      </c>
      <c r="E77" s="522">
        <v>0</v>
      </c>
      <c r="F77" s="523">
        <f t="shared" si="8"/>
        <v>0.49522641290521985</v>
      </c>
      <c r="G77" s="523">
        <f t="shared" si="9"/>
        <v>0</v>
      </c>
      <c r="H77" s="522">
        <v>93655813</v>
      </c>
      <c r="K77" s="522"/>
      <c r="L77" s="522"/>
      <c r="M77" s="522"/>
    </row>
    <row r="78" spans="1:13" x14ac:dyDescent="0.15">
      <c r="A78" s="520" t="s">
        <v>560</v>
      </c>
      <c r="B78" s="521" t="s">
        <v>38</v>
      </c>
      <c r="C78" s="518">
        <f t="shared" si="7"/>
        <v>32093913</v>
      </c>
      <c r="D78" s="522">
        <v>0</v>
      </c>
      <c r="E78" s="522">
        <v>0</v>
      </c>
      <c r="F78" s="523">
        <f t="shared" si="8"/>
        <v>0</v>
      </c>
      <c r="G78" s="523">
        <f t="shared" si="9"/>
        <v>0</v>
      </c>
      <c r="H78" s="522">
        <v>32093913</v>
      </c>
      <c r="K78" s="522"/>
      <c r="L78" s="522"/>
      <c r="M78" s="522"/>
    </row>
    <row r="79" spans="1:13" x14ac:dyDescent="0.15">
      <c r="A79" s="520" t="s">
        <v>679</v>
      </c>
      <c r="B79" s="521" t="s">
        <v>39</v>
      </c>
      <c r="C79" s="518">
        <f t="shared" si="7"/>
        <v>71187533</v>
      </c>
      <c r="D79" s="522">
        <v>0</v>
      </c>
      <c r="E79" s="522">
        <v>0</v>
      </c>
      <c r="F79" s="523">
        <f t="shared" si="8"/>
        <v>0</v>
      </c>
      <c r="G79" s="523">
        <f t="shared" si="9"/>
        <v>0</v>
      </c>
      <c r="H79" s="522">
        <v>71187533</v>
      </c>
      <c r="K79" s="522"/>
      <c r="L79" s="522"/>
      <c r="M79" s="522"/>
    </row>
    <row r="80" spans="1:13" x14ac:dyDescent="0.15">
      <c r="A80" s="520" t="s">
        <v>680</v>
      </c>
      <c r="B80" s="521" t="s">
        <v>681</v>
      </c>
      <c r="C80" s="518">
        <f t="shared" si="7"/>
        <v>61071981</v>
      </c>
      <c r="D80" s="522">
        <v>0</v>
      </c>
      <c r="E80" s="522">
        <v>12837947</v>
      </c>
      <c r="F80" s="523">
        <f t="shared" si="8"/>
        <v>0</v>
      </c>
      <c r="G80" s="523">
        <f t="shared" si="9"/>
        <v>0.21021009618142239</v>
      </c>
      <c r="H80" s="522">
        <v>48234034</v>
      </c>
      <c r="K80" s="522"/>
      <c r="L80" s="522"/>
      <c r="M80" s="522"/>
    </row>
    <row r="81" spans="1:13" x14ac:dyDescent="0.15">
      <c r="A81" s="520" t="s">
        <v>682</v>
      </c>
      <c r="B81" s="521" t="s">
        <v>209</v>
      </c>
      <c r="C81" s="518">
        <f t="shared" si="7"/>
        <v>48791949</v>
      </c>
      <c r="D81" s="522">
        <v>2427273</v>
      </c>
      <c r="E81" s="522">
        <v>204419</v>
      </c>
      <c r="F81" s="523">
        <f t="shared" si="8"/>
        <v>4.9747408122598258E-2</v>
      </c>
      <c r="G81" s="523">
        <f t="shared" si="9"/>
        <v>4.1896051334206798E-3</v>
      </c>
      <c r="H81" s="522">
        <v>46160257</v>
      </c>
      <c r="K81" s="522"/>
      <c r="L81" s="522"/>
      <c r="M81" s="522"/>
    </row>
    <row r="82" spans="1:13" x14ac:dyDescent="0.15">
      <c r="A82" s="520" t="s">
        <v>683</v>
      </c>
      <c r="B82" s="521" t="s">
        <v>40</v>
      </c>
      <c r="C82" s="518">
        <f t="shared" si="7"/>
        <v>39405194</v>
      </c>
      <c r="D82" s="522">
        <v>0</v>
      </c>
      <c r="E82" s="522">
        <v>0</v>
      </c>
      <c r="F82" s="523">
        <f t="shared" si="8"/>
        <v>0</v>
      </c>
      <c r="G82" s="523">
        <f t="shared" si="9"/>
        <v>0</v>
      </c>
      <c r="H82" s="522">
        <v>39405194</v>
      </c>
      <c r="K82" s="522"/>
      <c r="L82" s="522"/>
      <c r="M82" s="522"/>
    </row>
    <row r="83" spans="1:13" x14ac:dyDescent="0.15">
      <c r="A83" s="520" t="s">
        <v>684</v>
      </c>
      <c r="B83" s="521" t="s">
        <v>41</v>
      </c>
      <c r="C83" s="518">
        <f t="shared" si="7"/>
        <v>34837104</v>
      </c>
      <c r="D83" s="522">
        <v>0</v>
      </c>
      <c r="E83" s="522">
        <v>0</v>
      </c>
      <c r="F83" s="523">
        <f t="shared" si="8"/>
        <v>0</v>
      </c>
      <c r="G83" s="523">
        <f t="shared" si="9"/>
        <v>0</v>
      </c>
      <c r="H83" s="522">
        <v>34837104</v>
      </c>
      <c r="K83" s="522"/>
      <c r="L83" s="522"/>
      <c r="M83" s="522"/>
    </row>
    <row r="84" spans="1:13" x14ac:dyDescent="0.15">
      <c r="A84" s="520" t="s">
        <v>685</v>
      </c>
      <c r="B84" s="521" t="s">
        <v>686</v>
      </c>
      <c r="C84" s="518">
        <f t="shared" si="7"/>
        <v>60275091</v>
      </c>
      <c r="D84" s="522">
        <v>0</v>
      </c>
      <c r="E84" s="522">
        <v>0</v>
      </c>
      <c r="F84" s="523">
        <f t="shared" si="8"/>
        <v>0</v>
      </c>
      <c r="G84" s="523">
        <f t="shared" si="9"/>
        <v>0</v>
      </c>
      <c r="H84" s="522">
        <v>60275091</v>
      </c>
      <c r="K84" s="522"/>
      <c r="L84" s="522"/>
      <c r="M84" s="522"/>
    </row>
    <row r="85" spans="1:13" x14ac:dyDescent="0.15">
      <c r="A85" s="520" t="s">
        <v>687</v>
      </c>
      <c r="B85" s="524" t="s">
        <v>602</v>
      </c>
      <c r="C85" s="518">
        <f t="shared" si="7"/>
        <v>5165598</v>
      </c>
      <c r="D85" s="522">
        <v>0</v>
      </c>
      <c r="E85" s="522">
        <v>0</v>
      </c>
      <c r="F85" s="523">
        <f t="shared" si="8"/>
        <v>0</v>
      </c>
      <c r="G85" s="523">
        <f t="shared" si="9"/>
        <v>0</v>
      </c>
      <c r="H85" s="522">
        <v>5165598</v>
      </c>
      <c r="K85" s="522"/>
      <c r="L85" s="522"/>
      <c r="M85" s="522"/>
    </row>
    <row r="86" spans="1:13" x14ac:dyDescent="0.15">
      <c r="A86" s="520" t="s">
        <v>688</v>
      </c>
      <c r="B86" s="521" t="s">
        <v>42</v>
      </c>
      <c r="C86" s="518">
        <f t="shared" si="7"/>
        <v>66161192</v>
      </c>
      <c r="D86" s="522">
        <v>0</v>
      </c>
      <c r="E86" s="522">
        <v>0</v>
      </c>
      <c r="F86" s="523">
        <f t="shared" si="8"/>
        <v>0</v>
      </c>
      <c r="G86" s="523">
        <f t="shared" si="9"/>
        <v>0</v>
      </c>
      <c r="H86" s="522">
        <v>66161192</v>
      </c>
      <c r="K86" s="522"/>
      <c r="L86" s="522"/>
      <c r="M86" s="522"/>
    </row>
    <row r="87" spans="1:13" x14ac:dyDescent="0.15">
      <c r="A87" s="520" t="s">
        <v>689</v>
      </c>
      <c r="B87" s="521" t="s">
        <v>43</v>
      </c>
      <c r="C87" s="518">
        <f t="shared" si="7"/>
        <v>52755566</v>
      </c>
      <c r="D87" s="522">
        <v>1223</v>
      </c>
      <c r="E87" s="522">
        <v>221</v>
      </c>
      <c r="F87" s="523">
        <f t="shared" si="8"/>
        <v>2.318238799674711E-5</v>
      </c>
      <c r="G87" s="523">
        <f t="shared" si="9"/>
        <v>4.189131436861089E-6</v>
      </c>
      <c r="H87" s="522">
        <v>52754122</v>
      </c>
      <c r="K87" s="522"/>
      <c r="L87" s="522"/>
      <c r="M87" s="522"/>
    </row>
    <row r="88" spans="1:13" x14ac:dyDescent="0.15">
      <c r="A88" s="520" t="s">
        <v>690</v>
      </c>
      <c r="B88" s="521" t="s">
        <v>326</v>
      </c>
      <c r="C88" s="518">
        <f t="shared" si="7"/>
        <v>1325036</v>
      </c>
      <c r="D88" s="522">
        <v>0</v>
      </c>
      <c r="E88" s="522">
        <v>0</v>
      </c>
      <c r="F88" s="523">
        <f t="shared" si="8"/>
        <v>0</v>
      </c>
      <c r="G88" s="523">
        <f t="shared" si="9"/>
        <v>0</v>
      </c>
      <c r="H88" s="522">
        <v>1325036</v>
      </c>
      <c r="K88" s="522"/>
      <c r="L88" s="522"/>
      <c r="M88" s="522"/>
    </row>
    <row r="89" spans="1:13" x14ac:dyDescent="0.15">
      <c r="A89" s="520" t="s">
        <v>691</v>
      </c>
      <c r="B89" s="521" t="s">
        <v>327</v>
      </c>
      <c r="C89" s="518">
        <f t="shared" si="7"/>
        <v>5284210</v>
      </c>
      <c r="D89" s="522">
        <v>136458</v>
      </c>
      <c r="E89" s="522">
        <v>137477</v>
      </c>
      <c r="F89" s="523">
        <f t="shared" si="8"/>
        <v>2.5823727671686024E-2</v>
      </c>
      <c r="G89" s="523">
        <f t="shared" si="9"/>
        <v>2.6016566336311386E-2</v>
      </c>
      <c r="H89" s="522">
        <v>5010275</v>
      </c>
      <c r="K89" s="522"/>
      <c r="L89" s="522"/>
      <c r="M89" s="522"/>
    </row>
    <row r="90" spans="1:13" x14ac:dyDescent="0.15">
      <c r="A90" s="525" t="s">
        <v>692</v>
      </c>
      <c r="B90" s="526" t="s">
        <v>44</v>
      </c>
      <c r="C90" s="539">
        <f t="shared" si="7"/>
        <v>939674856</v>
      </c>
      <c r="D90" s="527">
        <v>0</v>
      </c>
      <c r="E90" s="527">
        <v>0</v>
      </c>
      <c r="F90" s="528">
        <f t="shared" si="8"/>
        <v>0</v>
      </c>
      <c r="G90" s="528">
        <f t="shared" si="9"/>
        <v>0</v>
      </c>
      <c r="H90" s="527">
        <v>939674856</v>
      </c>
      <c r="K90" s="522"/>
      <c r="L90" s="522"/>
      <c r="M90" s="522"/>
    </row>
    <row r="93" spans="1:13" x14ac:dyDescent="0.15">
      <c r="A93" s="54" t="s">
        <v>693</v>
      </c>
      <c r="B93" s="54" t="s">
        <v>563</v>
      </c>
      <c r="C93" s="540">
        <f>D93+E93+H93</f>
        <v>10199510</v>
      </c>
      <c r="D93" s="529">
        <v>3548066</v>
      </c>
      <c r="E93" s="529">
        <v>608465</v>
      </c>
      <c r="F93" s="530">
        <f t="shared" ref="F93:F99" si="10">IF(D93&gt;0,D93/C93,0)</f>
        <v>0.34786631906826898</v>
      </c>
      <c r="G93" s="530">
        <f t="shared" ref="G93:G99" si="11">IF(E93&gt;0,E93/C93,0)</f>
        <v>5.965629721427794E-2</v>
      </c>
      <c r="H93" s="529">
        <v>6042979</v>
      </c>
      <c r="I93" s="522"/>
      <c r="J93" s="522"/>
      <c r="K93" s="522"/>
    </row>
    <row r="94" spans="1:13" x14ac:dyDescent="0.15">
      <c r="A94" s="74" t="s">
        <v>694</v>
      </c>
      <c r="B94" s="74" t="s">
        <v>564</v>
      </c>
      <c r="C94" s="541">
        <f>D94+E94+H94</f>
        <v>3279120</v>
      </c>
      <c r="D94" s="531">
        <v>282257</v>
      </c>
      <c r="E94" s="531">
        <v>65387</v>
      </c>
      <c r="F94" s="523">
        <f t="shared" si="10"/>
        <v>8.6077057259264678E-2</v>
      </c>
      <c r="G94" s="523">
        <f t="shared" si="11"/>
        <v>1.9940410841933202E-2</v>
      </c>
      <c r="H94" s="531">
        <v>2931476</v>
      </c>
      <c r="I94" s="522"/>
      <c r="J94" s="522"/>
      <c r="K94" s="522"/>
    </row>
    <row r="95" spans="1:13" x14ac:dyDescent="0.15">
      <c r="A95" s="74" t="s">
        <v>695</v>
      </c>
      <c r="B95" s="74" t="s">
        <v>565</v>
      </c>
      <c r="C95" s="541">
        <f>D95+E95+H95</f>
        <v>851259</v>
      </c>
      <c r="D95" s="531">
        <v>0</v>
      </c>
      <c r="E95" s="531">
        <v>0</v>
      </c>
      <c r="F95" s="523">
        <f t="shared" si="10"/>
        <v>0</v>
      </c>
      <c r="G95" s="523">
        <f t="shared" si="11"/>
        <v>0</v>
      </c>
      <c r="H95" s="531">
        <v>851259</v>
      </c>
      <c r="I95" s="522"/>
      <c r="J95" s="522"/>
      <c r="K95" s="522"/>
    </row>
    <row r="96" spans="1:13" x14ac:dyDescent="0.15">
      <c r="A96" s="74" t="s">
        <v>696</v>
      </c>
      <c r="B96" s="74" t="s">
        <v>566</v>
      </c>
      <c r="C96" s="541">
        <f>D96+E96+H96</f>
        <v>1046835</v>
      </c>
      <c r="D96" s="531">
        <v>241041</v>
      </c>
      <c r="E96" s="531">
        <v>30048</v>
      </c>
      <c r="F96" s="523">
        <f t="shared" si="10"/>
        <v>0.2302569172792274</v>
      </c>
      <c r="G96" s="523">
        <f t="shared" si="11"/>
        <v>2.8703663901187865E-2</v>
      </c>
      <c r="H96" s="531">
        <v>775746</v>
      </c>
      <c r="I96" s="522"/>
      <c r="J96" s="522"/>
      <c r="K96" s="522"/>
    </row>
    <row r="97" spans="1:11" x14ac:dyDescent="0.15">
      <c r="A97" s="57" t="s">
        <v>697</v>
      </c>
      <c r="B97" s="57" t="s">
        <v>27</v>
      </c>
      <c r="C97" s="542">
        <f>D97+E97+H97</f>
        <v>2434838</v>
      </c>
      <c r="D97" s="532">
        <v>925837</v>
      </c>
      <c r="E97" s="532">
        <v>74499</v>
      </c>
      <c r="F97" s="533">
        <f t="shared" si="10"/>
        <v>0.38024583155018937</v>
      </c>
      <c r="G97" s="533">
        <f t="shared" si="11"/>
        <v>3.0597107487233238E-2</v>
      </c>
      <c r="H97" s="532">
        <v>1434502</v>
      </c>
      <c r="I97" s="522"/>
      <c r="J97" s="522"/>
      <c r="K97" s="522"/>
    </row>
    <row r="98" spans="1:11" x14ac:dyDescent="0.15">
      <c r="B98" s="306" t="s">
        <v>698</v>
      </c>
      <c r="C98" s="534">
        <f>SUM(C93:C95)</f>
        <v>14329889</v>
      </c>
      <c r="D98" s="534">
        <f>SUM(D93:D95)</f>
        <v>3830323</v>
      </c>
      <c r="E98" s="534">
        <f>SUM(E93:E95)</f>
        <v>673852</v>
      </c>
      <c r="F98" s="530">
        <f t="shared" si="10"/>
        <v>0.26729606907632014</v>
      </c>
      <c r="G98" s="530">
        <f t="shared" si="11"/>
        <v>4.7024230264449358E-2</v>
      </c>
      <c r="H98" s="536">
        <f>SUM(H93:H95)</f>
        <v>9825714</v>
      </c>
    </row>
    <row r="99" spans="1:11" x14ac:dyDescent="0.15">
      <c r="B99" s="535" t="s">
        <v>699</v>
      </c>
      <c r="C99" s="536">
        <f>SUM(C93:C97)</f>
        <v>17811562</v>
      </c>
      <c r="D99" s="536">
        <f>SUM(D93:D97)</f>
        <v>4997201</v>
      </c>
      <c r="E99" s="536">
        <f>SUM(E93:E97)</f>
        <v>778399</v>
      </c>
      <c r="F99" s="528">
        <f t="shared" si="10"/>
        <v>0.28055939170298483</v>
      </c>
      <c r="G99" s="528">
        <f t="shared" si="11"/>
        <v>4.370189430887645E-2</v>
      </c>
      <c r="H99" s="536">
        <f>SUM(H93:H97)</f>
        <v>12035962</v>
      </c>
    </row>
    <row r="101" spans="1:11" x14ac:dyDescent="0.15">
      <c r="A101" s="54" t="s">
        <v>700</v>
      </c>
      <c r="B101" s="54" t="s">
        <v>604</v>
      </c>
      <c r="C101" s="540">
        <f>D101+E101+H101</f>
        <v>4581515</v>
      </c>
      <c r="D101" s="529">
        <v>0</v>
      </c>
      <c r="E101" s="529">
        <v>0</v>
      </c>
      <c r="F101" s="530">
        <f t="shared" ref="F101:F108" si="12">IF(D101&gt;0,D101/C101,0)</f>
        <v>0</v>
      </c>
      <c r="G101" s="530">
        <f t="shared" ref="G101:G108" si="13">IF(E101&gt;0,E101/C101,0)</f>
        <v>0</v>
      </c>
      <c r="H101" s="529">
        <v>4581515</v>
      </c>
    </row>
    <row r="102" spans="1:11" x14ac:dyDescent="0.15">
      <c r="A102" s="74" t="s">
        <v>701</v>
      </c>
      <c r="B102" s="74" t="s">
        <v>605</v>
      </c>
      <c r="C102" s="541">
        <f>D102+E102+H102</f>
        <v>25256354</v>
      </c>
      <c r="D102" s="531">
        <v>0</v>
      </c>
      <c r="E102" s="531">
        <v>0</v>
      </c>
      <c r="F102" s="523">
        <f t="shared" si="12"/>
        <v>0</v>
      </c>
      <c r="G102" s="523">
        <f t="shared" si="13"/>
        <v>0</v>
      </c>
      <c r="H102" s="531">
        <v>25256354</v>
      </c>
    </row>
    <row r="103" spans="1:11" x14ac:dyDescent="0.15">
      <c r="A103" s="74" t="s">
        <v>702</v>
      </c>
      <c r="B103" s="74" t="s">
        <v>606</v>
      </c>
      <c r="C103" s="541">
        <f>D103+E103+H103</f>
        <v>5851143</v>
      </c>
      <c r="D103" s="531">
        <v>0</v>
      </c>
      <c r="E103" s="531">
        <v>0</v>
      </c>
      <c r="F103" s="523">
        <f t="shared" si="12"/>
        <v>0</v>
      </c>
      <c r="G103" s="523">
        <f t="shared" si="13"/>
        <v>0</v>
      </c>
      <c r="H103" s="531">
        <v>5851143</v>
      </c>
    </row>
    <row r="104" spans="1:11" x14ac:dyDescent="0.15">
      <c r="A104" s="74" t="s">
        <v>703</v>
      </c>
      <c r="B104" s="74" t="s">
        <v>607</v>
      </c>
      <c r="C104" s="541">
        <f>D104+E104+H104</f>
        <v>8938261</v>
      </c>
      <c r="D104" s="531">
        <v>0</v>
      </c>
      <c r="E104" s="531">
        <v>0</v>
      </c>
      <c r="F104" s="523">
        <f t="shared" si="12"/>
        <v>0</v>
      </c>
      <c r="G104" s="523">
        <f t="shared" si="13"/>
        <v>0</v>
      </c>
      <c r="H104" s="531">
        <v>8938261</v>
      </c>
    </row>
    <row r="105" spans="1:11" x14ac:dyDescent="0.15">
      <c r="A105" s="57" t="s">
        <v>704</v>
      </c>
      <c r="B105" s="57" t="s">
        <v>608</v>
      </c>
      <c r="C105" s="542">
        <f>D105+E105+H105</f>
        <v>8128293</v>
      </c>
      <c r="D105" s="532">
        <v>1223</v>
      </c>
      <c r="E105" s="532">
        <v>221</v>
      </c>
      <c r="F105" s="533">
        <f t="shared" si="12"/>
        <v>1.5046209579305274E-4</v>
      </c>
      <c r="G105" s="533">
        <f t="shared" si="13"/>
        <v>2.7188980515343135E-5</v>
      </c>
      <c r="H105" s="532">
        <v>8126849</v>
      </c>
    </row>
    <row r="106" spans="1:11" x14ac:dyDescent="0.15">
      <c r="B106" s="74" t="s">
        <v>306</v>
      </c>
      <c r="C106" s="543">
        <f>SUM(C101:C102)</f>
        <v>29837869</v>
      </c>
      <c r="D106" s="543">
        <f>SUM(D101:D102)</f>
        <v>0</v>
      </c>
      <c r="E106" s="543">
        <f>SUM(E101:E102)</f>
        <v>0</v>
      </c>
      <c r="F106" s="523">
        <f t="shared" si="12"/>
        <v>0</v>
      </c>
      <c r="G106" s="523">
        <f t="shared" si="13"/>
        <v>0</v>
      </c>
      <c r="H106" s="543">
        <f>SUM(H101:H102)</f>
        <v>29837869</v>
      </c>
    </row>
    <row r="107" spans="1:11" x14ac:dyDescent="0.15">
      <c r="B107" s="57" t="s">
        <v>307</v>
      </c>
      <c r="C107" s="537">
        <f>SUM(C103:C105)</f>
        <v>22917697</v>
      </c>
      <c r="D107" s="537">
        <f>SUM(D103:D105)</f>
        <v>1223</v>
      </c>
      <c r="E107" s="537">
        <f>SUM(E103:E105)</f>
        <v>221</v>
      </c>
      <c r="F107" s="533">
        <f t="shared" si="12"/>
        <v>5.3364873442562749E-5</v>
      </c>
      <c r="G107" s="533">
        <f t="shared" si="13"/>
        <v>9.6432028052382409E-6</v>
      </c>
      <c r="H107" s="537">
        <f>SUM(H103:H105)</f>
        <v>22916253</v>
      </c>
    </row>
    <row r="108" spans="1:11" x14ac:dyDescent="0.15">
      <c r="B108" s="538" t="s">
        <v>705</v>
      </c>
      <c r="C108" s="536">
        <f>SUM(C106:C107)</f>
        <v>52755566</v>
      </c>
      <c r="D108" s="536">
        <f>SUM(D106:D107)</f>
        <v>1223</v>
      </c>
      <c r="E108" s="536">
        <f>SUM(E106:E107)</f>
        <v>221</v>
      </c>
      <c r="F108" s="528">
        <f t="shared" si="12"/>
        <v>2.318238799674711E-5</v>
      </c>
      <c r="G108" s="528">
        <f t="shared" si="13"/>
        <v>4.189131436861089E-6</v>
      </c>
      <c r="H108" s="536">
        <f>SUM(H106:H107)</f>
        <v>52754122</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94"/>
  <sheetViews>
    <sheetView workbookViewId="0">
      <pane xSplit="4" ySplit="5" topLeftCell="Q38" activePane="bottomRight" state="frozen"/>
      <selection pane="topRight" activeCell="E1" sqref="E1"/>
      <selection pane="bottomLeft" activeCell="A6" sqref="A6"/>
      <selection pane="bottomRight" activeCell="U49" sqref="U49"/>
    </sheetView>
  </sheetViews>
  <sheetFormatPr defaultRowHeight="13.5" x14ac:dyDescent="0.15"/>
  <cols>
    <col min="1" max="1" width="3.375" style="574" customWidth="1"/>
    <col min="2" max="2" width="21.375" style="574" customWidth="1"/>
    <col min="3" max="3" width="8" style="574" hidden="1" customWidth="1"/>
    <col min="4" max="4" width="10" style="574" hidden="1" customWidth="1"/>
    <col min="5" max="5" width="9.25" style="574" bestFit="1" customWidth="1"/>
    <col min="6" max="6" width="9.125" style="574" bestFit="1" customWidth="1"/>
    <col min="7" max="15" width="9" style="574" customWidth="1"/>
    <col min="16" max="55" width="9.125" style="574" bestFit="1" customWidth="1"/>
    <col min="56" max="16384" width="9" style="574"/>
  </cols>
  <sheetData>
    <row r="1" spans="1:55" x14ac:dyDescent="0.15">
      <c r="A1" s="572" t="s">
        <v>748</v>
      </c>
      <c r="B1" s="573"/>
      <c r="C1" s="573"/>
      <c r="D1" s="573"/>
      <c r="I1" s="574" t="s">
        <v>749</v>
      </c>
      <c r="J1" s="574" t="s">
        <v>749</v>
      </c>
      <c r="K1" s="574" t="s">
        <v>749</v>
      </c>
      <c r="L1" s="574" t="s">
        <v>749</v>
      </c>
      <c r="M1" s="574" t="s">
        <v>749</v>
      </c>
      <c r="N1" s="574" t="s">
        <v>749</v>
      </c>
    </row>
    <row r="2" spans="1:55" x14ac:dyDescent="0.15">
      <c r="A2" s="573" t="s">
        <v>749</v>
      </c>
      <c r="B2" s="573" t="s">
        <v>750</v>
      </c>
      <c r="C2" s="573"/>
      <c r="D2" s="573"/>
      <c r="P2" s="574" t="s">
        <v>749</v>
      </c>
      <c r="BB2" s="574" t="s">
        <v>751</v>
      </c>
    </row>
    <row r="3" spans="1:55" x14ac:dyDescent="0.15">
      <c r="A3" s="575"/>
      <c r="B3" s="576"/>
      <c r="C3" s="576"/>
      <c r="D3" s="576"/>
      <c r="E3" s="577" t="s">
        <v>752</v>
      </c>
      <c r="F3" s="578"/>
      <c r="G3" s="579"/>
      <c r="H3" s="577"/>
      <c r="I3" s="579"/>
      <c r="J3" s="577"/>
      <c r="K3" s="579"/>
      <c r="L3" s="579"/>
      <c r="M3" s="579"/>
      <c r="N3" s="579"/>
      <c r="O3" s="579"/>
      <c r="P3" s="580"/>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row>
    <row r="4" spans="1:55" x14ac:dyDescent="0.15">
      <c r="A4" s="751" t="s">
        <v>753</v>
      </c>
      <c r="B4" s="752"/>
      <c r="C4" s="582" t="s">
        <v>754</v>
      </c>
      <c r="D4" s="582" t="s">
        <v>755</v>
      </c>
      <c r="E4" s="583" t="s">
        <v>756</v>
      </c>
      <c r="F4" s="584" t="s">
        <v>143</v>
      </c>
      <c r="G4" s="583" t="s">
        <v>757</v>
      </c>
      <c r="H4" s="583" t="s">
        <v>758</v>
      </c>
      <c r="I4" s="583" t="s">
        <v>759</v>
      </c>
      <c r="J4" s="583" t="s">
        <v>760</v>
      </c>
      <c r="K4" s="583" t="s">
        <v>761</v>
      </c>
      <c r="L4" s="583" t="s">
        <v>762</v>
      </c>
      <c r="M4" s="583" t="s">
        <v>763</v>
      </c>
      <c r="N4" s="583" t="s">
        <v>764</v>
      </c>
      <c r="O4" s="583" t="s">
        <v>765</v>
      </c>
      <c r="P4" s="585" t="s">
        <v>766</v>
      </c>
      <c r="Q4" s="584" t="s">
        <v>767</v>
      </c>
      <c r="R4" s="584" t="s">
        <v>768</v>
      </c>
      <c r="S4" s="584" t="s">
        <v>769</v>
      </c>
      <c r="T4" s="584" t="s">
        <v>770</v>
      </c>
      <c r="U4" s="584" t="s">
        <v>771</v>
      </c>
      <c r="V4" s="584" t="s">
        <v>772</v>
      </c>
      <c r="W4" s="584" t="s">
        <v>773</v>
      </c>
      <c r="X4" s="584" t="s">
        <v>774</v>
      </c>
      <c r="Y4" s="584" t="s">
        <v>775</v>
      </c>
      <c r="Z4" s="584" t="s">
        <v>776</v>
      </c>
      <c r="AA4" s="584" t="s">
        <v>777</v>
      </c>
      <c r="AB4" s="584" t="s">
        <v>778</v>
      </c>
      <c r="AC4" s="584" t="s">
        <v>779</v>
      </c>
      <c r="AD4" s="584" t="s">
        <v>780</v>
      </c>
      <c r="AE4" s="584" t="s">
        <v>781</v>
      </c>
      <c r="AF4" s="584" t="s">
        <v>782</v>
      </c>
      <c r="AG4" s="584" t="s">
        <v>783</v>
      </c>
      <c r="AH4" s="584" t="s">
        <v>784</v>
      </c>
      <c r="AI4" s="584" t="s">
        <v>785</v>
      </c>
      <c r="AJ4" s="584" t="s">
        <v>786</v>
      </c>
      <c r="AK4" s="584" t="s">
        <v>787</v>
      </c>
      <c r="AL4" s="584" t="s">
        <v>788</v>
      </c>
      <c r="AM4" s="584" t="s">
        <v>789</v>
      </c>
      <c r="AN4" s="584" t="s">
        <v>790</v>
      </c>
      <c r="AO4" s="584" t="s">
        <v>791</v>
      </c>
      <c r="AP4" s="584" t="s">
        <v>792</v>
      </c>
      <c r="AQ4" s="584" t="s">
        <v>793</v>
      </c>
      <c r="AR4" s="584" t="s">
        <v>794</v>
      </c>
      <c r="AS4" s="584" t="s">
        <v>795</v>
      </c>
      <c r="AT4" s="584" t="s">
        <v>796</v>
      </c>
      <c r="AU4" s="584" t="s">
        <v>797</v>
      </c>
      <c r="AV4" s="584" t="s">
        <v>798</v>
      </c>
      <c r="AW4" s="584" t="s">
        <v>799</v>
      </c>
      <c r="AX4" s="584" t="s">
        <v>800</v>
      </c>
      <c r="AY4" s="584" t="s">
        <v>801</v>
      </c>
      <c r="AZ4" s="584" t="s">
        <v>802</v>
      </c>
      <c r="BA4" s="584" t="s">
        <v>803</v>
      </c>
      <c r="BB4" s="584" t="s">
        <v>804</v>
      </c>
      <c r="BC4" s="584" t="s">
        <v>805</v>
      </c>
    </row>
    <row r="5" spans="1:55" x14ac:dyDescent="0.15">
      <c r="A5" s="586"/>
      <c r="B5" s="587"/>
      <c r="C5" s="587"/>
      <c r="D5" s="587"/>
      <c r="E5" s="588"/>
      <c r="F5" s="589"/>
      <c r="G5" s="588"/>
      <c r="H5" s="588"/>
      <c r="I5" s="588"/>
      <c r="J5" s="588"/>
      <c r="K5" s="588"/>
      <c r="L5" s="588"/>
      <c r="M5" s="588"/>
      <c r="N5" s="588"/>
      <c r="O5" s="588"/>
      <c r="P5" s="590"/>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row>
    <row r="6" spans="1:55" x14ac:dyDescent="0.15">
      <c r="A6" s="591" t="s">
        <v>290</v>
      </c>
      <c r="B6" s="592" t="s">
        <v>312</v>
      </c>
      <c r="C6" s="593">
        <f>E6-D6</f>
        <v>0</v>
      </c>
      <c r="D6" s="594">
        <v>52947</v>
      </c>
      <c r="E6" s="595">
        <f>F6+SUM(P6:BC6)</f>
        <v>52947</v>
      </c>
      <c r="F6" s="595">
        <f>SUM(G6:O6)</f>
        <v>5517</v>
      </c>
      <c r="G6" s="595">
        <v>129</v>
      </c>
      <c r="H6" s="595">
        <v>83</v>
      </c>
      <c r="I6" s="595">
        <v>56</v>
      </c>
      <c r="J6" s="595">
        <v>63</v>
      </c>
      <c r="K6" s="595">
        <v>144</v>
      </c>
      <c r="L6" s="595">
        <v>253</v>
      </c>
      <c r="M6" s="595">
        <v>1580</v>
      </c>
      <c r="N6" s="595">
        <v>66</v>
      </c>
      <c r="O6" s="595">
        <v>3143</v>
      </c>
      <c r="P6" s="595">
        <v>2298</v>
      </c>
      <c r="Q6" s="595">
        <v>662</v>
      </c>
      <c r="R6" s="595">
        <v>889</v>
      </c>
      <c r="S6" s="595">
        <v>760</v>
      </c>
      <c r="T6" s="595">
        <v>2501</v>
      </c>
      <c r="U6" s="595">
        <v>99</v>
      </c>
      <c r="V6" s="595">
        <v>744</v>
      </c>
      <c r="W6" s="595">
        <v>260</v>
      </c>
      <c r="X6" s="595">
        <v>3159</v>
      </c>
      <c r="Y6" s="595">
        <v>1235</v>
      </c>
      <c r="Z6" s="595">
        <v>441</v>
      </c>
      <c r="AA6" s="595">
        <v>454</v>
      </c>
      <c r="AB6" s="595">
        <v>1013</v>
      </c>
      <c r="AC6" s="595">
        <v>1469</v>
      </c>
      <c r="AD6" s="595">
        <v>185</v>
      </c>
      <c r="AE6" s="595">
        <v>655</v>
      </c>
      <c r="AF6" s="595">
        <v>710</v>
      </c>
      <c r="AG6" s="595">
        <v>1397</v>
      </c>
      <c r="AH6" s="595">
        <v>863</v>
      </c>
      <c r="AI6" s="595">
        <v>3161</v>
      </c>
      <c r="AJ6" s="595">
        <v>1070</v>
      </c>
      <c r="AK6" s="595">
        <v>2832</v>
      </c>
      <c r="AL6" s="595">
        <v>7750</v>
      </c>
      <c r="AM6" s="595">
        <v>1138</v>
      </c>
      <c r="AN6" s="595">
        <v>3037</v>
      </c>
      <c r="AO6" s="595">
        <v>935</v>
      </c>
      <c r="AP6" s="595">
        <v>1101</v>
      </c>
      <c r="AQ6" s="595">
        <v>1034</v>
      </c>
      <c r="AR6" s="595">
        <v>432</v>
      </c>
      <c r="AS6" s="595">
        <v>388</v>
      </c>
      <c r="AT6" s="595">
        <v>750</v>
      </c>
      <c r="AU6" s="595">
        <v>77</v>
      </c>
      <c r="AV6" s="595">
        <v>224</v>
      </c>
      <c r="AW6" s="595">
        <v>332</v>
      </c>
      <c r="AX6" s="595">
        <v>134</v>
      </c>
      <c r="AY6" s="595">
        <v>261</v>
      </c>
      <c r="AZ6" s="595">
        <v>442</v>
      </c>
      <c r="BA6" s="595">
        <v>781</v>
      </c>
      <c r="BB6" s="595">
        <v>916</v>
      </c>
      <c r="BC6" s="595">
        <v>841</v>
      </c>
    </row>
    <row r="7" spans="1:55" x14ac:dyDescent="0.15">
      <c r="A7" s="591" t="s">
        <v>238</v>
      </c>
      <c r="B7" s="592" t="s">
        <v>313</v>
      </c>
      <c r="C7" s="593">
        <f t="shared" ref="C7:C45" si="0">E7-D7</f>
        <v>0</v>
      </c>
      <c r="D7" s="594">
        <v>1405</v>
      </c>
      <c r="E7" s="595">
        <f t="shared" ref="E7:E45" si="1">F7+SUM(P7:BC7)</f>
        <v>1405</v>
      </c>
      <c r="F7" s="595">
        <f t="shared" ref="F7:F45" si="2">SUM(G7:O7)</f>
        <v>64</v>
      </c>
      <c r="G7" s="595">
        <v>12</v>
      </c>
      <c r="H7" s="595">
        <v>1</v>
      </c>
      <c r="I7" s="595">
        <v>6</v>
      </c>
      <c r="J7" s="595">
        <v>0</v>
      </c>
      <c r="K7" s="595">
        <v>6</v>
      </c>
      <c r="L7" s="595">
        <v>8</v>
      </c>
      <c r="M7" s="595">
        <v>13</v>
      </c>
      <c r="N7" s="595">
        <v>3</v>
      </c>
      <c r="O7" s="595">
        <v>15</v>
      </c>
      <c r="P7" s="595">
        <v>60</v>
      </c>
      <c r="Q7" s="595">
        <v>8</v>
      </c>
      <c r="R7" s="595">
        <v>26</v>
      </c>
      <c r="S7" s="595">
        <v>13</v>
      </c>
      <c r="T7" s="595">
        <v>9</v>
      </c>
      <c r="U7" s="595">
        <v>3</v>
      </c>
      <c r="V7" s="595">
        <v>10</v>
      </c>
      <c r="W7" s="595">
        <v>3</v>
      </c>
      <c r="X7" s="595">
        <v>117</v>
      </c>
      <c r="Y7" s="595">
        <v>10</v>
      </c>
      <c r="Z7" s="595">
        <v>0</v>
      </c>
      <c r="AA7" s="595">
        <v>27</v>
      </c>
      <c r="AB7" s="595">
        <v>7</v>
      </c>
      <c r="AC7" s="595">
        <v>3</v>
      </c>
      <c r="AD7" s="595">
        <v>3</v>
      </c>
      <c r="AE7" s="595">
        <v>20</v>
      </c>
      <c r="AF7" s="595">
        <v>2</v>
      </c>
      <c r="AG7" s="595">
        <v>5</v>
      </c>
      <c r="AH7" s="595">
        <v>6</v>
      </c>
      <c r="AI7" s="595">
        <v>42</v>
      </c>
      <c r="AJ7" s="595">
        <v>115</v>
      </c>
      <c r="AK7" s="595">
        <v>131</v>
      </c>
      <c r="AL7" s="595">
        <v>7</v>
      </c>
      <c r="AM7" s="595">
        <v>107</v>
      </c>
      <c r="AN7" s="595">
        <v>3</v>
      </c>
      <c r="AO7" s="595">
        <v>267</v>
      </c>
      <c r="AP7" s="595">
        <v>5</v>
      </c>
      <c r="AQ7" s="595">
        <v>15</v>
      </c>
      <c r="AR7" s="595">
        <v>7</v>
      </c>
      <c r="AS7" s="595">
        <v>65</v>
      </c>
      <c r="AT7" s="595">
        <v>0</v>
      </c>
      <c r="AU7" s="595">
        <v>0</v>
      </c>
      <c r="AV7" s="595">
        <v>12</v>
      </c>
      <c r="AW7" s="595">
        <v>10</v>
      </c>
      <c r="AX7" s="595">
        <v>78</v>
      </c>
      <c r="AY7" s="595">
        <v>0</v>
      </c>
      <c r="AZ7" s="595">
        <v>13</v>
      </c>
      <c r="BA7" s="595">
        <v>19</v>
      </c>
      <c r="BB7" s="595">
        <v>61</v>
      </c>
      <c r="BC7" s="595">
        <v>52</v>
      </c>
    </row>
    <row r="8" spans="1:55" x14ac:dyDescent="0.15">
      <c r="A8" s="591" t="s">
        <v>239</v>
      </c>
      <c r="B8" s="592" t="s">
        <v>276</v>
      </c>
      <c r="C8" s="593">
        <f t="shared" si="0"/>
        <v>0</v>
      </c>
      <c r="D8" s="594">
        <v>4020</v>
      </c>
      <c r="E8" s="595">
        <f t="shared" si="1"/>
        <v>4020</v>
      </c>
      <c r="F8" s="595">
        <f t="shared" si="2"/>
        <v>187</v>
      </c>
      <c r="G8" s="595">
        <v>5</v>
      </c>
      <c r="H8" s="595">
        <v>1</v>
      </c>
      <c r="I8" s="595">
        <v>18</v>
      </c>
      <c r="J8" s="595">
        <v>37</v>
      </c>
      <c r="K8" s="595">
        <v>61</v>
      </c>
      <c r="L8" s="595">
        <v>57</v>
      </c>
      <c r="M8" s="595">
        <v>1</v>
      </c>
      <c r="N8" s="595">
        <v>3</v>
      </c>
      <c r="O8" s="595">
        <v>4</v>
      </c>
      <c r="P8" s="595">
        <v>545</v>
      </c>
      <c r="Q8" s="595">
        <v>2</v>
      </c>
      <c r="R8" s="595">
        <v>484</v>
      </c>
      <c r="S8" s="595">
        <v>6</v>
      </c>
      <c r="T8" s="595">
        <v>361</v>
      </c>
      <c r="U8" s="595">
        <v>5</v>
      </c>
      <c r="V8" s="595">
        <v>2</v>
      </c>
      <c r="W8" s="595">
        <v>33</v>
      </c>
      <c r="X8" s="595">
        <v>176</v>
      </c>
      <c r="Y8" s="595">
        <v>17</v>
      </c>
      <c r="Z8" s="595">
        <v>81</v>
      </c>
      <c r="AA8" s="595">
        <v>0</v>
      </c>
      <c r="AB8" s="595">
        <v>0</v>
      </c>
      <c r="AC8" s="595">
        <v>2</v>
      </c>
      <c r="AD8" s="595">
        <v>49</v>
      </c>
      <c r="AE8" s="595">
        <v>2</v>
      </c>
      <c r="AF8" s="595">
        <v>0</v>
      </c>
      <c r="AG8" s="595">
        <v>0</v>
      </c>
      <c r="AH8" s="595">
        <v>0</v>
      </c>
      <c r="AI8" s="595">
        <v>1</v>
      </c>
      <c r="AJ8" s="595">
        <v>2</v>
      </c>
      <c r="AK8" s="595">
        <v>1</v>
      </c>
      <c r="AL8" s="595">
        <v>428</v>
      </c>
      <c r="AM8" s="595">
        <v>3</v>
      </c>
      <c r="AN8" s="595">
        <v>1046</v>
      </c>
      <c r="AO8" s="595">
        <v>6</v>
      </c>
      <c r="AP8" s="595">
        <v>0</v>
      </c>
      <c r="AQ8" s="595">
        <v>127</v>
      </c>
      <c r="AR8" s="595">
        <v>0</v>
      </c>
      <c r="AS8" s="595">
        <v>0</v>
      </c>
      <c r="AT8" s="595">
        <v>0</v>
      </c>
      <c r="AU8" s="595">
        <v>17</v>
      </c>
      <c r="AV8" s="595">
        <v>0</v>
      </c>
      <c r="AW8" s="595">
        <v>0</v>
      </c>
      <c r="AX8" s="595">
        <v>0</v>
      </c>
      <c r="AY8" s="595">
        <v>0</v>
      </c>
      <c r="AZ8" s="595">
        <v>0</v>
      </c>
      <c r="BA8" s="595">
        <v>0</v>
      </c>
      <c r="BB8" s="595">
        <v>251</v>
      </c>
      <c r="BC8" s="595">
        <v>186</v>
      </c>
    </row>
    <row r="9" spans="1:55" x14ac:dyDescent="0.15">
      <c r="A9" s="596" t="s">
        <v>240</v>
      </c>
      <c r="B9" s="597" t="s">
        <v>28</v>
      </c>
      <c r="C9" s="598">
        <f t="shared" si="0"/>
        <v>0</v>
      </c>
      <c r="D9" s="599">
        <v>400</v>
      </c>
      <c r="E9" s="595">
        <f t="shared" si="1"/>
        <v>400</v>
      </c>
      <c r="F9" s="272">
        <f t="shared" si="2"/>
        <v>32</v>
      </c>
      <c r="G9" s="272">
        <v>0</v>
      </c>
      <c r="H9" s="272">
        <v>0</v>
      </c>
      <c r="I9" s="272">
        <v>0</v>
      </c>
      <c r="J9" s="272">
        <v>0</v>
      </c>
      <c r="K9" s="272">
        <v>0</v>
      </c>
      <c r="L9" s="272">
        <v>0</v>
      </c>
      <c r="M9" s="272">
        <v>28</v>
      </c>
      <c r="N9" s="272">
        <v>0</v>
      </c>
      <c r="O9" s="272">
        <v>4</v>
      </c>
      <c r="P9" s="595">
        <v>157</v>
      </c>
      <c r="Q9" s="272">
        <v>37</v>
      </c>
      <c r="R9" s="272">
        <v>0</v>
      </c>
      <c r="S9" s="272">
        <v>14</v>
      </c>
      <c r="T9" s="272">
        <v>5</v>
      </c>
      <c r="U9" s="272">
        <v>0</v>
      </c>
      <c r="V9" s="272">
        <v>0</v>
      </c>
      <c r="W9" s="272">
        <v>5</v>
      </c>
      <c r="X9" s="272">
        <v>0</v>
      </c>
      <c r="Y9" s="272">
        <v>0</v>
      </c>
      <c r="Z9" s="272">
        <v>1</v>
      </c>
      <c r="AA9" s="272">
        <v>4</v>
      </c>
      <c r="AB9" s="272">
        <v>0</v>
      </c>
      <c r="AC9" s="272">
        <v>9</v>
      </c>
      <c r="AD9" s="272">
        <v>8</v>
      </c>
      <c r="AE9" s="272">
        <v>0</v>
      </c>
      <c r="AF9" s="272">
        <v>0</v>
      </c>
      <c r="AG9" s="272">
        <v>0</v>
      </c>
      <c r="AH9" s="272">
        <v>2</v>
      </c>
      <c r="AI9" s="272">
        <v>0</v>
      </c>
      <c r="AJ9" s="272">
        <v>16</v>
      </c>
      <c r="AK9" s="272">
        <v>6</v>
      </c>
      <c r="AL9" s="272">
        <v>9</v>
      </c>
      <c r="AM9" s="272">
        <v>10</v>
      </c>
      <c r="AN9" s="272">
        <v>0</v>
      </c>
      <c r="AO9" s="272">
        <v>0</v>
      </c>
      <c r="AP9" s="272">
        <v>62</v>
      </c>
      <c r="AQ9" s="272">
        <v>8</v>
      </c>
      <c r="AR9" s="272">
        <v>0</v>
      </c>
      <c r="AS9" s="272">
        <v>0</v>
      </c>
      <c r="AT9" s="272">
        <v>0</v>
      </c>
      <c r="AU9" s="272">
        <v>0</v>
      </c>
      <c r="AV9" s="272">
        <v>0</v>
      </c>
      <c r="AW9" s="272">
        <v>0</v>
      </c>
      <c r="AX9" s="272">
        <v>7</v>
      </c>
      <c r="AY9" s="272">
        <v>0</v>
      </c>
      <c r="AZ9" s="272">
        <v>0</v>
      </c>
      <c r="BA9" s="272">
        <v>0</v>
      </c>
      <c r="BB9" s="272">
        <v>8</v>
      </c>
      <c r="BC9" s="272">
        <v>0</v>
      </c>
    </row>
    <row r="10" spans="1:55" x14ac:dyDescent="0.15">
      <c r="A10" s="596" t="s">
        <v>241</v>
      </c>
      <c r="B10" s="597" t="s">
        <v>204</v>
      </c>
      <c r="C10" s="598">
        <f t="shared" si="0"/>
        <v>0</v>
      </c>
      <c r="D10" s="599">
        <v>64734</v>
      </c>
      <c r="E10" s="595">
        <f t="shared" si="1"/>
        <v>64734</v>
      </c>
      <c r="F10" s="272">
        <f t="shared" si="2"/>
        <v>19257</v>
      </c>
      <c r="G10" s="272">
        <v>7843</v>
      </c>
      <c r="H10" s="272">
        <v>910</v>
      </c>
      <c r="I10" s="272">
        <v>1021</v>
      </c>
      <c r="J10" s="272">
        <v>772</v>
      </c>
      <c r="K10" s="272">
        <v>144</v>
      </c>
      <c r="L10" s="272">
        <v>400</v>
      </c>
      <c r="M10" s="272">
        <v>777</v>
      </c>
      <c r="N10" s="272">
        <v>2574</v>
      </c>
      <c r="O10" s="272">
        <v>4816</v>
      </c>
      <c r="P10" s="595">
        <v>5461</v>
      </c>
      <c r="Q10" s="272">
        <v>2183</v>
      </c>
      <c r="R10" s="272">
        <v>1863</v>
      </c>
      <c r="S10" s="272">
        <v>5426</v>
      </c>
      <c r="T10" s="272">
        <v>180</v>
      </c>
      <c r="U10" s="272">
        <v>106</v>
      </c>
      <c r="V10" s="272">
        <v>3289</v>
      </c>
      <c r="W10" s="272">
        <v>431</v>
      </c>
      <c r="X10" s="272">
        <v>808</v>
      </c>
      <c r="Y10" s="272">
        <v>3543</v>
      </c>
      <c r="Z10" s="272">
        <v>196</v>
      </c>
      <c r="AA10" s="272">
        <v>140</v>
      </c>
      <c r="AB10" s="272">
        <v>1306</v>
      </c>
      <c r="AC10" s="272">
        <v>1415</v>
      </c>
      <c r="AD10" s="272">
        <v>1034</v>
      </c>
      <c r="AE10" s="272">
        <v>195</v>
      </c>
      <c r="AF10" s="272">
        <v>2010</v>
      </c>
      <c r="AG10" s="272">
        <v>1048</v>
      </c>
      <c r="AH10" s="272">
        <v>577</v>
      </c>
      <c r="AI10" s="272">
        <v>519</v>
      </c>
      <c r="AJ10" s="272">
        <v>218</v>
      </c>
      <c r="AK10" s="272">
        <v>1080</v>
      </c>
      <c r="AL10" s="272">
        <v>814</v>
      </c>
      <c r="AM10" s="272">
        <v>526</v>
      </c>
      <c r="AN10" s="272">
        <v>1042</v>
      </c>
      <c r="AO10" s="272">
        <v>1999</v>
      </c>
      <c r="AP10" s="272">
        <v>581</v>
      </c>
      <c r="AQ10" s="272">
        <v>2887</v>
      </c>
      <c r="AR10" s="272">
        <v>17</v>
      </c>
      <c r="AS10" s="272">
        <v>309</v>
      </c>
      <c r="AT10" s="272">
        <v>1896</v>
      </c>
      <c r="AU10" s="272">
        <v>22</v>
      </c>
      <c r="AV10" s="272">
        <v>21</v>
      </c>
      <c r="AW10" s="272">
        <v>175</v>
      </c>
      <c r="AX10" s="272">
        <v>287</v>
      </c>
      <c r="AY10" s="272">
        <v>280</v>
      </c>
      <c r="AZ10" s="272">
        <v>152</v>
      </c>
      <c r="BA10" s="272">
        <v>169</v>
      </c>
      <c r="BB10" s="272">
        <v>790</v>
      </c>
      <c r="BC10" s="272">
        <v>482</v>
      </c>
    </row>
    <row r="11" spans="1:55" x14ac:dyDescent="0.15">
      <c r="A11" s="596" t="s">
        <v>242</v>
      </c>
      <c r="B11" s="597" t="s">
        <v>29</v>
      </c>
      <c r="C11" s="598">
        <f t="shared" si="0"/>
        <v>0</v>
      </c>
      <c r="D11" s="599">
        <v>14740</v>
      </c>
      <c r="E11" s="595">
        <f t="shared" si="1"/>
        <v>14740</v>
      </c>
      <c r="F11" s="272">
        <f t="shared" si="2"/>
        <v>903</v>
      </c>
      <c r="G11" s="272">
        <v>107</v>
      </c>
      <c r="H11" s="272">
        <v>70</v>
      </c>
      <c r="I11" s="272">
        <v>112</v>
      </c>
      <c r="J11" s="272">
        <v>138</v>
      </c>
      <c r="K11" s="272">
        <v>91</v>
      </c>
      <c r="L11" s="272">
        <v>18</v>
      </c>
      <c r="M11" s="272">
        <v>59</v>
      </c>
      <c r="N11" s="272">
        <v>148</v>
      </c>
      <c r="O11" s="272">
        <v>160</v>
      </c>
      <c r="P11" s="595">
        <v>2118</v>
      </c>
      <c r="Q11" s="272">
        <v>422</v>
      </c>
      <c r="R11" s="272">
        <v>95</v>
      </c>
      <c r="S11" s="272">
        <v>364</v>
      </c>
      <c r="T11" s="272">
        <v>235</v>
      </c>
      <c r="U11" s="272">
        <v>42</v>
      </c>
      <c r="V11" s="272">
        <v>410</v>
      </c>
      <c r="W11" s="272">
        <v>49</v>
      </c>
      <c r="X11" s="272">
        <v>450</v>
      </c>
      <c r="Y11" s="272">
        <v>1585</v>
      </c>
      <c r="Z11" s="272">
        <v>352</v>
      </c>
      <c r="AA11" s="272">
        <v>1891</v>
      </c>
      <c r="AB11" s="272">
        <v>262</v>
      </c>
      <c r="AC11" s="272">
        <v>171</v>
      </c>
      <c r="AD11" s="272">
        <v>268</v>
      </c>
      <c r="AE11" s="272">
        <v>89</v>
      </c>
      <c r="AF11" s="272">
        <v>440</v>
      </c>
      <c r="AG11" s="272">
        <v>55</v>
      </c>
      <c r="AH11" s="272">
        <v>341</v>
      </c>
      <c r="AI11" s="272">
        <v>106</v>
      </c>
      <c r="AJ11" s="272">
        <v>181</v>
      </c>
      <c r="AK11" s="272">
        <v>660</v>
      </c>
      <c r="AL11" s="272">
        <v>101</v>
      </c>
      <c r="AM11" s="272">
        <v>403</v>
      </c>
      <c r="AN11" s="272">
        <v>96</v>
      </c>
      <c r="AO11" s="272">
        <v>201</v>
      </c>
      <c r="AP11" s="272">
        <v>264</v>
      </c>
      <c r="AQ11" s="272">
        <v>229</v>
      </c>
      <c r="AR11" s="272">
        <v>0</v>
      </c>
      <c r="AS11" s="272">
        <v>1115</v>
      </c>
      <c r="AT11" s="272">
        <v>108</v>
      </c>
      <c r="AU11" s="272">
        <v>183</v>
      </c>
      <c r="AV11" s="272">
        <v>83</v>
      </c>
      <c r="AW11" s="272">
        <v>63</v>
      </c>
      <c r="AX11" s="272">
        <v>53</v>
      </c>
      <c r="AY11" s="272">
        <v>32</v>
      </c>
      <c r="AZ11" s="272">
        <v>13</v>
      </c>
      <c r="BA11" s="272">
        <v>83</v>
      </c>
      <c r="BB11" s="272">
        <v>166</v>
      </c>
      <c r="BC11" s="272">
        <v>58</v>
      </c>
    </row>
    <row r="12" spans="1:55" x14ac:dyDescent="0.15">
      <c r="A12" s="596" t="s">
        <v>243</v>
      </c>
      <c r="B12" s="597" t="s">
        <v>294</v>
      </c>
      <c r="C12" s="598">
        <f t="shared" si="0"/>
        <v>0</v>
      </c>
      <c r="D12" s="599">
        <v>13302</v>
      </c>
      <c r="E12" s="595">
        <f t="shared" si="1"/>
        <v>13302</v>
      </c>
      <c r="F12" s="272">
        <f t="shared" si="2"/>
        <v>1530</v>
      </c>
      <c r="G12" s="272">
        <v>191</v>
      </c>
      <c r="H12" s="272">
        <v>72</v>
      </c>
      <c r="I12" s="272">
        <v>398</v>
      </c>
      <c r="J12" s="272">
        <v>238</v>
      </c>
      <c r="K12" s="272">
        <v>63</v>
      </c>
      <c r="L12" s="272">
        <v>119</v>
      </c>
      <c r="M12" s="272">
        <v>82</v>
      </c>
      <c r="N12" s="272">
        <v>117</v>
      </c>
      <c r="O12" s="272">
        <v>250</v>
      </c>
      <c r="P12" s="595">
        <v>1383</v>
      </c>
      <c r="Q12" s="272">
        <v>1255</v>
      </c>
      <c r="R12" s="272">
        <v>517</v>
      </c>
      <c r="S12" s="272">
        <v>265</v>
      </c>
      <c r="T12" s="272">
        <v>71</v>
      </c>
      <c r="U12" s="272">
        <v>6</v>
      </c>
      <c r="V12" s="272">
        <v>640</v>
      </c>
      <c r="W12" s="272">
        <v>58</v>
      </c>
      <c r="X12" s="272">
        <v>357</v>
      </c>
      <c r="Y12" s="272">
        <v>478</v>
      </c>
      <c r="Z12" s="272">
        <v>81</v>
      </c>
      <c r="AA12" s="272">
        <v>111</v>
      </c>
      <c r="AB12" s="272">
        <v>34</v>
      </c>
      <c r="AC12" s="272">
        <v>438</v>
      </c>
      <c r="AD12" s="272">
        <v>571</v>
      </c>
      <c r="AE12" s="272">
        <v>70</v>
      </c>
      <c r="AF12" s="272">
        <v>419</v>
      </c>
      <c r="AG12" s="272">
        <v>309</v>
      </c>
      <c r="AH12" s="272">
        <v>606</v>
      </c>
      <c r="AI12" s="272">
        <v>225</v>
      </c>
      <c r="AJ12" s="272">
        <v>78</v>
      </c>
      <c r="AK12" s="272">
        <v>1042</v>
      </c>
      <c r="AL12" s="272">
        <v>96</v>
      </c>
      <c r="AM12" s="272">
        <v>88</v>
      </c>
      <c r="AN12" s="272">
        <v>26</v>
      </c>
      <c r="AO12" s="272">
        <v>576</v>
      </c>
      <c r="AP12" s="272">
        <v>474</v>
      </c>
      <c r="AQ12" s="272">
        <v>541</v>
      </c>
      <c r="AR12" s="272">
        <v>7</v>
      </c>
      <c r="AS12" s="272">
        <v>97</v>
      </c>
      <c r="AT12" s="272">
        <v>239</v>
      </c>
      <c r="AU12" s="272">
        <v>57</v>
      </c>
      <c r="AV12" s="272">
        <v>55</v>
      </c>
      <c r="AW12" s="272">
        <v>191</v>
      </c>
      <c r="AX12" s="272">
        <v>132</v>
      </c>
      <c r="AY12" s="272">
        <v>86</v>
      </c>
      <c r="AZ12" s="272">
        <v>31</v>
      </c>
      <c r="BA12" s="272">
        <v>40</v>
      </c>
      <c r="BB12" s="272">
        <v>14</v>
      </c>
      <c r="BC12" s="272">
        <v>8</v>
      </c>
    </row>
    <row r="13" spans="1:55" x14ac:dyDescent="0.15">
      <c r="A13" s="596" t="s">
        <v>244</v>
      </c>
      <c r="B13" s="597" t="s">
        <v>30</v>
      </c>
      <c r="C13" s="598">
        <f t="shared" si="0"/>
        <v>0</v>
      </c>
      <c r="D13" s="599">
        <v>27263</v>
      </c>
      <c r="E13" s="595">
        <f t="shared" si="1"/>
        <v>27263</v>
      </c>
      <c r="F13" s="272">
        <f t="shared" si="2"/>
        <v>3854</v>
      </c>
      <c r="G13" s="272">
        <v>506</v>
      </c>
      <c r="H13" s="272">
        <v>54</v>
      </c>
      <c r="I13" s="272">
        <v>281</v>
      </c>
      <c r="J13" s="272">
        <v>76</v>
      </c>
      <c r="K13" s="272">
        <v>254</v>
      </c>
      <c r="L13" s="272">
        <v>4</v>
      </c>
      <c r="M13" s="272">
        <v>293</v>
      </c>
      <c r="N13" s="272">
        <v>1091</v>
      </c>
      <c r="O13" s="272">
        <v>1295</v>
      </c>
      <c r="P13" s="595">
        <v>4104</v>
      </c>
      <c r="Q13" s="272">
        <v>4280</v>
      </c>
      <c r="R13" s="272">
        <v>681</v>
      </c>
      <c r="S13" s="272">
        <v>831</v>
      </c>
      <c r="T13" s="272">
        <v>71</v>
      </c>
      <c r="U13" s="272">
        <v>128</v>
      </c>
      <c r="V13" s="272">
        <v>855</v>
      </c>
      <c r="W13" s="272">
        <v>139</v>
      </c>
      <c r="X13" s="272">
        <v>145</v>
      </c>
      <c r="Y13" s="272">
        <v>610</v>
      </c>
      <c r="Z13" s="272">
        <v>1843</v>
      </c>
      <c r="AA13" s="272">
        <v>11</v>
      </c>
      <c r="AB13" s="272">
        <v>61</v>
      </c>
      <c r="AC13" s="272">
        <v>369</v>
      </c>
      <c r="AD13" s="272">
        <v>1970</v>
      </c>
      <c r="AE13" s="272">
        <v>158</v>
      </c>
      <c r="AF13" s="272">
        <v>559</v>
      </c>
      <c r="AG13" s="272">
        <v>1478</v>
      </c>
      <c r="AH13" s="272">
        <v>58</v>
      </c>
      <c r="AI13" s="272">
        <v>498</v>
      </c>
      <c r="AJ13" s="272">
        <v>102</v>
      </c>
      <c r="AK13" s="272">
        <v>790</v>
      </c>
      <c r="AL13" s="272">
        <v>0</v>
      </c>
      <c r="AM13" s="272">
        <v>121</v>
      </c>
      <c r="AN13" s="272">
        <v>125</v>
      </c>
      <c r="AO13" s="272">
        <v>43</v>
      </c>
      <c r="AP13" s="272">
        <v>512</v>
      </c>
      <c r="AQ13" s="272">
        <v>974</v>
      </c>
      <c r="AR13" s="272">
        <v>45</v>
      </c>
      <c r="AS13" s="272">
        <v>4</v>
      </c>
      <c r="AT13" s="272">
        <v>157</v>
      </c>
      <c r="AU13" s="272">
        <v>908</v>
      </c>
      <c r="AV13" s="272">
        <v>65</v>
      </c>
      <c r="AW13" s="272">
        <v>644</v>
      </c>
      <c r="AX13" s="272">
        <v>23</v>
      </c>
      <c r="AY13" s="272">
        <v>0</v>
      </c>
      <c r="AZ13" s="272">
        <v>46</v>
      </c>
      <c r="BA13" s="272">
        <v>1</v>
      </c>
      <c r="BB13" s="272">
        <v>0</v>
      </c>
      <c r="BC13" s="272">
        <v>0</v>
      </c>
    </row>
    <row r="14" spans="1:55" x14ac:dyDescent="0.15">
      <c r="A14" s="596" t="s">
        <v>245</v>
      </c>
      <c r="B14" s="597" t="s">
        <v>31</v>
      </c>
      <c r="C14" s="598">
        <f t="shared" si="0"/>
        <v>0</v>
      </c>
      <c r="D14" s="599">
        <v>1224</v>
      </c>
      <c r="E14" s="595">
        <f t="shared" si="1"/>
        <v>1224</v>
      </c>
      <c r="F14" s="272">
        <f t="shared" si="2"/>
        <v>324</v>
      </c>
      <c r="G14" s="272">
        <v>14</v>
      </c>
      <c r="H14" s="272">
        <v>0</v>
      </c>
      <c r="I14" s="272">
        <v>39</v>
      </c>
      <c r="J14" s="272">
        <v>55</v>
      </c>
      <c r="K14" s="272">
        <v>41</v>
      </c>
      <c r="L14" s="272">
        <v>1</v>
      </c>
      <c r="M14" s="272">
        <v>0</v>
      </c>
      <c r="N14" s="272">
        <v>147</v>
      </c>
      <c r="O14" s="272">
        <v>27</v>
      </c>
      <c r="P14" s="595">
        <v>66</v>
      </c>
      <c r="Q14" s="272">
        <v>240</v>
      </c>
      <c r="R14" s="272">
        <v>19</v>
      </c>
      <c r="S14" s="272">
        <v>26</v>
      </c>
      <c r="T14" s="272">
        <v>3</v>
      </c>
      <c r="U14" s="272">
        <v>0</v>
      </c>
      <c r="V14" s="272">
        <v>7</v>
      </c>
      <c r="W14" s="272">
        <v>0</v>
      </c>
      <c r="X14" s="272">
        <v>0</v>
      </c>
      <c r="Y14" s="272">
        <v>316</v>
      </c>
      <c r="Z14" s="272">
        <v>53</v>
      </c>
      <c r="AA14" s="272">
        <v>7</v>
      </c>
      <c r="AB14" s="272">
        <v>6</v>
      </c>
      <c r="AC14" s="272">
        <v>16</v>
      </c>
      <c r="AD14" s="272">
        <v>0</v>
      </c>
      <c r="AE14" s="272">
        <v>0</v>
      </c>
      <c r="AF14" s="272">
        <v>21</v>
      </c>
      <c r="AG14" s="272">
        <v>34</v>
      </c>
      <c r="AH14" s="272">
        <v>0</v>
      </c>
      <c r="AI14" s="272">
        <v>0</v>
      </c>
      <c r="AJ14" s="272">
        <v>3</v>
      </c>
      <c r="AK14" s="272">
        <v>20</v>
      </c>
      <c r="AL14" s="272">
        <v>0</v>
      </c>
      <c r="AM14" s="272">
        <v>6</v>
      </c>
      <c r="AN14" s="272">
        <v>5</v>
      </c>
      <c r="AO14" s="272">
        <v>19</v>
      </c>
      <c r="AP14" s="272">
        <v>6</v>
      </c>
      <c r="AQ14" s="272">
        <v>2</v>
      </c>
      <c r="AR14" s="272">
        <v>0</v>
      </c>
      <c r="AS14" s="272">
        <v>0</v>
      </c>
      <c r="AT14" s="272">
        <v>0</v>
      </c>
      <c r="AU14" s="272">
        <v>0</v>
      </c>
      <c r="AV14" s="272">
        <v>0</v>
      </c>
      <c r="AW14" s="272">
        <v>0</v>
      </c>
      <c r="AX14" s="272">
        <v>9</v>
      </c>
      <c r="AY14" s="272">
        <v>16</v>
      </c>
      <c r="AZ14" s="272">
        <v>0</v>
      </c>
      <c r="BA14" s="272">
        <v>0</v>
      </c>
      <c r="BB14" s="272">
        <v>0</v>
      </c>
      <c r="BC14" s="272">
        <v>0</v>
      </c>
    </row>
    <row r="15" spans="1:55" x14ac:dyDescent="0.15">
      <c r="A15" s="596" t="s">
        <v>2</v>
      </c>
      <c r="B15" s="597" t="s">
        <v>295</v>
      </c>
      <c r="C15" s="598">
        <f t="shared" si="0"/>
        <v>0</v>
      </c>
      <c r="D15" s="599">
        <v>26559</v>
      </c>
      <c r="E15" s="595">
        <f t="shared" si="1"/>
        <v>26559</v>
      </c>
      <c r="F15" s="272">
        <f t="shared" si="2"/>
        <v>7399</v>
      </c>
      <c r="G15" s="272">
        <v>130</v>
      </c>
      <c r="H15" s="272">
        <v>33</v>
      </c>
      <c r="I15" s="272">
        <v>293</v>
      </c>
      <c r="J15" s="272">
        <v>2190</v>
      </c>
      <c r="K15" s="272">
        <v>424</v>
      </c>
      <c r="L15" s="272">
        <v>84</v>
      </c>
      <c r="M15" s="272">
        <v>131</v>
      </c>
      <c r="N15" s="272">
        <v>2531</v>
      </c>
      <c r="O15" s="272">
        <v>1583</v>
      </c>
      <c r="P15" s="595">
        <v>2225</v>
      </c>
      <c r="Q15" s="272">
        <v>1962</v>
      </c>
      <c r="R15" s="272">
        <v>967</v>
      </c>
      <c r="S15" s="272">
        <v>309</v>
      </c>
      <c r="T15" s="272">
        <v>28</v>
      </c>
      <c r="U15" s="272">
        <v>17</v>
      </c>
      <c r="V15" s="272">
        <v>919</v>
      </c>
      <c r="W15" s="272">
        <v>66</v>
      </c>
      <c r="X15" s="272">
        <v>869</v>
      </c>
      <c r="Y15" s="272">
        <v>1416</v>
      </c>
      <c r="Z15" s="272">
        <v>207</v>
      </c>
      <c r="AA15" s="272">
        <v>262</v>
      </c>
      <c r="AB15" s="272">
        <v>152</v>
      </c>
      <c r="AC15" s="272">
        <v>477</v>
      </c>
      <c r="AD15" s="272">
        <v>241</v>
      </c>
      <c r="AE15" s="272">
        <v>49</v>
      </c>
      <c r="AF15" s="272">
        <v>656</v>
      </c>
      <c r="AG15" s="272">
        <v>1014</v>
      </c>
      <c r="AH15" s="272">
        <v>889</v>
      </c>
      <c r="AI15" s="272">
        <v>544</v>
      </c>
      <c r="AJ15" s="272">
        <v>39</v>
      </c>
      <c r="AK15" s="272">
        <v>1093</v>
      </c>
      <c r="AL15" s="272">
        <v>98</v>
      </c>
      <c r="AM15" s="272">
        <v>198</v>
      </c>
      <c r="AN15" s="272">
        <v>56</v>
      </c>
      <c r="AO15" s="272">
        <v>281</v>
      </c>
      <c r="AP15" s="272">
        <v>689</v>
      </c>
      <c r="AQ15" s="272">
        <v>1483</v>
      </c>
      <c r="AR15" s="272">
        <v>0</v>
      </c>
      <c r="AS15" s="272">
        <v>269</v>
      </c>
      <c r="AT15" s="272">
        <v>640</v>
      </c>
      <c r="AU15" s="272">
        <v>148</v>
      </c>
      <c r="AV15" s="272">
        <v>202</v>
      </c>
      <c r="AW15" s="272">
        <v>418</v>
      </c>
      <c r="AX15" s="272">
        <v>20</v>
      </c>
      <c r="AY15" s="272">
        <v>52</v>
      </c>
      <c r="AZ15" s="272">
        <v>159</v>
      </c>
      <c r="BA15" s="272">
        <v>41</v>
      </c>
      <c r="BB15" s="272">
        <v>2</v>
      </c>
      <c r="BC15" s="272">
        <v>3</v>
      </c>
    </row>
    <row r="16" spans="1:55" x14ac:dyDescent="0.15">
      <c r="A16" s="596" t="s">
        <v>3</v>
      </c>
      <c r="B16" s="597" t="s">
        <v>32</v>
      </c>
      <c r="C16" s="598">
        <f t="shared" si="0"/>
        <v>0</v>
      </c>
      <c r="D16" s="599">
        <v>11103</v>
      </c>
      <c r="E16" s="595">
        <f t="shared" si="1"/>
        <v>11103</v>
      </c>
      <c r="F16" s="272">
        <f t="shared" si="2"/>
        <v>813</v>
      </c>
      <c r="G16" s="272">
        <v>148</v>
      </c>
      <c r="H16" s="272">
        <v>18</v>
      </c>
      <c r="I16" s="272">
        <v>77</v>
      </c>
      <c r="J16" s="272">
        <v>30</v>
      </c>
      <c r="K16" s="272">
        <v>6</v>
      </c>
      <c r="L16" s="272">
        <v>17</v>
      </c>
      <c r="M16" s="272">
        <v>145</v>
      </c>
      <c r="N16" s="272">
        <v>121</v>
      </c>
      <c r="O16" s="272">
        <v>251</v>
      </c>
      <c r="P16" s="595">
        <v>1217</v>
      </c>
      <c r="Q16" s="272">
        <v>1547</v>
      </c>
      <c r="R16" s="272">
        <v>282</v>
      </c>
      <c r="S16" s="272">
        <v>202</v>
      </c>
      <c r="T16" s="272">
        <v>19</v>
      </c>
      <c r="U16" s="272">
        <v>6</v>
      </c>
      <c r="V16" s="272">
        <v>180</v>
      </c>
      <c r="W16" s="272">
        <v>32</v>
      </c>
      <c r="X16" s="272">
        <v>194</v>
      </c>
      <c r="Y16" s="272">
        <v>146</v>
      </c>
      <c r="Z16" s="272">
        <v>801</v>
      </c>
      <c r="AA16" s="272">
        <v>157</v>
      </c>
      <c r="AB16" s="272">
        <v>16</v>
      </c>
      <c r="AC16" s="272">
        <v>111</v>
      </c>
      <c r="AD16" s="272">
        <v>1598</v>
      </c>
      <c r="AE16" s="272">
        <v>90</v>
      </c>
      <c r="AF16" s="272">
        <v>287</v>
      </c>
      <c r="AG16" s="272">
        <v>30</v>
      </c>
      <c r="AH16" s="272">
        <v>259</v>
      </c>
      <c r="AI16" s="272">
        <v>211</v>
      </c>
      <c r="AJ16" s="272">
        <v>105</v>
      </c>
      <c r="AK16" s="272">
        <v>324</v>
      </c>
      <c r="AL16" s="272">
        <v>868</v>
      </c>
      <c r="AM16" s="272">
        <v>55</v>
      </c>
      <c r="AN16" s="272">
        <v>175</v>
      </c>
      <c r="AO16" s="272">
        <v>85</v>
      </c>
      <c r="AP16" s="272">
        <v>278</v>
      </c>
      <c r="AQ16" s="272">
        <v>141</v>
      </c>
      <c r="AR16" s="272">
        <v>28</v>
      </c>
      <c r="AS16" s="272">
        <v>43</v>
      </c>
      <c r="AT16" s="272">
        <v>51</v>
      </c>
      <c r="AU16" s="272">
        <v>359</v>
      </c>
      <c r="AV16" s="272">
        <v>94</v>
      </c>
      <c r="AW16" s="272">
        <v>50</v>
      </c>
      <c r="AX16" s="272">
        <v>52</v>
      </c>
      <c r="AY16" s="272">
        <v>7</v>
      </c>
      <c r="AZ16" s="272">
        <v>5</v>
      </c>
      <c r="BA16" s="272">
        <v>111</v>
      </c>
      <c r="BB16" s="272">
        <v>40</v>
      </c>
      <c r="BC16" s="272">
        <v>34</v>
      </c>
    </row>
    <row r="17" spans="1:55" x14ac:dyDescent="0.15">
      <c r="A17" s="596" t="s">
        <v>4</v>
      </c>
      <c r="B17" s="597" t="s">
        <v>33</v>
      </c>
      <c r="C17" s="598">
        <f t="shared" si="0"/>
        <v>0</v>
      </c>
      <c r="D17" s="599">
        <v>22471</v>
      </c>
      <c r="E17" s="595">
        <f t="shared" si="1"/>
        <v>22471</v>
      </c>
      <c r="F17" s="272">
        <f t="shared" si="2"/>
        <v>4269</v>
      </c>
      <c r="G17" s="272">
        <v>212</v>
      </c>
      <c r="H17" s="272">
        <v>1409</v>
      </c>
      <c r="I17" s="272">
        <v>83</v>
      </c>
      <c r="J17" s="272">
        <v>86</v>
      </c>
      <c r="K17" s="272">
        <v>3</v>
      </c>
      <c r="L17" s="272">
        <v>0</v>
      </c>
      <c r="M17" s="272">
        <v>30</v>
      </c>
      <c r="N17" s="272">
        <v>1766</v>
      </c>
      <c r="O17" s="272">
        <v>680</v>
      </c>
      <c r="P17" s="595">
        <v>5924</v>
      </c>
      <c r="Q17" s="272">
        <v>3297</v>
      </c>
      <c r="R17" s="272">
        <v>58</v>
      </c>
      <c r="S17" s="272">
        <v>233</v>
      </c>
      <c r="T17" s="272">
        <v>15</v>
      </c>
      <c r="U17" s="272">
        <v>0</v>
      </c>
      <c r="V17" s="272">
        <v>1080</v>
      </c>
      <c r="W17" s="272">
        <v>80</v>
      </c>
      <c r="X17" s="272">
        <v>29</v>
      </c>
      <c r="Y17" s="272">
        <v>4797</v>
      </c>
      <c r="Z17" s="272">
        <v>10</v>
      </c>
      <c r="AA17" s="272">
        <v>54</v>
      </c>
      <c r="AB17" s="272">
        <v>3</v>
      </c>
      <c r="AC17" s="272">
        <v>150</v>
      </c>
      <c r="AD17" s="272">
        <v>157</v>
      </c>
      <c r="AE17" s="272">
        <v>142</v>
      </c>
      <c r="AF17" s="272">
        <v>627</v>
      </c>
      <c r="AG17" s="272">
        <v>56</v>
      </c>
      <c r="AH17" s="272">
        <v>425</v>
      </c>
      <c r="AI17" s="272">
        <v>54</v>
      </c>
      <c r="AJ17" s="272">
        <v>17</v>
      </c>
      <c r="AK17" s="272">
        <v>36</v>
      </c>
      <c r="AL17" s="272">
        <v>12</v>
      </c>
      <c r="AM17" s="272">
        <v>97</v>
      </c>
      <c r="AN17" s="272">
        <v>33</v>
      </c>
      <c r="AO17" s="272">
        <v>12</v>
      </c>
      <c r="AP17" s="272">
        <v>43</v>
      </c>
      <c r="AQ17" s="272">
        <v>96</v>
      </c>
      <c r="AR17" s="272">
        <v>10</v>
      </c>
      <c r="AS17" s="272">
        <v>78</v>
      </c>
      <c r="AT17" s="272">
        <v>136</v>
      </c>
      <c r="AU17" s="272">
        <v>175</v>
      </c>
      <c r="AV17" s="272">
        <v>17</v>
      </c>
      <c r="AW17" s="272">
        <v>37</v>
      </c>
      <c r="AX17" s="272">
        <v>0</v>
      </c>
      <c r="AY17" s="272">
        <v>126</v>
      </c>
      <c r="AZ17" s="272">
        <v>2</v>
      </c>
      <c r="BA17" s="272">
        <v>84</v>
      </c>
      <c r="BB17" s="272">
        <v>0</v>
      </c>
      <c r="BC17" s="272">
        <v>0</v>
      </c>
    </row>
    <row r="18" spans="1:55" x14ac:dyDescent="0.15">
      <c r="A18" s="596" t="s">
        <v>5</v>
      </c>
      <c r="B18" s="597" t="s">
        <v>34</v>
      </c>
      <c r="C18" s="598">
        <f t="shared" si="0"/>
        <v>0</v>
      </c>
      <c r="D18" s="599">
        <v>7982</v>
      </c>
      <c r="E18" s="595">
        <f t="shared" si="1"/>
        <v>7982</v>
      </c>
      <c r="F18" s="272">
        <f t="shared" si="2"/>
        <v>1177</v>
      </c>
      <c r="G18" s="272">
        <v>161</v>
      </c>
      <c r="H18" s="272">
        <v>28</v>
      </c>
      <c r="I18" s="272">
        <v>41</v>
      </c>
      <c r="J18" s="272">
        <v>36</v>
      </c>
      <c r="K18" s="272">
        <v>3</v>
      </c>
      <c r="L18" s="272">
        <v>10</v>
      </c>
      <c r="M18" s="272">
        <v>188</v>
      </c>
      <c r="N18" s="272">
        <v>19</v>
      </c>
      <c r="O18" s="272">
        <v>691</v>
      </c>
      <c r="P18" s="595">
        <v>770</v>
      </c>
      <c r="Q18" s="272">
        <v>2319</v>
      </c>
      <c r="R18" s="272">
        <v>442</v>
      </c>
      <c r="S18" s="272">
        <v>57</v>
      </c>
      <c r="T18" s="272">
        <v>6</v>
      </c>
      <c r="U18" s="272">
        <v>6</v>
      </c>
      <c r="V18" s="272">
        <v>119</v>
      </c>
      <c r="W18" s="272">
        <v>75</v>
      </c>
      <c r="X18" s="272">
        <v>362</v>
      </c>
      <c r="Y18" s="272">
        <v>335</v>
      </c>
      <c r="Z18" s="272">
        <v>97</v>
      </c>
      <c r="AA18" s="272">
        <v>0</v>
      </c>
      <c r="AB18" s="272">
        <v>64</v>
      </c>
      <c r="AC18" s="272">
        <v>118</v>
      </c>
      <c r="AD18" s="272">
        <v>211</v>
      </c>
      <c r="AE18" s="272">
        <v>53</v>
      </c>
      <c r="AF18" s="272">
        <v>82</v>
      </c>
      <c r="AG18" s="272">
        <v>425</v>
      </c>
      <c r="AH18" s="272">
        <v>88</v>
      </c>
      <c r="AI18" s="272">
        <v>10</v>
      </c>
      <c r="AJ18" s="272">
        <v>7</v>
      </c>
      <c r="AK18" s="272">
        <v>278</v>
      </c>
      <c r="AL18" s="272">
        <v>1</v>
      </c>
      <c r="AM18" s="272">
        <v>75</v>
      </c>
      <c r="AN18" s="272">
        <v>9</v>
      </c>
      <c r="AO18" s="272">
        <v>42</v>
      </c>
      <c r="AP18" s="272">
        <v>145</v>
      </c>
      <c r="AQ18" s="272">
        <v>55</v>
      </c>
      <c r="AR18" s="272">
        <v>0</v>
      </c>
      <c r="AS18" s="272">
        <v>171</v>
      </c>
      <c r="AT18" s="272">
        <v>44</v>
      </c>
      <c r="AU18" s="272">
        <v>223</v>
      </c>
      <c r="AV18" s="272">
        <v>5</v>
      </c>
      <c r="AW18" s="272">
        <v>45</v>
      </c>
      <c r="AX18" s="272">
        <v>15</v>
      </c>
      <c r="AY18" s="272">
        <v>0</v>
      </c>
      <c r="AZ18" s="272">
        <v>0</v>
      </c>
      <c r="BA18" s="272">
        <v>41</v>
      </c>
      <c r="BB18" s="272">
        <v>10</v>
      </c>
      <c r="BC18" s="272">
        <v>0</v>
      </c>
    </row>
    <row r="19" spans="1:55" x14ac:dyDescent="0.15">
      <c r="A19" s="596" t="s">
        <v>6</v>
      </c>
      <c r="B19" s="597" t="s">
        <v>35</v>
      </c>
      <c r="C19" s="598">
        <f t="shared" si="0"/>
        <v>0</v>
      </c>
      <c r="D19" s="599">
        <v>41855</v>
      </c>
      <c r="E19" s="595">
        <f t="shared" si="1"/>
        <v>41855</v>
      </c>
      <c r="F19" s="272">
        <f t="shared" si="2"/>
        <v>5138</v>
      </c>
      <c r="G19" s="272">
        <v>628</v>
      </c>
      <c r="H19" s="272">
        <v>250</v>
      </c>
      <c r="I19" s="272">
        <v>482</v>
      </c>
      <c r="J19" s="272">
        <v>847</v>
      </c>
      <c r="K19" s="272">
        <v>146</v>
      </c>
      <c r="L19" s="272">
        <v>55</v>
      </c>
      <c r="M19" s="272">
        <v>316</v>
      </c>
      <c r="N19" s="272">
        <v>226</v>
      </c>
      <c r="O19" s="272">
        <v>2188</v>
      </c>
      <c r="P19" s="595">
        <v>4373</v>
      </c>
      <c r="Q19" s="272">
        <v>6593</v>
      </c>
      <c r="R19" s="272">
        <v>4313</v>
      </c>
      <c r="S19" s="272">
        <v>389</v>
      </c>
      <c r="T19" s="272">
        <v>190</v>
      </c>
      <c r="U19" s="272">
        <v>4</v>
      </c>
      <c r="V19" s="272">
        <v>1620</v>
      </c>
      <c r="W19" s="272">
        <v>312</v>
      </c>
      <c r="X19" s="272">
        <v>632</v>
      </c>
      <c r="Y19" s="272">
        <v>1398</v>
      </c>
      <c r="Z19" s="272">
        <v>509</v>
      </c>
      <c r="AA19" s="272">
        <v>420</v>
      </c>
      <c r="AB19" s="272">
        <v>188</v>
      </c>
      <c r="AC19" s="272">
        <v>2754</v>
      </c>
      <c r="AD19" s="272">
        <v>989</v>
      </c>
      <c r="AE19" s="272">
        <v>456</v>
      </c>
      <c r="AF19" s="272">
        <v>1586</v>
      </c>
      <c r="AG19" s="272">
        <v>306</v>
      </c>
      <c r="AH19" s="272">
        <v>1802</v>
      </c>
      <c r="AI19" s="272">
        <v>378</v>
      </c>
      <c r="AJ19" s="272">
        <v>177</v>
      </c>
      <c r="AK19" s="272">
        <v>832</v>
      </c>
      <c r="AL19" s="272">
        <v>126</v>
      </c>
      <c r="AM19" s="272">
        <v>1412</v>
      </c>
      <c r="AN19" s="272">
        <v>77</v>
      </c>
      <c r="AO19" s="272">
        <v>251</v>
      </c>
      <c r="AP19" s="272">
        <v>545</v>
      </c>
      <c r="AQ19" s="272">
        <v>664</v>
      </c>
      <c r="AR19" s="272">
        <v>94</v>
      </c>
      <c r="AS19" s="272">
        <v>301</v>
      </c>
      <c r="AT19" s="272">
        <v>631</v>
      </c>
      <c r="AU19" s="272">
        <v>626</v>
      </c>
      <c r="AV19" s="272">
        <v>750</v>
      </c>
      <c r="AW19" s="272">
        <v>564</v>
      </c>
      <c r="AX19" s="272">
        <v>5</v>
      </c>
      <c r="AY19" s="272">
        <v>137</v>
      </c>
      <c r="AZ19" s="272">
        <v>81</v>
      </c>
      <c r="BA19" s="272">
        <v>173</v>
      </c>
      <c r="BB19" s="272">
        <v>31</v>
      </c>
      <c r="BC19" s="272">
        <v>28</v>
      </c>
    </row>
    <row r="20" spans="1:55" x14ac:dyDescent="0.15">
      <c r="A20" s="596" t="s">
        <v>7</v>
      </c>
      <c r="B20" s="597" t="s">
        <v>296</v>
      </c>
      <c r="C20" s="598">
        <f t="shared" si="0"/>
        <v>0</v>
      </c>
      <c r="D20" s="599">
        <v>28314</v>
      </c>
      <c r="E20" s="595">
        <f t="shared" si="1"/>
        <v>28314</v>
      </c>
      <c r="F20" s="272">
        <f t="shared" si="2"/>
        <v>8524</v>
      </c>
      <c r="G20" s="272">
        <v>130</v>
      </c>
      <c r="H20" s="272">
        <v>11</v>
      </c>
      <c r="I20" s="272">
        <v>5875</v>
      </c>
      <c r="J20" s="272">
        <v>267</v>
      </c>
      <c r="K20" s="272">
        <v>15</v>
      </c>
      <c r="L20" s="272">
        <v>7</v>
      </c>
      <c r="M20" s="272">
        <v>159</v>
      </c>
      <c r="N20" s="272">
        <v>79</v>
      </c>
      <c r="O20" s="272">
        <v>1981</v>
      </c>
      <c r="P20" s="595">
        <v>2448</v>
      </c>
      <c r="Q20" s="272">
        <v>2067</v>
      </c>
      <c r="R20" s="272">
        <v>440</v>
      </c>
      <c r="S20" s="272">
        <v>163</v>
      </c>
      <c r="T20" s="272">
        <v>161</v>
      </c>
      <c r="U20" s="272">
        <v>10</v>
      </c>
      <c r="V20" s="272">
        <v>527</v>
      </c>
      <c r="W20" s="272">
        <v>647</v>
      </c>
      <c r="X20" s="272">
        <v>121</v>
      </c>
      <c r="Y20" s="272">
        <v>1133</v>
      </c>
      <c r="Z20" s="272">
        <v>22</v>
      </c>
      <c r="AA20" s="272">
        <v>71</v>
      </c>
      <c r="AB20" s="272">
        <v>48</v>
      </c>
      <c r="AC20" s="272">
        <v>229</v>
      </c>
      <c r="AD20" s="272">
        <v>7329</v>
      </c>
      <c r="AE20" s="272">
        <v>127</v>
      </c>
      <c r="AF20" s="272">
        <v>255</v>
      </c>
      <c r="AG20" s="272">
        <v>44</v>
      </c>
      <c r="AH20" s="272">
        <v>1361</v>
      </c>
      <c r="AI20" s="272">
        <v>158</v>
      </c>
      <c r="AJ20" s="272">
        <v>33</v>
      </c>
      <c r="AK20" s="272">
        <v>35</v>
      </c>
      <c r="AL20" s="272">
        <v>72</v>
      </c>
      <c r="AM20" s="272">
        <v>102</v>
      </c>
      <c r="AN20" s="272">
        <v>21</v>
      </c>
      <c r="AO20" s="272">
        <v>48</v>
      </c>
      <c r="AP20" s="272">
        <v>595</v>
      </c>
      <c r="AQ20" s="272">
        <v>553</v>
      </c>
      <c r="AR20" s="272">
        <v>9</v>
      </c>
      <c r="AS20" s="272">
        <v>86</v>
      </c>
      <c r="AT20" s="272">
        <v>137</v>
      </c>
      <c r="AU20" s="272">
        <v>589</v>
      </c>
      <c r="AV20" s="272">
        <v>12</v>
      </c>
      <c r="AW20" s="272">
        <v>43</v>
      </c>
      <c r="AX20" s="272">
        <v>4</v>
      </c>
      <c r="AY20" s="272">
        <v>56</v>
      </c>
      <c r="AZ20" s="272">
        <v>2</v>
      </c>
      <c r="BA20" s="272">
        <v>7</v>
      </c>
      <c r="BB20" s="272">
        <v>21</v>
      </c>
      <c r="BC20" s="272">
        <v>4</v>
      </c>
    </row>
    <row r="21" spans="1:55" x14ac:dyDescent="0.15">
      <c r="A21" s="596" t="s">
        <v>8</v>
      </c>
      <c r="B21" s="597" t="s">
        <v>297</v>
      </c>
      <c r="C21" s="598">
        <f t="shared" si="0"/>
        <v>0</v>
      </c>
      <c r="D21" s="599">
        <v>30674</v>
      </c>
      <c r="E21" s="595">
        <f t="shared" si="1"/>
        <v>30674</v>
      </c>
      <c r="F21" s="272">
        <f t="shared" si="2"/>
        <v>5875</v>
      </c>
      <c r="G21" s="272">
        <v>443</v>
      </c>
      <c r="H21" s="272">
        <v>36</v>
      </c>
      <c r="I21" s="272">
        <v>764</v>
      </c>
      <c r="J21" s="272">
        <v>1086</v>
      </c>
      <c r="K21" s="272">
        <v>72</v>
      </c>
      <c r="L21" s="272">
        <v>40</v>
      </c>
      <c r="M21" s="272">
        <v>311</v>
      </c>
      <c r="N21" s="272">
        <v>1000</v>
      </c>
      <c r="O21" s="272">
        <v>2123</v>
      </c>
      <c r="P21" s="595">
        <v>1821</v>
      </c>
      <c r="Q21" s="272">
        <v>5408</v>
      </c>
      <c r="R21" s="272">
        <v>4522</v>
      </c>
      <c r="S21" s="272">
        <v>588</v>
      </c>
      <c r="T21" s="272">
        <v>633</v>
      </c>
      <c r="U21" s="272">
        <v>13</v>
      </c>
      <c r="V21" s="272">
        <v>1257</v>
      </c>
      <c r="W21" s="272">
        <v>40</v>
      </c>
      <c r="X21" s="272">
        <v>167</v>
      </c>
      <c r="Y21" s="272">
        <v>1545</v>
      </c>
      <c r="Z21" s="272">
        <v>118</v>
      </c>
      <c r="AA21" s="272">
        <v>234</v>
      </c>
      <c r="AB21" s="272">
        <v>109</v>
      </c>
      <c r="AC21" s="272">
        <v>1063</v>
      </c>
      <c r="AD21" s="272">
        <v>258</v>
      </c>
      <c r="AE21" s="272">
        <v>671</v>
      </c>
      <c r="AF21" s="272">
        <v>245</v>
      </c>
      <c r="AG21" s="272">
        <v>208</v>
      </c>
      <c r="AH21" s="272">
        <v>903</v>
      </c>
      <c r="AI21" s="272">
        <v>162</v>
      </c>
      <c r="AJ21" s="272">
        <v>257</v>
      </c>
      <c r="AK21" s="272">
        <v>212</v>
      </c>
      <c r="AL21" s="272">
        <v>256</v>
      </c>
      <c r="AM21" s="272">
        <v>200</v>
      </c>
      <c r="AN21" s="272">
        <v>118</v>
      </c>
      <c r="AO21" s="272">
        <v>61</v>
      </c>
      <c r="AP21" s="272">
        <v>508</v>
      </c>
      <c r="AQ21" s="272">
        <v>284</v>
      </c>
      <c r="AR21" s="272">
        <v>0</v>
      </c>
      <c r="AS21" s="272">
        <v>167</v>
      </c>
      <c r="AT21" s="272">
        <v>1051</v>
      </c>
      <c r="AU21" s="272">
        <v>1369</v>
      </c>
      <c r="AV21" s="272">
        <v>58</v>
      </c>
      <c r="AW21" s="272">
        <v>144</v>
      </c>
      <c r="AX21" s="272">
        <v>9</v>
      </c>
      <c r="AY21" s="272">
        <v>25</v>
      </c>
      <c r="AZ21" s="272">
        <v>23</v>
      </c>
      <c r="BA21" s="272">
        <v>10</v>
      </c>
      <c r="BB21" s="272">
        <v>22</v>
      </c>
      <c r="BC21" s="272">
        <v>60</v>
      </c>
    </row>
    <row r="22" spans="1:55" x14ac:dyDescent="0.15">
      <c r="A22" s="596" t="s">
        <v>9</v>
      </c>
      <c r="B22" s="597" t="s">
        <v>298</v>
      </c>
      <c r="C22" s="598">
        <f t="shared" si="0"/>
        <v>0</v>
      </c>
      <c r="D22" s="599">
        <v>10464</v>
      </c>
      <c r="E22" s="595">
        <f t="shared" si="1"/>
        <v>10464</v>
      </c>
      <c r="F22" s="272">
        <f t="shared" si="2"/>
        <v>2822</v>
      </c>
      <c r="G22" s="272">
        <v>331</v>
      </c>
      <c r="H22" s="272">
        <v>2</v>
      </c>
      <c r="I22" s="272">
        <v>74</v>
      </c>
      <c r="J22" s="272">
        <v>180</v>
      </c>
      <c r="K22" s="272">
        <v>16</v>
      </c>
      <c r="L22" s="272">
        <v>40</v>
      </c>
      <c r="M22" s="272">
        <v>17</v>
      </c>
      <c r="N22" s="272">
        <v>335</v>
      </c>
      <c r="O22" s="272">
        <v>1827</v>
      </c>
      <c r="P22" s="595">
        <v>2392</v>
      </c>
      <c r="Q22" s="272">
        <v>649</v>
      </c>
      <c r="R22" s="272">
        <v>678</v>
      </c>
      <c r="S22" s="272">
        <v>650</v>
      </c>
      <c r="T22" s="272">
        <v>0</v>
      </c>
      <c r="U22" s="272">
        <v>35</v>
      </c>
      <c r="V22" s="272">
        <v>209</v>
      </c>
      <c r="W22" s="272">
        <v>31</v>
      </c>
      <c r="X22" s="272">
        <v>162</v>
      </c>
      <c r="Y22" s="272">
        <v>273</v>
      </c>
      <c r="Z22" s="272">
        <v>1</v>
      </c>
      <c r="AA22" s="272">
        <v>14</v>
      </c>
      <c r="AB22" s="272">
        <v>525</v>
      </c>
      <c r="AC22" s="272">
        <v>141</v>
      </c>
      <c r="AD22" s="272">
        <v>52</v>
      </c>
      <c r="AE22" s="272">
        <v>63</v>
      </c>
      <c r="AF22" s="272">
        <v>0</v>
      </c>
      <c r="AG22" s="272">
        <v>42</v>
      </c>
      <c r="AH22" s="272">
        <v>141</v>
      </c>
      <c r="AI22" s="272">
        <v>110</v>
      </c>
      <c r="AJ22" s="272">
        <v>6</v>
      </c>
      <c r="AK22" s="272">
        <v>11</v>
      </c>
      <c r="AL22" s="272">
        <v>60</v>
      </c>
      <c r="AM22" s="272">
        <v>0</v>
      </c>
      <c r="AN22" s="272">
        <v>10</v>
      </c>
      <c r="AO22" s="272">
        <v>76</v>
      </c>
      <c r="AP22" s="272">
        <v>5</v>
      </c>
      <c r="AQ22" s="272">
        <v>117</v>
      </c>
      <c r="AR22" s="272">
        <v>2</v>
      </c>
      <c r="AS22" s="272">
        <v>236</v>
      </c>
      <c r="AT22" s="272">
        <v>10</v>
      </c>
      <c r="AU22" s="272">
        <v>77</v>
      </c>
      <c r="AV22" s="272">
        <v>220</v>
      </c>
      <c r="AW22" s="272">
        <v>505</v>
      </c>
      <c r="AX22" s="272">
        <v>0</v>
      </c>
      <c r="AY22" s="272">
        <v>0</v>
      </c>
      <c r="AZ22" s="272">
        <v>10</v>
      </c>
      <c r="BA22" s="272">
        <v>102</v>
      </c>
      <c r="BB22" s="272">
        <v>27</v>
      </c>
      <c r="BC22" s="272">
        <v>0</v>
      </c>
    </row>
    <row r="23" spans="1:55" x14ac:dyDescent="0.15">
      <c r="A23" s="596" t="s">
        <v>10</v>
      </c>
      <c r="B23" s="597" t="s">
        <v>314</v>
      </c>
      <c r="C23" s="598">
        <f t="shared" si="0"/>
        <v>0</v>
      </c>
      <c r="D23" s="599">
        <v>16581</v>
      </c>
      <c r="E23" s="595">
        <f t="shared" si="1"/>
        <v>16581</v>
      </c>
      <c r="F23" s="272">
        <f t="shared" si="2"/>
        <v>1573</v>
      </c>
      <c r="G23" s="272">
        <v>34</v>
      </c>
      <c r="H23" s="272">
        <v>29</v>
      </c>
      <c r="I23" s="272">
        <v>827</v>
      </c>
      <c r="J23" s="272">
        <v>42</v>
      </c>
      <c r="K23" s="272">
        <v>3</v>
      </c>
      <c r="L23" s="272">
        <v>24</v>
      </c>
      <c r="M23" s="272">
        <v>15</v>
      </c>
      <c r="N23" s="272">
        <v>160</v>
      </c>
      <c r="O23" s="272">
        <v>439</v>
      </c>
      <c r="P23" s="595">
        <v>2083</v>
      </c>
      <c r="Q23" s="272">
        <v>2234</v>
      </c>
      <c r="R23" s="272">
        <v>697</v>
      </c>
      <c r="S23" s="272">
        <v>209</v>
      </c>
      <c r="T23" s="272">
        <v>21</v>
      </c>
      <c r="U23" s="272">
        <v>10</v>
      </c>
      <c r="V23" s="272">
        <v>1634</v>
      </c>
      <c r="W23" s="272">
        <v>69</v>
      </c>
      <c r="X23" s="272">
        <v>339</v>
      </c>
      <c r="Y23" s="272">
        <v>232</v>
      </c>
      <c r="Z23" s="272">
        <v>292</v>
      </c>
      <c r="AA23" s="272">
        <v>202</v>
      </c>
      <c r="AB23" s="272">
        <v>122</v>
      </c>
      <c r="AC23" s="272">
        <v>73</v>
      </c>
      <c r="AD23" s="272">
        <v>13</v>
      </c>
      <c r="AE23" s="272">
        <v>100</v>
      </c>
      <c r="AF23" s="272">
        <v>188</v>
      </c>
      <c r="AG23" s="272">
        <v>193</v>
      </c>
      <c r="AH23" s="272">
        <v>126</v>
      </c>
      <c r="AI23" s="272">
        <v>242</v>
      </c>
      <c r="AJ23" s="272">
        <v>46</v>
      </c>
      <c r="AK23" s="272">
        <v>542</v>
      </c>
      <c r="AL23" s="272">
        <v>51</v>
      </c>
      <c r="AM23" s="272">
        <v>150</v>
      </c>
      <c r="AN23" s="272">
        <v>3</v>
      </c>
      <c r="AO23" s="272">
        <v>21</v>
      </c>
      <c r="AP23" s="272">
        <v>561</v>
      </c>
      <c r="AQ23" s="272">
        <v>375</v>
      </c>
      <c r="AR23" s="272">
        <v>370</v>
      </c>
      <c r="AS23" s="272">
        <v>237</v>
      </c>
      <c r="AT23" s="272">
        <v>5</v>
      </c>
      <c r="AU23" s="272">
        <v>3</v>
      </c>
      <c r="AV23" s="272">
        <v>10</v>
      </c>
      <c r="AW23" s="272">
        <v>3</v>
      </c>
      <c r="AX23" s="272">
        <v>0</v>
      </c>
      <c r="AY23" s="272">
        <v>3142</v>
      </c>
      <c r="AZ23" s="272">
        <v>23</v>
      </c>
      <c r="BA23" s="272">
        <v>237</v>
      </c>
      <c r="BB23" s="272">
        <v>150</v>
      </c>
      <c r="BC23" s="272">
        <v>0</v>
      </c>
    </row>
    <row r="24" spans="1:55" x14ac:dyDescent="0.15">
      <c r="A24" s="596" t="s">
        <v>11</v>
      </c>
      <c r="B24" s="597" t="s">
        <v>36</v>
      </c>
      <c r="C24" s="598">
        <f t="shared" si="0"/>
        <v>0</v>
      </c>
      <c r="D24" s="599">
        <v>43187</v>
      </c>
      <c r="E24" s="595">
        <f t="shared" si="1"/>
        <v>43187</v>
      </c>
      <c r="F24" s="272">
        <f t="shared" si="2"/>
        <v>8251</v>
      </c>
      <c r="G24" s="272">
        <v>120</v>
      </c>
      <c r="H24" s="272">
        <v>93</v>
      </c>
      <c r="I24" s="272">
        <v>4910</v>
      </c>
      <c r="J24" s="272">
        <v>204</v>
      </c>
      <c r="K24" s="272">
        <v>16</v>
      </c>
      <c r="L24" s="272">
        <v>34</v>
      </c>
      <c r="M24" s="272">
        <v>44</v>
      </c>
      <c r="N24" s="272">
        <v>407</v>
      </c>
      <c r="O24" s="272">
        <v>2423</v>
      </c>
      <c r="P24" s="595">
        <v>11265</v>
      </c>
      <c r="Q24" s="272">
        <v>3744</v>
      </c>
      <c r="R24" s="272">
        <v>1447</v>
      </c>
      <c r="S24" s="272">
        <v>631</v>
      </c>
      <c r="T24" s="272">
        <v>1601</v>
      </c>
      <c r="U24" s="272">
        <v>24</v>
      </c>
      <c r="V24" s="272">
        <v>1037</v>
      </c>
      <c r="W24" s="272">
        <v>58</v>
      </c>
      <c r="X24" s="272">
        <v>245</v>
      </c>
      <c r="Y24" s="272">
        <v>1287</v>
      </c>
      <c r="Z24" s="272">
        <v>779</v>
      </c>
      <c r="AA24" s="272">
        <v>104</v>
      </c>
      <c r="AB24" s="272">
        <v>288</v>
      </c>
      <c r="AC24" s="272">
        <v>151</v>
      </c>
      <c r="AD24" s="272">
        <v>683</v>
      </c>
      <c r="AE24" s="272">
        <v>335</v>
      </c>
      <c r="AF24" s="272">
        <v>97</v>
      </c>
      <c r="AG24" s="272">
        <v>1621</v>
      </c>
      <c r="AH24" s="272">
        <v>1519</v>
      </c>
      <c r="AI24" s="272">
        <v>276</v>
      </c>
      <c r="AJ24" s="272">
        <v>350</v>
      </c>
      <c r="AK24" s="272">
        <v>1551</v>
      </c>
      <c r="AL24" s="272">
        <v>908</v>
      </c>
      <c r="AM24" s="272">
        <v>14</v>
      </c>
      <c r="AN24" s="272">
        <v>448</v>
      </c>
      <c r="AO24" s="272">
        <v>706</v>
      </c>
      <c r="AP24" s="272">
        <v>419</v>
      </c>
      <c r="AQ24" s="272">
        <v>930</v>
      </c>
      <c r="AR24" s="272">
        <v>2</v>
      </c>
      <c r="AS24" s="272">
        <v>131</v>
      </c>
      <c r="AT24" s="272">
        <v>184</v>
      </c>
      <c r="AU24" s="272">
        <v>121</v>
      </c>
      <c r="AV24" s="272">
        <v>139</v>
      </c>
      <c r="AW24" s="272">
        <v>992</v>
      </c>
      <c r="AX24" s="272">
        <v>27</v>
      </c>
      <c r="AY24" s="272">
        <v>220</v>
      </c>
      <c r="AZ24" s="272">
        <v>371</v>
      </c>
      <c r="BA24" s="272">
        <v>205</v>
      </c>
      <c r="BB24" s="272">
        <v>0</v>
      </c>
      <c r="BC24" s="272">
        <v>26</v>
      </c>
    </row>
    <row r="25" spans="1:55" x14ac:dyDescent="0.15">
      <c r="A25" s="596" t="s">
        <v>12</v>
      </c>
      <c r="B25" s="597" t="s">
        <v>205</v>
      </c>
      <c r="C25" s="598">
        <f t="shared" si="0"/>
        <v>0</v>
      </c>
      <c r="D25" s="599">
        <v>15072</v>
      </c>
      <c r="E25" s="595">
        <f t="shared" si="1"/>
        <v>15072</v>
      </c>
      <c r="F25" s="272">
        <f t="shared" si="2"/>
        <v>3697</v>
      </c>
      <c r="G25" s="272">
        <v>55</v>
      </c>
      <c r="H25" s="272">
        <v>6</v>
      </c>
      <c r="I25" s="272">
        <v>2728</v>
      </c>
      <c r="J25" s="272">
        <v>31</v>
      </c>
      <c r="K25" s="272">
        <v>1</v>
      </c>
      <c r="L25" s="272">
        <v>0</v>
      </c>
      <c r="M25" s="272">
        <v>92</v>
      </c>
      <c r="N25" s="272">
        <v>97</v>
      </c>
      <c r="O25" s="272">
        <v>687</v>
      </c>
      <c r="P25" s="595">
        <v>514</v>
      </c>
      <c r="Q25" s="272">
        <v>4048</v>
      </c>
      <c r="R25" s="272">
        <v>539</v>
      </c>
      <c r="S25" s="272">
        <v>919</v>
      </c>
      <c r="T25" s="272">
        <v>0</v>
      </c>
      <c r="U25" s="272">
        <v>0</v>
      </c>
      <c r="V25" s="272">
        <v>747</v>
      </c>
      <c r="W25" s="272">
        <v>0</v>
      </c>
      <c r="X25" s="272">
        <v>12</v>
      </c>
      <c r="Y25" s="272">
        <v>47</v>
      </c>
      <c r="Z25" s="272">
        <v>0</v>
      </c>
      <c r="AA25" s="272">
        <v>101</v>
      </c>
      <c r="AB25" s="272">
        <v>132</v>
      </c>
      <c r="AC25" s="272">
        <v>478</v>
      </c>
      <c r="AD25" s="272">
        <v>0</v>
      </c>
      <c r="AE25" s="272">
        <v>34</v>
      </c>
      <c r="AF25" s="272">
        <v>11</v>
      </c>
      <c r="AG25" s="272">
        <v>2512</v>
      </c>
      <c r="AH25" s="272">
        <v>25</v>
      </c>
      <c r="AI25" s="272">
        <v>229</v>
      </c>
      <c r="AJ25" s="272">
        <v>0</v>
      </c>
      <c r="AK25" s="272">
        <v>14</v>
      </c>
      <c r="AL25" s="272">
        <v>0</v>
      </c>
      <c r="AM25" s="272">
        <v>0</v>
      </c>
      <c r="AN25" s="272">
        <v>113</v>
      </c>
      <c r="AO25" s="272">
        <v>0</v>
      </c>
      <c r="AP25" s="272">
        <v>643</v>
      </c>
      <c r="AQ25" s="272">
        <v>10</v>
      </c>
      <c r="AR25" s="272">
        <v>14</v>
      </c>
      <c r="AS25" s="272">
        <v>0</v>
      </c>
      <c r="AT25" s="272">
        <v>104</v>
      </c>
      <c r="AU25" s="272">
        <v>0</v>
      </c>
      <c r="AV25" s="272">
        <v>3</v>
      </c>
      <c r="AW25" s="272">
        <v>114</v>
      </c>
      <c r="AX25" s="272">
        <v>0</v>
      </c>
      <c r="AY25" s="272">
        <v>0</v>
      </c>
      <c r="AZ25" s="272">
        <v>0</v>
      </c>
      <c r="BA25" s="272">
        <v>0</v>
      </c>
      <c r="BB25" s="272">
        <v>12</v>
      </c>
      <c r="BC25" s="272">
        <v>0</v>
      </c>
    </row>
    <row r="26" spans="1:55" x14ac:dyDescent="0.15">
      <c r="A26" s="596" t="s">
        <v>13</v>
      </c>
      <c r="B26" s="597" t="s">
        <v>207</v>
      </c>
      <c r="C26" s="598">
        <f t="shared" si="0"/>
        <v>0</v>
      </c>
      <c r="D26" s="599">
        <v>31384</v>
      </c>
      <c r="E26" s="595">
        <f t="shared" si="1"/>
        <v>31384</v>
      </c>
      <c r="F26" s="272">
        <f t="shared" si="2"/>
        <v>10070</v>
      </c>
      <c r="G26" s="272">
        <v>650</v>
      </c>
      <c r="H26" s="272">
        <v>81</v>
      </c>
      <c r="I26" s="272">
        <v>3170</v>
      </c>
      <c r="J26" s="272">
        <v>466</v>
      </c>
      <c r="K26" s="272">
        <v>126</v>
      </c>
      <c r="L26" s="272">
        <v>22</v>
      </c>
      <c r="M26" s="272">
        <v>20</v>
      </c>
      <c r="N26" s="272">
        <v>3717</v>
      </c>
      <c r="O26" s="272">
        <v>1818</v>
      </c>
      <c r="P26" s="595">
        <v>2707</v>
      </c>
      <c r="Q26" s="272">
        <v>1873</v>
      </c>
      <c r="R26" s="272">
        <v>6108</v>
      </c>
      <c r="S26" s="272">
        <v>666</v>
      </c>
      <c r="T26" s="272">
        <v>107</v>
      </c>
      <c r="U26" s="272">
        <v>8</v>
      </c>
      <c r="V26" s="272">
        <v>490</v>
      </c>
      <c r="W26" s="272">
        <v>854</v>
      </c>
      <c r="X26" s="272">
        <v>247</v>
      </c>
      <c r="Y26" s="272">
        <v>417</v>
      </c>
      <c r="Z26" s="272">
        <v>66</v>
      </c>
      <c r="AA26" s="272">
        <v>150</v>
      </c>
      <c r="AB26" s="272">
        <v>156</v>
      </c>
      <c r="AC26" s="272">
        <v>530</v>
      </c>
      <c r="AD26" s="272">
        <v>466</v>
      </c>
      <c r="AE26" s="272">
        <v>354</v>
      </c>
      <c r="AF26" s="272">
        <v>640</v>
      </c>
      <c r="AG26" s="272">
        <v>638</v>
      </c>
      <c r="AH26" s="272">
        <v>556</v>
      </c>
      <c r="AI26" s="272">
        <v>245</v>
      </c>
      <c r="AJ26" s="272">
        <v>75</v>
      </c>
      <c r="AK26" s="272">
        <v>757</v>
      </c>
      <c r="AL26" s="272">
        <v>116</v>
      </c>
      <c r="AM26" s="272">
        <v>66</v>
      </c>
      <c r="AN26" s="272">
        <v>245</v>
      </c>
      <c r="AO26" s="272">
        <v>186</v>
      </c>
      <c r="AP26" s="272">
        <v>174</v>
      </c>
      <c r="AQ26" s="272">
        <v>325</v>
      </c>
      <c r="AR26" s="272">
        <v>2</v>
      </c>
      <c r="AS26" s="272">
        <v>292</v>
      </c>
      <c r="AT26" s="272">
        <v>678</v>
      </c>
      <c r="AU26" s="272">
        <v>159</v>
      </c>
      <c r="AV26" s="272">
        <v>35</v>
      </c>
      <c r="AW26" s="272">
        <v>609</v>
      </c>
      <c r="AX26" s="272">
        <v>61</v>
      </c>
      <c r="AY26" s="272">
        <v>25</v>
      </c>
      <c r="AZ26" s="272">
        <v>0</v>
      </c>
      <c r="BA26" s="272">
        <v>72</v>
      </c>
      <c r="BB26" s="272">
        <v>130</v>
      </c>
      <c r="BC26" s="272">
        <v>29</v>
      </c>
    </row>
    <row r="27" spans="1:55" x14ac:dyDescent="0.15">
      <c r="A27" s="596" t="s">
        <v>14</v>
      </c>
      <c r="B27" s="597" t="s">
        <v>56</v>
      </c>
      <c r="C27" s="598">
        <f t="shared" si="0"/>
        <v>0</v>
      </c>
      <c r="D27" s="599">
        <v>15464</v>
      </c>
      <c r="E27" s="595">
        <f t="shared" si="1"/>
        <v>15464</v>
      </c>
      <c r="F27" s="272">
        <f t="shared" si="2"/>
        <v>4079</v>
      </c>
      <c r="G27" s="272">
        <v>442</v>
      </c>
      <c r="H27" s="272">
        <v>93</v>
      </c>
      <c r="I27" s="272">
        <v>425</v>
      </c>
      <c r="J27" s="272">
        <v>1058</v>
      </c>
      <c r="K27" s="272">
        <v>197</v>
      </c>
      <c r="L27" s="272">
        <v>56</v>
      </c>
      <c r="M27" s="272">
        <v>158</v>
      </c>
      <c r="N27" s="272">
        <v>1344</v>
      </c>
      <c r="O27" s="272">
        <v>306</v>
      </c>
      <c r="P27" s="595">
        <v>2105</v>
      </c>
      <c r="Q27" s="272">
        <v>683</v>
      </c>
      <c r="R27" s="272">
        <v>272</v>
      </c>
      <c r="S27" s="272">
        <v>349</v>
      </c>
      <c r="T27" s="272">
        <v>134</v>
      </c>
      <c r="U27" s="272">
        <v>39</v>
      </c>
      <c r="V27" s="272">
        <v>240</v>
      </c>
      <c r="W27" s="272">
        <v>13</v>
      </c>
      <c r="X27" s="272">
        <v>1142</v>
      </c>
      <c r="Y27" s="272">
        <v>242</v>
      </c>
      <c r="Z27" s="272">
        <v>69</v>
      </c>
      <c r="AA27" s="272">
        <v>334</v>
      </c>
      <c r="AB27" s="272">
        <v>63</v>
      </c>
      <c r="AC27" s="272">
        <v>302</v>
      </c>
      <c r="AD27" s="272">
        <v>156</v>
      </c>
      <c r="AE27" s="272">
        <v>76</v>
      </c>
      <c r="AF27" s="272">
        <v>157</v>
      </c>
      <c r="AG27" s="272">
        <v>172</v>
      </c>
      <c r="AH27" s="272">
        <v>223</v>
      </c>
      <c r="AI27" s="272">
        <v>196</v>
      </c>
      <c r="AJ27" s="272">
        <v>152</v>
      </c>
      <c r="AK27" s="272">
        <v>503</v>
      </c>
      <c r="AL27" s="272">
        <v>80</v>
      </c>
      <c r="AM27" s="272">
        <v>74</v>
      </c>
      <c r="AN27" s="272">
        <v>399</v>
      </c>
      <c r="AO27" s="272">
        <v>186</v>
      </c>
      <c r="AP27" s="272">
        <v>889</v>
      </c>
      <c r="AQ27" s="272">
        <v>1397</v>
      </c>
      <c r="AR27" s="272">
        <v>13</v>
      </c>
      <c r="AS27" s="272">
        <v>40</v>
      </c>
      <c r="AT27" s="272">
        <v>135</v>
      </c>
      <c r="AU27" s="272">
        <v>14</v>
      </c>
      <c r="AV27" s="272">
        <v>78</v>
      </c>
      <c r="AW27" s="272">
        <v>258</v>
      </c>
      <c r="AX27" s="272">
        <v>26</v>
      </c>
      <c r="AY27" s="272">
        <v>94</v>
      </c>
      <c r="AZ27" s="272">
        <v>31</v>
      </c>
      <c r="BA27" s="272">
        <v>21</v>
      </c>
      <c r="BB27" s="272">
        <v>20</v>
      </c>
      <c r="BC27" s="272">
        <v>8</v>
      </c>
    </row>
    <row r="28" spans="1:55" x14ac:dyDescent="0.15">
      <c r="A28" s="596" t="s">
        <v>15</v>
      </c>
      <c r="B28" s="597" t="s">
        <v>37</v>
      </c>
      <c r="C28" s="598">
        <f t="shared" si="0"/>
        <v>0</v>
      </c>
      <c r="D28" s="599">
        <v>156541</v>
      </c>
      <c r="E28" s="595">
        <f t="shared" si="1"/>
        <v>156541</v>
      </c>
      <c r="F28" s="272">
        <f t="shared" si="2"/>
        <v>38746</v>
      </c>
      <c r="G28" s="272">
        <v>3902</v>
      </c>
      <c r="H28" s="272">
        <v>3161</v>
      </c>
      <c r="I28" s="272">
        <v>5531</v>
      </c>
      <c r="J28" s="272">
        <v>2912</v>
      </c>
      <c r="K28" s="272">
        <v>2173</v>
      </c>
      <c r="L28" s="272">
        <v>2648</v>
      </c>
      <c r="M28" s="272">
        <v>2974</v>
      </c>
      <c r="N28" s="272">
        <v>9803</v>
      </c>
      <c r="O28" s="272">
        <v>5642</v>
      </c>
      <c r="P28" s="595">
        <v>25214</v>
      </c>
      <c r="Q28" s="272">
        <v>16612</v>
      </c>
      <c r="R28" s="272">
        <v>4314</v>
      </c>
      <c r="S28" s="272">
        <v>7290</v>
      </c>
      <c r="T28" s="272">
        <v>1678</v>
      </c>
      <c r="U28" s="272">
        <v>779</v>
      </c>
      <c r="V28" s="272">
        <v>4526</v>
      </c>
      <c r="W28" s="272">
        <v>1203</v>
      </c>
      <c r="X28" s="272">
        <v>4240</v>
      </c>
      <c r="Y28" s="272">
        <v>7698</v>
      </c>
      <c r="Z28" s="272">
        <v>1425</v>
      </c>
      <c r="AA28" s="272">
        <v>1105</v>
      </c>
      <c r="AB28" s="272">
        <v>3879</v>
      </c>
      <c r="AC28" s="272">
        <v>2230</v>
      </c>
      <c r="AD28" s="272">
        <v>4495</v>
      </c>
      <c r="AE28" s="272">
        <v>2293</v>
      </c>
      <c r="AF28" s="272">
        <v>1039</v>
      </c>
      <c r="AG28" s="272">
        <v>1548</v>
      </c>
      <c r="AH28" s="272">
        <v>1035</v>
      </c>
      <c r="AI28" s="272">
        <v>1234</v>
      </c>
      <c r="AJ28" s="272">
        <v>1196</v>
      </c>
      <c r="AK28" s="272">
        <v>2505</v>
      </c>
      <c r="AL28" s="272">
        <v>2089</v>
      </c>
      <c r="AM28" s="272">
        <v>1411</v>
      </c>
      <c r="AN28" s="272">
        <v>1655</v>
      </c>
      <c r="AO28" s="272">
        <v>1867</v>
      </c>
      <c r="AP28" s="272">
        <v>1157</v>
      </c>
      <c r="AQ28" s="272">
        <v>2197</v>
      </c>
      <c r="AR28" s="272">
        <v>507</v>
      </c>
      <c r="AS28" s="272">
        <v>743</v>
      </c>
      <c r="AT28" s="272">
        <v>928</v>
      </c>
      <c r="AU28" s="272">
        <v>819</v>
      </c>
      <c r="AV28" s="272">
        <v>413</v>
      </c>
      <c r="AW28" s="272">
        <v>652</v>
      </c>
      <c r="AX28" s="272">
        <v>529</v>
      </c>
      <c r="AY28" s="272">
        <v>1291</v>
      </c>
      <c r="AZ28" s="272">
        <v>505</v>
      </c>
      <c r="BA28" s="272">
        <v>1298</v>
      </c>
      <c r="BB28" s="272">
        <v>1080</v>
      </c>
      <c r="BC28" s="272">
        <v>1116</v>
      </c>
    </row>
    <row r="29" spans="1:55" x14ac:dyDescent="0.15">
      <c r="A29" s="596" t="s">
        <v>16</v>
      </c>
      <c r="B29" s="597" t="s">
        <v>208</v>
      </c>
      <c r="C29" s="598">
        <f t="shared" si="0"/>
        <v>0</v>
      </c>
      <c r="D29" s="599">
        <v>10762</v>
      </c>
      <c r="E29" s="595">
        <f t="shared" si="1"/>
        <v>10762</v>
      </c>
      <c r="F29" s="272">
        <f t="shared" si="2"/>
        <v>3285</v>
      </c>
      <c r="G29" s="272">
        <v>82</v>
      </c>
      <c r="H29" s="272">
        <v>12</v>
      </c>
      <c r="I29" s="272">
        <v>390</v>
      </c>
      <c r="J29" s="272">
        <v>2</v>
      </c>
      <c r="K29" s="272">
        <v>0</v>
      </c>
      <c r="L29" s="272">
        <v>0</v>
      </c>
      <c r="M29" s="272">
        <v>35</v>
      </c>
      <c r="N29" s="272">
        <v>2764</v>
      </c>
      <c r="O29" s="272">
        <v>0</v>
      </c>
      <c r="P29" s="595">
        <v>2838</v>
      </c>
      <c r="Q29" s="272">
        <v>1140</v>
      </c>
      <c r="R29" s="272">
        <v>373</v>
      </c>
      <c r="S29" s="272">
        <v>57</v>
      </c>
      <c r="T29" s="272">
        <v>233</v>
      </c>
      <c r="U29" s="272">
        <v>18</v>
      </c>
      <c r="V29" s="272">
        <v>0</v>
      </c>
      <c r="W29" s="272">
        <v>514</v>
      </c>
      <c r="X29" s="272">
        <v>271</v>
      </c>
      <c r="Y29" s="272">
        <v>310</v>
      </c>
      <c r="Z29" s="272">
        <v>243</v>
      </c>
      <c r="AA29" s="272">
        <v>12</v>
      </c>
      <c r="AB29" s="272">
        <v>71</v>
      </c>
      <c r="AC29" s="272">
        <v>24</v>
      </c>
      <c r="AD29" s="272">
        <v>143</v>
      </c>
      <c r="AE29" s="272">
        <v>0</v>
      </c>
      <c r="AF29" s="272">
        <v>0</v>
      </c>
      <c r="AG29" s="272">
        <v>288</v>
      </c>
      <c r="AH29" s="272">
        <v>0</v>
      </c>
      <c r="AI29" s="272">
        <v>24</v>
      </c>
      <c r="AJ29" s="272">
        <v>24</v>
      </c>
      <c r="AK29" s="272">
        <v>43</v>
      </c>
      <c r="AL29" s="272">
        <v>2</v>
      </c>
      <c r="AM29" s="272">
        <v>445</v>
      </c>
      <c r="AN29" s="272">
        <v>22</v>
      </c>
      <c r="AO29" s="272">
        <v>33</v>
      </c>
      <c r="AP29" s="272">
        <v>204</v>
      </c>
      <c r="AQ29" s="272">
        <v>12</v>
      </c>
      <c r="AR29" s="272">
        <v>29</v>
      </c>
      <c r="AS29" s="272">
        <v>0</v>
      </c>
      <c r="AT29" s="272">
        <v>0</v>
      </c>
      <c r="AU29" s="272">
        <v>0</v>
      </c>
      <c r="AV29" s="272">
        <v>0</v>
      </c>
      <c r="AW29" s="272">
        <v>24</v>
      </c>
      <c r="AX29" s="272">
        <v>51</v>
      </c>
      <c r="AY29" s="272">
        <v>0</v>
      </c>
      <c r="AZ29" s="272">
        <v>0</v>
      </c>
      <c r="BA29" s="272">
        <v>0</v>
      </c>
      <c r="BB29" s="272">
        <v>29</v>
      </c>
      <c r="BC29" s="272">
        <v>0</v>
      </c>
    </row>
    <row r="30" spans="1:55" x14ac:dyDescent="0.15">
      <c r="A30" s="596" t="s">
        <v>17</v>
      </c>
      <c r="B30" s="597" t="s">
        <v>300</v>
      </c>
      <c r="C30" s="598">
        <f t="shared" si="0"/>
        <v>0</v>
      </c>
      <c r="D30" s="599">
        <v>1414</v>
      </c>
      <c r="E30" s="595">
        <f t="shared" si="1"/>
        <v>1414</v>
      </c>
      <c r="F30" s="272">
        <f t="shared" si="2"/>
        <v>462</v>
      </c>
      <c r="G30" s="272">
        <v>83</v>
      </c>
      <c r="H30" s="272">
        <v>0</v>
      </c>
      <c r="I30" s="272">
        <v>33</v>
      </c>
      <c r="J30" s="272">
        <v>33</v>
      </c>
      <c r="K30" s="272">
        <v>25</v>
      </c>
      <c r="L30" s="272">
        <v>50</v>
      </c>
      <c r="M30" s="272">
        <v>48</v>
      </c>
      <c r="N30" s="272">
        <v>171</v>
      </c>
      <c r="O30" s="272">
        <v>19</v>
      </c>
      <c r="P30" s="595">
        <v>138</v>
      </c>
      <c r="Q30" s="272">
        <v>142</v>
      </c>
      <c r="R30" s="272">
        <v>66</v>
      </c>
      <c r="S30" s="272">
        <v>141</v>
      </c>
      <c r="T30" s="272">
        <v>3</v>
      </c>
      <c r="U30" s="272">
        <v>29</v>
      </c>
      <c r="V30" s="272">
        <v>27</v>
      </c>
      <c r="W30" s="272">
        <v>12</v>
      </c>
      <c r="X30" s="272">
        <v>12</v>
      </c>
      <c r="Y30" s="272">
        <v>54</v>
      </c>
      <c r="Z30" s="272">
        <v>13</v>
      </c>
      <c r="AA30" s="272">
        <v>6</v>
      </c>
      <c r="AB30" s="272">
        <v>42</v>
      </c>
      <c r="AC30" s="272">
        <v>10</v>
      </c>
      <c r="AD30" s="272">
        <v>27</v>
      </c>
      <c r="AE30" s="272">
        <v>37</v>
      </c>
      <c r="AF30" s="272">
        <v>21</v>
      </c>
      <c r="AG30" s="272">
        <v>15</v>
      </c>
      <c r="AH30" s="272">
        <v>8</v>
      </c>
      <c r="AI30" s="272">
        <v>10</v>
      </c>
      <c r="AJ30" s="272">
        <v>5</v>
      </c>
      <c r="AK30" s="272">
        <v>12</v>
      </c>
      <c r="AL30" s="272">
        <v>16</v>
      </c>
      <c r="AM30" s="272">
        <v>4</v>
      </c>
      <c r="AN30" s="272">
        <v>14</v>
      </c>
      <c r="AO30" s="272">
        <v>18</v>
      </c>
      <c r="AP30" s="272">
        <v>4</v>
      </c>
      <c r="AQ30" s="272">
        <v>11</v>
      </c>
      <c r="AR30" s="272">
        <v>3</v>
      </c>
      <c r="AS30" s="272">
        <v>7</v>
      </c>
      <c r="AT30" s="272">
        <v>4</v>
      </c>
      <c r="AU30" s="272">
        <v>6</v>
      </c>
      <c r="AV30" s="272">
        <v>4</v>
      </c>
      <c r="AW30" s="272">
        <v>3</v>
      </c>
      <c r="AX30" s="272">
        <v>3</v>
      </c>
      <c r="AY30" s="272">
        <v>4</v>
      </c>
      <c r="AZ30" s="272">
        <v>11</v>
      </c>
      <c r="BA30" s="272">
        <v>6</v>
      </c>
      <c r="BB30" s="272">
        <v>4</v>
      </c>
      <c r="BC30" s="272">
        <v>0</v>
      </c>
    </row>
    <row r="31" spans="1:55" x14ac:dyDescent="0.15">
      <c r="A31" s="596" t="s">
        <v>18</v>
      </c>
      <c r="B31" s="597" t="s">
        <v>315</v>
      </c>
      <c r="C31" s="598">
        <f t="shared" si="0"/>
        <v>0</v>
      </c>
      <c r="D31" s="599">
        <v>10450</v>
      </c>
      <c r="E31" s="595">
        <f t="shared" si="1"/>
        <v>10450</v>
      </c>
      <c r="F31" s="272">
        <f t="shared" si="2"/>
        <v>2679</v>
      </c>
      <c r="G31" s="272">
        <v>746</v>
      </c>
      <c r="H31" s="272">
        <v>161</v>
      </c>
      <c r="I31" s="272">
        <v>247</v>
      </c>
      <c r="J31" s="272">
        <v>295</v>
      </c>
      <c r="K31" s="272">
        <v>150</v>
      </c>
      <c r="L31" s="272">
        <v>115</v>
      </c>
      <c r="M31" s="272">
        <v>210</v>
      </c>
      <c r="N31" s="272">
        <v>311</v>
      </c>
      <c r="O31" s="272">
        <v>444</v>
      </c>
      <c r="P31" s="595">
        <v>1471</v>
      </c>
      <c r="Q31" s="272">
        <v>982</v>
      </c>
      <c r="R31" s="272">
        <v>458</v>
      </c>
      <c r="S31" s="272">
        <v>755</v>
      </c>
      <c r="T31" s="272">
        <v>90</v>
      </c>
      <c r="U31" s="272">
        <v>91</v>
      </c>
      <c r="V31" s="272">
        <v>263</v>
      </c>
      <c r="W31" s="272">
        <v>177</v>
      </c>
      <c r="X31" s="272">
        <v>164</v>
      </c>
      <c r="Y31" s="272">
        <v>320</v>
      </c>
      <c r="Z31" s="272">
        <v>129</v>
      </c>
      <c r="AA31" s="272">
        <v>168</v>
      </c>
      <c r="AB31" s="272">
        <v>281</v>
      </c>
      <c r="AC31" s="272">
        <v>176</v>
      </c>
      <c r="AD31" s="272">
        <v>186</v>
      </c>
      <c r="AE31" s="272">
        <v>223</v>
      </c>
      <c r="AF31" s="272">
        <v>74</v>
      </c>
      <c r="AG31" s="272">
        <v>153</v>
      </c>
      <c r="AH31" s="272">
        <v>64</v>
      </c>
      <c r="AI31" s="272">
        <v>59</v>
      </c>
      <c r="AJ31" s="272">
        <v>175</v>
      </c>
      <c r="AK31" s="272">
        <v>108</v>
      </c>
      <c r="AL31" s="272">
        <v>97</v>
      </c>
      <c r="AM31" s="272">
        <v>97</v>
      </c>
      <c r="AN31" s="272">
        <v>92</v>
      </c>
      <c r="AO31" s="272">
        <v>62</v>
      </c>
      <c r="AP31" s="272">
        <v>82</v>
      </c>
      <c r="AQ31" s="272">
        <v>211</v>
      </c>
      <c r="AR31" s="272">
        <v>55</v>
      </c>
      <c r="AS31" s="272">
        <v>4</v>
      </c>
      <c r="AT31" s="272">
        <v>87</v>
      </c>
      <c r="AU31" s="272">
        <v>31</v>
      </c>
      <c r="AV31" s="272">
        <v>53</v>
      </c>
      <c r="AW31" s="272">
        <v>43</v>
      </c>
      <c r="AX31" s="272">
        <v>24</v>
      </c>
      <c r="AY31" s="272">
        <v>69</v>
      </c>
      <c r="AZ31" s="272">
        <v>20</v>
      </c>
      <c r="BA31" s="272">
        <v>69</v>
      </c>
      <c r="BB31" s="272">
        <v>54</v>
      </c>
      <c r="BC31" s="272">
        <v>54</v>
      </c>
    </row>
    <row r="32" spans="1:55" x14ac:dyDescent="0.15">
      <c r="A32" s="596" t="s">
        <v>19</v>
      </c>
      <c r="B32" s="597" t="s">
        <v>316</v>
      </c>
      <c r="C32" s="598">
        <f t="shared" si="0"/>
        <v>0</v>
      </c>
      <c r="D32" s="599">
        <v>465648</v>
      </c>
      <c r="E32" s="595">
        <f t="shared" si="1"/>
        <v>465648</v>
      </c>
      <c r="F32" s="272">
        <f t="shared" si="2"/>
        <v>163739</v>
      </c>
      <c r="G32" s="272">
        <v>20144</v>
      </c>
      <c r="H32" s="272">
        <v>11570</v>
      </c>
      <c r="I32" s="272">
        <v>13725</v>
      </c>
      <c r="J32" s="272">
        <v>8860</v>
      </c>
      <c r="K32" s="272">
        <v>11353</v>
      </c>
      <c r="L32" s="272">
        <v>11790</v>
      </c>
      <c r="M32" s="272">
        <v>13351</v>
      </c>
      <c r="N32" s="272">
        <v>55388</v>
      </c>
      <c r="O32" s="272">
        <v>17558</v>
      </c>
      <c r="P32" s="595">
        <v>51896</v>
      </c>
      <c r="Q32" s="272">
        <v>36520</v>
      </c>
      <c r="R32" s="272">
        <v>19101</v>
      </c>
      <c r="S32" s="272">
        <v>34067</v>
      </c>
      <c r="T32" s="272">
        <v>3866</v>
      </c>
      <c r="U32" s="272">
        <v>6702</v>
      </c>
      <c r="V32" s="272">
        <v>15715</v>
      </c>
      <c r="W32" s="272">
        <v>1839</v>
      </c>
      <c r="X32" s="272">
        <v>8443</v>
      </c>
      <c r="Y32" s="272">
        <v>18469</v>
      </c>
      <c r="Z32" s="272">
        <v>3545</v>
      </c>
      <c r="AA32" s="272">
        <v>3589</v>
      </c>
      <c r="AB32" s="272">
        <v>11584</v>
      </c>
      <c r="AC32" s="272">
        <v>7563</v>
      </c>
      <c r="AD32" s="272">
        <v>6042</v>
      </c>
      <c r="AE32" s="272">
        <v>8669</v>
      </c>
      <c r="AF32" s="272">
        <v>3512</v>
      </c>
      <c r="AG32" s="272">
        <v>6519</v>
      </c>
      <c r="AH32" s="272">
        <v>3242</v>
      </c>
      <c r="AI32" s="272">
        <v>3324</v>
      </c>
      <c r="AJ32" s="272">
        <v>1754</v>
      </c>
      <c r="AK32" s="272">
        <v>4900</v>
      </c>
      <c r="AL32" s="272">
        <v>4543</v>
      </c>
      <c r="AM32" s="272">
        <v>2935</v>
      </c>
      <c r="AN32" s="272">
        <v>3626</v>
      </c>
      <c r="AO32" s="272">
        <v>2935</v>
      </c>
      <c r="AP32" s="272">
        <v>2959</v>
      </c>
      <c r="AQ32" s="272">
        <v>6395</v>
      </c>
      <c r="AR32" s="272">
        <v>1877</v>
      </c>
      <c r="AS32" s="272">
        <v>1133</v>
      </c>
      <c r="AT32" s="272">
        <v>2365</v>
      </c>
      <c r="AU32" s="272">
        <v>1357</v>
      </c>
      <c r="AV32" s="272">
        <v>554</v>
      </c>
      <c r="AW32" s="272">
        <v>2280</v>
      </c>
      <c r="AX32" s="272">
        <v>655</v>
      </c>
      <c r="AY32" s="272">
        <v>2636</v>
      </c>
      <c r="AZ32" s="272">
        <v>997</v>
      </c>
      <c r="BA32" s="272">
        <v>1305</v>
      </c>
      <c r="BB32" s="272">
        <v>1290</v>
      </c>
      <c r="BC32" s="272">
        <v>1206</v>
      </c>
    </row>
    <row r="33" spans="1:55" x14ac:dyDescent="0.15">
      <c r="A33" s="596" t="s">
        <v>20</v>
      </c>
      <c r="B33" s="597" t="s">
        <v>38</v>
      </c>
      <c r="C33" s="598">
        <f t="shared" si="0"/>
        <v>0</v>
      </c>
      <c r="D33" s="599">
        <v>46562</v>
      </c>
      <c r="E33" s="595">
        <f t="shared" si="1"/>
        <v>46562</v>
      </c>
      <c r="F33" s="272">
        <f t="shared" si="2"/>
        <v>17641</v>
      </c>
      <c r="G33" s="272">
        <v>1154</v>
      </c>
      <c r="H33" s="272">
        <v>728</v>
      </c>
      <c r="I33" s="272">
        <v>748</v>
      </c>
      <c r="J33" s="272">
        <v>574</v>
      </c>
      <c r="K33" s="272">
        <v>597</v>
      </c>
      <c r="L33" s="272">
        <v>617</v>
      </c>
      <c r="M33" s="272">
        <v>597</v>
      </c>
      <c r="N33" s="272">
        <v>11760</v>
      </c>
      <c r="O33" s="272">
        <v>866</v>
      </c>
      <c r="P33" s="595">
        <v>6611</v>
      </c>
      <c r="Q33" s="272">
        <v>3555</v>
      </c>
      <c r="R33" s="272">
        <v>2723</v>
      </c>
      <c r="S33" s="272">
        <v>2538</v>
      </c>
      <c r="T33" s="272">
        <v>613</v>
      </c>
      <c r="U33" s="272">
        <v>651</v>
      </c>
      <c r="V33" s="272">
        <v>964</v>
      </c>
      <c r="W33" s="272">
        <v>222</v>
      </c>
      <c r="X33" s="272">
        <v>1246</v>
      </c>
      <c r="Y33" s="272">
        <v>1716</v>
      </c>
      <c r="Z33" s="272">
        <v>289</v>
      </c>
      <c r="AA33" s="272">
        <v>466</v>
      </c>
      <c r="AB33" s="272">
        <v>843</v>
      </c>
      <c r="AC33" s="272">
        <v>453</v>
      </c>
      <c r="AD33" s="272">
        <v>573</v>
      </c>
      <c r="AE33" s="272">
        <v>991</v>
      </c>
      <c r="AF33" s="272">
        <v>263</v>
      </c>
      <c r="AG33" s="272">
        <v>557</v>
      </c>
      <c r="AH33" s="272">
        <v>288</v>
      </c>
      <c r="AI33" s="272">
        <v>229</v>
      </c>
      <c r="AJ33" s="272">
        <v>133</v>
      </c>
      <c r="AK33" s="272">
        <v>237</v>
      </c>
      <c r="AL33" s="272">
        <v>301</v>
      </c>
      <c r="AM33" s="272">
        <v>220</v>
      </c>
      <c r="AN33" s="272">
        <v>298</v>
      </c>
      <c r="AO33" s="272">
        <v>305</v>
      </c>
      <c r="AP33" s="272">
        <v>180</v>
      </c>
      <c r="AQ33" s="272">
        <v>403</v>
      </c>
      <c r="AR33" s="272">
        <v>91</v>
      </c>
      <c r="AS33" s="272">
        <v>66</v>
      </c>
      <c r="AT33" s="272">
        <v>70</v>
      </c>
      <c r="AU33" s="272">
        <v>68</v>
      </c>
      <c r="AV33" s="272">
        <v>18</v>
      </c>
      <c r="AW33" s="272">
        <v>206</v>
      </c>
      <c r="AX33" s="272">
        <v>35</v>
      </c>
      <c r="AY33" s="272">
        <v>149</v>
      </c>
      <c r="AZ33" s="272">
        <v>59</v>
      </c>
      <c r="BA33" s="272">
        <v>70</v>
      </c>
      <c r="BB33" s="272">
        <v>128</v>
      </c>
      <c r="BC33" s="272">
        <v>93</v>
      </c>
    </row>
    <row r="34" spans="1:55" x14ac:dyDescent="0.15">
      <c r="A34" s="596" t="s">
        <v>21</v>
      </c>
      <c r="B34" s="597" t="s">
        <v>39</v>
      </c>
      <c r="C34" s="598">
        <f t="shared" si="0"/>
        <v>0</v>
      </c>
      <c r="D34" s="599">
        <v>47900</v>
      </c>
      <c r="E34" s="595">
        <f t="shared" si="1"/>
        <v>47900</v>
      </c>
      <c r="F34" s="272">
        <f t="shared" si="2"/>
        <v>18944</v>
      </c>
      <c r="G34" s="272">
        <v>1927</v>
      </c>
      <c r="H34" s="272">
        <v>1425</v>
      </c>
      <c r="I34" s="272">
        <v>1900</v>
      </c>
      <c r="J34" s="272">
        <v>1001</v>
      </c>
      <c r="K34" s="272">
        <v>1090</v>
      </c>
      <c r="L34" s="272">
        <v>1322</v>
      </c>
      <c r="M34" s="272">
        <v>925</v>
      </c>
      <c r="N34" s="272">
        <v>8078</v>
      </c>
      <c r="O34" s="272">
        <v>1276</v>
      </c>
      <c r="P34" s="595">
        <v>4800</v>
      </c>
      <c r="Q34" s="272">
        <v>4821</v>
      </c>
      <c r="R34" s="272">
        <v>1778</v>
      </c>
      <c r="S34" s="272">
        <v>4904</v>
      </c>
      <c r="T34" s="272">
        <v>355</v>
      </c>
      <c r="U34" s="272">
        <v>1973</v>
      </c>
      <c r="V34" s="272">
        <v>1166</v>
      </c>
      <c r="W34" s="272">
        <v>178</v>
      </c>
      <c r="X34" s="272">
        <v>355</v>
      </c>
      <c r="Y34" s="272">
        <v>1600</v>
      </c>
      <c r="Z34" s="272">
        <v>185</v>
      </c>
      <c r="AA34" s="272">
        <v>128</v>
      </c>
      <c r="AB34" s="272">
        <v>1869</v>
      </c>
      <c r="AC34" s="272">
        <v>241</v>
      </c>
      <c r="AD34" s="272">
        <v>385</v>
      </c>
      <c r="AE34" s="272">
        <v>1117</v>
      </c>
      <c r="AF34" s="272">
        <v>151</v>
      </c>
      <c r="AG34" s="272">
        <v>651</v>
      </c>
      <c r="AH34" s="272">
        <v>77</v>
      </c>
      <c r="AI34" s="272">
        <v>156</v>
      </c>
      <c r="AJ34" s="272">
        <v>68</v>
      </c>
      <c r="AK34" s="272">
        <v>231</v>
      </c>
      <c r="AL34" s="272">
        <v>252</v>
      </c>
      <c r="AM34" s="272">
        <v>114</v>
      </c>
      <c r="AN34" s="272">
        <v>152</v>
      </c>
      <c r="AO34" s="272">
        <v>134</v>
      </c>
      <c r="AP34" s="272">
        <v>199</v>
      </c>
      <c r="AQ34" s="272">
        <v>278</v>
      </c>
      <c r="AR34" s="272">
        <v>19</v>
      </c>
      <c r="AS34" s="272">
        <v>19</v>
      </c>
      <c r="AT34" s="272">
        <v>92</v>
      </c>
      <c r="AU34" s="272">
        <v>102</v>
      </c>
      <c r="AV34" s="272">
        <v>10</v>
      </c>
      <c r="AW34" s="272">
        <v>85</v>
      </c>
      <c r="AX34" s="272">
        <v>10</v>
      </c>
      <c r="AY34" s="272">
        <v>145</v>
      </c>
      <c r="AZ34" s="272">
        <v>79</v>
      </c>
      <c r="BA34" s="272">
        <v>16</v>
      </c>
      <c r="BB34" s="272">
        <v>37</v>
      </c>
      <c r="BC34" s="272">
        <v>24</v>
      </c>
    </row>
    <row r="35" spans="1:55" x14ac:dyDescent="0.15">
      <c r="A35" s="596" t="s">
        <v>22</v>
      </c>
      <c r="B35" s="597" t="s">
        <v>317</v>
      </c>
      <c r="C35" s="598">
        <f t="shared" si="0"/>
        <v>0</v>
      </c>
      <c r="D35" s="599">
        <v>145669</v>
      </c>
      <c r="E35" s="595">
        <f t="shared" si="1"/>
        <v>145669</v>
      </c>
      <c r="F35" s="272">
        <f t="shared" si="2"/>
        <v>56632</v>
      </c>
      <c r="G35" s="272">
        <v>12593</v>
      </c>
      <c r="H35" s="272">
        <v>3430</v>
      </c>
      <c r="I35" s="272">
        <v>3879</v>
      </c>
      <c r="J35" s="272">
        <v>2635</v>
      </c>
      <c r="K35" s="272">
        <v>4982</v>
      </c>
      <c r="L35" s="272">
        <v>1831</v>
      </c>
      <c r="M35" s="272">
        <v>3337</v>
      </c>
      <c r="N35" s="272">
        <v>17843</v>
      </c>
      <c r="O35" s="272">
        <v>6102</v>
      </c>
      <c r="P35" s="595">
        <v>16404</v>
      </c>
      <c r="Q35" s="272">
        <v>14696</v>
      </c>
      <c r="R35" s="272">
        <v>4468</v>
      </c>
      <c r="S35" s="272">
        <v>11100</v>
      </c>
      <c r="T35" s="272">
        <v>947</v>
      </c>
      <c r="U35" s="272">
        <v>809</v>
      </c>
      <c r="V35" s="272">
        <v>4663</v>
      </c>
      <c r="W35" s="272">
        <v>658</v>
      </c>
      <c r="X35" s="272">
        <v>1470</v>
      </c>
      <c r="Y35" s="272">
        <v>4833</v>
      </c>
      <c r="Z35" s="272">
        <v>775</v>
      </c>
      <c r="AA35" s="272">
        <v>939</v>
      </c>
      <c r="AB35" s="272">
        <v>2140</v>
      </c>
      <c r="AC35" s="272">
        <v>1846</v>
      </c>
      <c r="AD35" s="272">
        <v>1500</v>
      </c>
      <c r="AE35" s="272">
        <v>1746</v>
      </c>
      <c r="AF35" s="272">
        <v>1319</v>
      </c>
      <c r="AG35" s="272">
        <v>1393</v>
      </c>
      <c r="AH35" s="272">
        <v>1705</v>
      </c>
      <c r="AI35" s="272">
        <v>827</v>
      </c>
      <c r="AJ35" s="272">
        <v>661</v>
      </c>
      <c r="AK35" s="272">
        <v>1372</v>
      </c>
      <c r="AL35" s="272">
        <v>1076</v>
      </c>
      <c r="AM35" s="272">
        <v>890</v>
      </c>
      <c r="AN35" s="272">
        <v>616</v>
      </c>
      <c r="AO35" s="272">
        <v>623</v>
      </c>
      <c r="AP35" s="272">
        <v>1483</v>
      </c>
      <c r="AQ35" s="272">
        <v>2101</v>
      </c>
      <c r="AR35" s="272">
        <v>348</v>
      </c>
      <c r="AS35" s="272">
        <v>498</v>
      </c>
      <c r="AT35" s="272">
        <v>1158</v>
      </c>
      <c r="AU35" s="272">
        <v>704</v>
      </c>
      <c r="AV35" s="272">
        <v>180</v>
      </c>
      <c r="AW35" s="272">
        <v>956</v>
      </c>
      <c r="AX35" s="272">
        <v>166</v>
      </c>
      <c r="AY35" s="272">
        <v>1054</v>
      </c>
      <c r="AZ35" s="272">
        <v>178</v>
      </c>
      <c r="BA35" s="272">
        <v>210</v>
      </c>
      <c r="BB35" s="272">
        <v>350</v>
      </c>
      <c r="BC35" s="272">
        <v>175</v>
      </c>
    </row>
    <row r="36" spans="1:55" x14ac:dyDescent="0.15">
      <c r="A36" s="596" t="s">
        <v>23</v>
      </c>
      <c r="B36" s="597" t="s">
        <v>209</v>
      </c>
      <c r="C36" s="598">
        <f t="shared" si="0"/>
        <v>0</v>
      </c>
      <c r="D36" s="599">
        <v>34195</v>
      </c>
      <c r="E36" s="595">
        <f t="shared" si="1"/>
        <v>34195</v>
      </c>
      <c r="F36" s="272">
        <f t="shared" si="2"/>
        <v>20079</v>
      </c>
      <c r="G36" s="272">
        <v>413</v>
      </c>
      <c r="H36" s="272">
        <v>979</v>
      </c>
      <c r="I36" s="272">
        <v>1989</v>
      </c>
      <c r="J36" s="272">
        <v>276</v>
      </c>
      <c r="K36" s="272">
        <v>119</v>
      </c>
      <c r="L36" s="272">
        <v>169</v>
      </c>
      <c r="M36" s="272">
        <v>489</v>
      </c>
      <c r="N36" s="272">
        <v>14686</v>
      </c>
      <c r="O36" s="272">
        <v>959</v>
      </c>
      <c r="P36" s="595">
        <v>3279</v>
      </c>
      <c r="Q36" s="272">
        <v>4002</v>
      </c>
      <c r="R36" s="272">
        <v>1090</v>
      </c>
      <c r="S36" s="272">
        <v>1565</v>
      </c>
      <c r="T36" s="272">
        <v>84</v>
      </c>
      <c r="U36" s="272">
        <v>191</v>
      </c>
      <c r="V36" s="272">
        <v>556</v>
      </c>
      <c r="W36" s="272">
        <v>41</v>
      </c>
      <c r="X36" s="272">
        <v>262</v>
      </c>
      <c r="Y36" s="272">
        <v>1021</v>
      </c>
      <c r="Z36" s="272">
        <v>26</v>
      </c>
      <c r="AA36" s="272">
        <v>48</v>
      </c>
      <c r="AB36" s="272">
        <v>336</v>
      </c>
      <c r="AC36" s="272">
        <v>38</v>
      </c>
      <c r="AD36" s="272">
        <v>406</v>
      </c>
      <c r="AE36" s="272">
        <v>91</v>
      </c>
      <c r="AF36" s="272">
        <v>11</v>
      </c>
      <c r="AG36" s="272">
        <v>380</v>
      </c>
      <c r="AH36" s="272">
        <v>29</v>
      </c>
      <c r="AI36" s="272">
        <v>45</v>
      </c>
      <c r="AJ36" s="272">
        <v>21</v>
      </c>
      <c r="AK36" s="272">
        <v>82</v>
      </c>
      <c r="AL36" s="272">
        <v>65</v>
      </c>
      <c r="AM36" s="272">
        <v>41</v>
      </c>
      <c r="AN36" s="272">
        <v>12</v>
      </c>
      <c r="AO36" s="272">
        <v>25</v>
      </c>
      <c r="AP36" s="272">
        <v>54</v>
      </c>
      <c r="AQ36" s="272">
        <v>86</v>
      </c>
      <c r="AR36" s="272">
        <v>19</v>
      </c>
      <c r="AS36" s="272">
        <v>30</v>
      </c>
      <c r="AT36" s="272">
        <v>22</v>
      </c>
      <c r="AU36" s="272">
        <v>4</v>
      </c>
      <c r="AV36" s="272">
        <v>0</v>
      </c>
      <c r="AW36" s="272">
        <v>30</v>
      </c>
      <c r="AX36" s="272">
        <v>11</v>
      </c>
      <c r="AY36" s="272">
        <v>67</v>
      </c>
      <c r="AZ36" s="272">
        <v>0</v>
      </c>
      <c r="BA36" s="272">
        <v>8</v>
      </c>
      <c r="BB36" s="272">
        <v>26</v>
      </c>
      <c r="BC36" s="272">
        <v>12</v>
      </c>
    </row>
    <row r="37" spans="1:55" x14ac:dyDescent="0.15">
      <c r="A37" s="596" t="s">
        <v>24</v>
      </c>
      <c r="B37" s="597" t="s">
        <v>40</v>
      </c>
      <c r="C37" s="598">
        <f t="shared" si="0"/>
        <v>0</v>
      </c>
      <c r="D37" s="599">
        <v>63927</v>
      </c>
      <c r="E37" s="595">
        <f t="shared" si="1"/>
        <v>63927</v>
      </c>
      <c r="F37" s="272">
        <f t="shared" si="2"/>
        <v>21192</v>
      </c>
      <c r="G37" s="272">
        <v>918</v>
      </c>
      <c r="H37" s="272">
        <v>765</v>
      </c>
      <c r="I37" s="272">
        <v>1096</v>
      </c>
      <c r="J37" s="272">
        <v>884</v>
      </c>
      <c r="K37" s="272">
        <v>1014</v>
      </c>
      <c r="L37" s="272">
        <v>786</v>
      </c>
      <c r="M37" s="272">
        <v>993</v>
      </c>
      <c r="N37" s="272">
        <v>13716</v>
      </c>
      <c r="O37" s="272">
        <v>1020</v>
      </c>
      <c r="P37" s="595">
        <v>5680</v>
      </c>
      <c r="Q37" s="272">
        <v>4332</v>
      </c>
      <c r="R37" s="272">
        <v>2661</v>
      </c>
      <c r="S37" s="272">
        <v>3311</v>
      </c>
      <c r="T37" s="272">
        <v>720</v>
      </c>
      <c r="U37" s="272">
        <v>952</v>
      </c>
      <c r="V37" s="272">
        <v>5352</v>
      </c>
      <c r="W37" s="272">
        <v>365</v>
      </c>
      <c r="X37" s="272">
        <v>1214</v>
      </c>
      <c r="Y37" s="272">
        <v>2605</v>
      </c>
      <c r="Z37" s="272">
        <v>380</v>
      </c>
      <c r="AA37" s="272">
        <v>410</v>
      </c>
      <c r="AB37" s="272">
        <v>1756</v>
      </c>
      <c r="AC37" s="272">
        <v>643</v>
      </c>
      <c r="AD37" s="272">
        <v>726</v>
      </c>
      <c r="AE37" s="272">
        <v>1116</v>
      </c>
      <c r="AF37" s="272">
        <v>964</v>
      </c>
      <c r="AG37" s="272">
        <v>900</v>
      </c>
      <c r="AH37" s="272">
        <v>358</v>
      </c>
      <c r="AI37" s="272">
        <v>529</v>
      </c>
      <c r="AJ37" s="272">
        <v>400</v>
      </c>
      <c r="AK37" s="272">
        <v>861</v>
      </c>
      <c r="AL37" s="272">
        <v>466</v>
      </c>
      <c r="AM37" s="272">
        <v>478</v>
      </c>
      <c r="AN37" s="272">
        <v>770</v>
      </c>
      <c r="AO37" s="272">
        <v>581</v>
      </c>
      <c r="AP37" s="272">
        <v>719</v>
      </c>
      <c r="AQ37" s="272">
        <v>793</v>
      </c>
      <c r="AR37" s="272">
        <v>241</v>
      </c>
      <c r="AS37" s="272">
        <v>152</v>
      </c>
      <c r="AT37" s="272">
        <v>159</v>
      </c>
      <c r="AU37" s="272">
        <v>245</v>
      </c>
      <c r="AV37" s="272">
        <v>86</v>
      </c>
      <c r="AW37" s="272">
        <v>291</v>
      </c>
      <c r="AX37" s="272">
        <v>129</v>
      </c>
      <c r="AY37" s="272">
        <v>195</v>
      </c>
      <c r="AZ37" s="272">
        <v>289</v>
      </c>
      <c r="BA37" s="272">
        <v>289</v>
      </c>
      <c r="BB37" s="272">
        <v>312</v>
      </c>
      <c r="BC37" s="272">
        <v>305</v>
      </c>
    </row>
    <row r="38" spans="1:55" x14ac:dyDescent="0.15">
      <c r="A38" s="596" t="s">
        <v>25</v>
      </c>
      <c r="B38" s="597" t="s">
        <v>41</v>
      </c>
      <c r="C38" s="598">
        <f t="shared" si="0"/>
        <v>0</v>
      </c>
      <c r="D38" s="599">
        <v>141552</v>
      </c>
      <c r="E38" s="595">
        <f t="shared" si="1"/>
        <v>141552</v>
      </c>
      <c r="F38" s="272">
        <f t="shared" si="2"/>
        <v>48021</v>
      </c>
      <c r="G38" s="272">
        <v>6201</v>
      </c>
      <c r="H38" s="272">
        <v>5306</v>
      </c>
      <c r="I38" s="272">
        <v>1709</v>
      </c>
      <c r="J38" s="272">
        <v>3409</v>
      </c>
      <c r="K38" s="272">
        <v>4912</v>
      </c>
      <c r="L38" s="272">
        <v>3449</v>
      </c>
      <c r="M38" s="272">
        <v>3771</v>
      </c>
      <c r="N38" s="272">
        <v>10918</v>
      </c>
      <c r="O38" s="272">
        <v>8346</v>
      </c>
      <c r="P38" s="595">
        <v>11080</v>
      </c>
      <c r="Q38" s="272">
        <v>9853</v>
      </c>
      <c r="R38" s="272">
        <v>5394</v>
      </c>
      <c r="S38" s="272">
        <v>16664</v>
      </c>
      <c r="T38" s="272">
        <v>1088</v>
      </c>
      <c r="U38" s="272">
        <v>1787</v>
      </c>
      <c r="V38" s="272">
        <v>4724</v>
      </c>
      <c r="W38" s="272">
        <v>860</v>
      </c>
      <c r="X38" s="272">
        <v>1202</v>
      </c>
      <c r="Y38" s="272">
        <v>4070</v>
      </c>
      <c r="Z38" s="272">
        <v>1288</v>
      </c>
      <c r="AA38" s="272">
        <v>1023</v>
      </c>
      <c r="AB38" s="272">
        <v>4947</v>
      </c>
      <c r="AC38" s="272">
        <v>1582</v>
      </c>
      <c r="AD38" s="272">
        <v>2369</v>
      </c>
      <c r="AE38" s="272">
        <v>1579</v>
      </c>
      <c r="AF38" s="272">
        <v>789</v>
      </c>
      <c r="AG38" s="272">
        <v>4151</v>
      </c>
      <c r="AH38" s="272">
        <v>1243</v>
      </c>
      <c r="AI38" s="272">
        <v>1117</v>
      </c>
      <c r="AJ38" s="272">
        <v>643</v>
      </c>
      <c r="AK38" s="272">
        <v>1398</v>
      </c>
      <c r="AL38" s="272">
        <v>896</v>
      </c>
      <c r="AM38" s="272">
        <v>740</v>
      </c>
      <c r="AN38" s="272">
        <v>1025</v>
      </c>
      <c r="AO38" s="272">
        <v>1181</v>
      </c>
      <c r="AP38" s="272">
        <v>1589</v>
      </c>
      <c r="AQ38" s="272">
        <v>2017</v>
      </c>
      <c r="AR38" s="272">
        <v>623</v>
      </c>
      <c r="AS38" s="272">
        <v>608</v>
      </c>
      <c r="AT38" s="272">
        <v>827</v>
      </c>
      <c r="AU38" s="272">
        <v>748</v>
      </c>
      <c r="AV38" s="272">
        <v>199</v>
      </c>
      <c r="AW38" s="272">
        <v>679</v>
      </c>
      <c r="AX38" s="272">
        <v>268</v>
      </c>
      <c r="AY38" s="272">
        <v>572</v>
      </c>
      <c r="AZ38" s="272">
        <v>491</v>
      </c>
      <c r="BA38" s="272">
        <v>1230</v>
      </c>
      <c r="BB38" s="272">
        <v>651</v>
      </c>
      <c r="BC38" s="272">
        <v>336</v>
      </c>
    </row>
    <row r="39" spans="1:55" x14ac:dyDescent="0.15">
      <c r="A39" s="596" t="s">
        <v>26</v>
      </c>
      <c r="B39" s="597" t="s">
        <v>318</v>
      </c>
      <c r="C39" s="598">
        <f t="shared" si="0"/>
        <v>0</v>
      </c>
      <c r="D39" s="599">
        <v>286523</v>
      </c>
      <c r="E39" s="595">
        <f t="shared" si="1"/>
        <v>286523</v>
      </c>
      <c r="F39" s="272">
        <f t="shared" si="2"/>
        <v>88668</v>
      </c>
      <c r="G39" s="272">
        <v>9668</v>
      </c>
      <c r="H39" s="272">
        <v>7042</v>
      </c>
      <c r="I39" s="272">
        <v>7133</v>
      </c>
      <c r="J39" s="272">
        <v>6386</v>
      </c>
      <c r="K39" s="272">
        <v>8812</v>
      </c>
      <c r="L39" s="272">
        <v>8986</v>
      </c>
      <c r="M39" s="272">
        <v>12392</v>
      </c>
      <c r="N39" s="272">
        <v>15866</v>
      </c>
      <c r="O39" s="272">
        <v>12383</v>
      </c>
      <c r="P39" s="595">
        <v>26455</v>
      </c>
      <c r="Q39" s="272">
        <v>24820</v>
      </c>
      <c r="R39" s="272">
        <v>15341</v>
      </c>
      <c r="S39" s="272">
        <v>22887</v>
      </c>
      <c r="T39" s="272">
        <v>3125</v>
      </c>
      <c r="U39" s="272">
        <v>3948</v>
      </c>
      <c r="V39" s="272">
        <v>7916</v>
      </c>
      <c r="W39" s="272">
        <v>2001</v>
      </c>
      <c r="X39" s="272">
        <v>4429</v>
      </c>
      <c r="Y39" s="272">
        <v>11844</v>
      </c>
      <c r="Z39" s="272">
        <v>2828</v>
      </c>
      <c r="AA39" s="272">
        <v>2170</v>
      </c>
      <c r="AB39" s="272">
        <v>10615</v>
      </c>
      <c r="AC39" s="272">
        <v>3679</v>
      </c>
      <c r="AD39" s="272">
        <v>3601</v>
      </c>
      <c r="AE39" s="272">
        <v>7592</v>
      </c>
      <c r="AF39" s="272">
        <v>3049</v>
      </c>
      <c r="AG39" s="272">
        <v>5193</v>
      </c>
      <c r="AH39" s="272">
        <v>1866</v>
      </c>
      <c r="AI39" s="272">
        <v>2165</v>
      </c>
      <c r="AJ39" s="272">
        <v>1668</v>
      </c>
      <c r="AK39" s="272">
        <v>3901</v>
      </c>
      <c r="AL39" s="272">
        <v>2431</v>
      </c>
      <c r="AM39" s="272">
        <v>1909</v>
      </c>
      <c r="AN39" s="272">
        <v>2420</v>
      </c>
      <c r="AO39" s="272">
        <v>1816</v>
      </c>
      <c r="AP39" s="272">
        <v>2024</v>
      </c>
      <c r="AQ39" s="272">
        <v>4190</v>
      </c>
      <c r="AR39" s="272">
        <v>1517</v>
      </c>
      <c r="AS39" s="272">
        <v>1185</v>
      </c>
      <c r="AT39" s="272">
        <v>1813</v>
      </c>
      <c r="AU39" s="272">
        <v>901</v>
      </c>
      <c r="AV39" s="272">
        <v>443</v>
      </c>
      <c r="AW39" s="272">
        <v>1185</v>
      </c>
      <c r="AX39" s="272">
        <v>538</v>
      </c>
      <c r="AY39" s="272">
        <v>872</v>
      </c>
      <c r="AZ39" s="272">
        <v>697</v>
      </c>
      <c r="BA39" s="272">
        <v>1396</v>
      </c>
      <c r="BB39" s="272">
        <v>736</v>
      </c>
      <c r="BC39" s="272">
        <v>689</v>
      </c>
    </row>
    <row r="40" spans="1:55" x14ac:dyDescent="0.15">
      <c r="A40" s="596" t="s">
        <v>57</v>
      </c>
      <c r="B40" s="597" t="s">
        <v>319</v>
      </c>
      <c r="C40" s="598">
        <f t="shared" si="0"/>
        <v>0</v>
      </c>
      <c r="D40" s="599">
        <v>25203</v>
      </c>
      <c r="E40" s="595">
        <f t="shared" si="1"/>
        <v>25203</v>
      </c>
      <c r="F40" s="272">
        <f t="shared" si="2"/>
        <v>8712</v>
      </c>
      <c r="G40" s="272">
        <v>645</v>
      </c>
      <c r="H40" s="272">
        <v>583</v>
      </c>
      <c r="I40" s="272">
        <v>837</v>
      </c>
      <c r="J40" s="272">
        <v>539</v>
      </c>
      <c r="K40" s="272">
        <v>379</v>
      </c>
      <c r="L40" s="272">
        <v>303</v>
      </c>
      <c r="M40" s="272">
        <v>419</v>
      </c>
      <c r="N40" s="272">
        <v>4492</v>
      </c>
      <c r="O40" s="272">
        <v>515</v>
      </c>
      <c r="P40" s="595">
        <v>2824</v>
      </c>
      <c r="Q40" s="272">
        <v>1166</v>
      </c>
      <c r="R40" s="272">
        <v>1008</v>
      </c>
      <c r="S40" s="272">
        <v>1537</v>
      </c>
      <c r="T40" s="272">
        <v>326</v>
      </c>
      <c r="U40" s="272">
        <v>227</v>
      </c>
      <c r="V40" s="272">
        <v>541</v>
      </c>
      <c r="W40" s="272">
        <v>179</v>
      </c>
      <c r="X40" s="272">
        <v>585</v>
      </c>
      <c r="Y40" s="272">
        <v>730</v>
      </c>
      <c r="Z40" s="272">
        <v>274</v>
      </c>
      <c r="AA40" s="272">
        <v>337</v>
      </c>
      <c r="AB40" s="272">
        <v>682</v>
      </c>
      <c r="AC40" s="272">
        <v>333</v>
      </c>
      <c r="AD40" s="272">
        <v>359</v>
      </c>
      <c r="AE40" s="272">
        <v>332</v>
      </c>
      <c r="AF40" s="272">
        <v>226</v>
      </c>
      <c r="AG40" s="272">
        <v>478</v>
      </c>
      <c r="AH40" s="272">
        <v>234</v>
      </c>
      <c r="AI40" s="272">
        <v>275</v>
      </c>
      <c r="AJ40" s="272">
        <v>211</v>
      </c>
      <c r="AK40" s="272">
        <v>541</v>
      </c>
      <c r="AL40" s="272">
        <v>259</v>
      </c>
      <c r="AM40" s="272">
        <v>315</v>
      </c>
      <c r="AN40" s="272">
        <v>291</v>
      </c>
      <c r="AO40" s="272">
        <v>256</v>
      </c>
      <c r="AP40" s="272">
        <v>263</v>
      </c>
      <c r="AQ40" s="272">
        <v>504</v>
      </c>
      <c r="AR40" s="272">
        <v>65</v>
      </c>
      <c r="AS40" s="272">
        <v>159</v>
      </c>
      <c r="AT40" s="272">
        <v>86</v>
      </c>
      <c r="AU40" s="272">
        <v>81</v>
      </c>
      <c r="AV40" s="272">
        <v>87</v>
      </c>
      <c r="AW40" s="272">
        <v>121</v>
      </c>
      <c r="AX40" s="272">
        <v>89</v>
      </c>
      <c r="AY40" s="272">
        <v>62</v>
      </c>
      <c r="AZ40" s="272">
        <v>85</v>
      </c>
      <c r="BA40" s="272">
        <v>127</v>
      </c>
      <c r="BB40" s="272">
        <v>100</v>
      </c>
      <c r="BC40" s="272">
        <v>136</v>
      </c>
    </row>
    <row r="41" spans="1:55" x14ac:dyDescent="0.15">
      <c r="A41" s="596" t="s">
        <v>210</v>
      </c>
      <c r="B41" s="597" t="s">
        <v>42</v>
      </c>
      <c r="C41" s="598">
        <f t="shared" si="0"/>
        <v>0</v>
      </c>
      <c r="D41" s="599">
        <v>182029</v>
      </c>
      <c r="E41" s="595">
        <f t="shared" si="1"/>
        <v>182029</v>
      </c>
      <c r="F41" s="272">
        <f t="shared" si="2"/>
        <v>78997</v>
      </c>
      <c r="G41" s="272">
        <v>6654</v>
      </c>
      <c r="H41" s="272">
        <v>3316</v>
      </c>
      <c r="I41" s="272">
        <v>9110</v>
      </c>
      <c r="J41" s="272">
        <v>2288</v>
      </c>
      <c r="K41" s="272">
        <v>2252</v>
      </c>
      <c r="L41" s="272">
        <v>2099</v>
      </c>
      <c r="M41" s="272">
        <v>2769</v>
      </c>
      <c r="N41" s="272">
        <v>44679</v>
      </c>
      <c r="O41" s="272">
        <v>5830</v>
      </c>
      <c r="P41" s="595">
        <v>21447</v>
      </c>
      <c r="Q41" s="272">
        <v>16972</v>
      </c>
      <c r="R41" s="272">
        <v>6826</v>
      </c>
      <c r="S41" s="272">
        <v>9191</v>
      </c>
      <c r="T41" s="272">
        <v>1407</v>
      </c>
      <c r="U41" s="272">
        <v>1515</v>
      </c>
      <c r="V41" s="272">
        <v>4262</v>
      </c>
      <c r="W41" s="272">
        <v>651</v>
      </c>
      <c r="X41" s="272">
        <v>2270</v>
      </c>
      <c r="Y41" s="272">
        <v>6480</v>
      </c>
      <c r="Z41" s="272">
        <v>960</v>
      </c>
      <c r="AA41" s="272">
        <v>917</v>
      </c>
      <c r="AB41" s="272">
        <v>3073</v>
      </c>
      <c r="AC41" s="272">
        <v>1672</v>
      </c>
      <c r="AD41" s="272">
        <v>4830</v>
      </c>
      <c r="AE41" s="272">
        <v>3290</v>
      </c>
      <c r="AF41" s="272">
        <v>1076</v>
      </c>
      <c r="AG41" s="272">
        <v>3871</v>
      </c>
      <c r="AH41" s="272">
        <v>500</v>
      </c>
      <c r="AI41" s="272">
        <v>331</v>
      </c>
      <c r="AJ41" s="272">
        <v>493</v>
      </c>
      <c r="AK41" s="272">
        <v>1231</v>
      </c>
      <c r="AL41" s="272">
        <v>664</v>
      </c>
      <c r="AM41" s="272">
        <v>640</v>
      </c>
      <c r="AN41" s="272">
        <v>516</v>
      </c>
      <c r="AO41" s="272">
        <v>911</v>
      </c>
      <c r="AP41" s="272">
        <v>884</v>
      </c>
      <c r="AQ41" s="272">
        <v>1262</v>
      </c>
      <c r="AR41" s="272">
        <v>176</v>
      </c>
      <c r="AS41" s="272">
        <v>215</v>
      </c>
      <c r="AT41" s="272">
        <v>421</v>
      </c>
      <c r="AU41" s="272">
        <v>1214</v>
      </c>
      <c r="AV41" s="272">
        <v>66</v>
      </c>
      <c r="AW41" s="272">
        <v>450</v>
      </c>
      <c r="AX41" s="272">
        <v>169</v>
      </c>
      <c r="AY41" s="272">
        <v>978</v>
      </c>
      <c r="AZ41" s="272">
        <v>356</v>
      </c>
      <c r="BA41" s="272">
        <v>283</v>
      </c>
      <c r="BB41" s="272">
        <v>197</v>
      </c>
      <c r="BC41" s="272">
        <v>365</v>
      </c>
    </row>
    <row r="42" spans="1:55" x14ac:dyDescent="0.15">
      <c r="A42" s="596" t="s">
        <v>216</v>
      </c>
      <c r="B42" s="592" t="s">
        <v>320</v>
      </c>
      <c r="C42" s="598">
        <f t="shared" si="0"/>
        <v>0</v>
      </c>
      <c r="D42" s="599">
        <v>230465</v>
      </c>
      <c r="E42" s="595">
        <f t="shared" si="1"/>
        <v>230465</v>
      </c>
      <c r="F42" s="272">
        <f t="shared" si="2"/>
        <v>85178</v>
      </c>
      <c r="G42" s="272">
        <v>6879</v>
      </c>
      <c r="H42" s="272">
        <v>5675</v>
      </c>
      <c r="I42" s="272">
        <v>5420</v>
      </c>
      <c r="J42" s="272">
        <v>3325</v>
      </c>
      <c r="K42" s="272">
        <v>3531</v>
      </c>
      <c r="L42" s="272">
        <v>5977</v>
      </c>
      <c r="M42" s="272">
        <v>8421</v>
      </c>
      <c r="N42" s="272">
        <v>39739</v>
      </c>
      <c r="O42" s="272">
        <v>6211</v>
      </c>
      <c r="P42" s="595">
        <v>23315</v>
      </c>
      <c r="Q42" s="272">
        <v>17004</v>
      </c>
      <c r="R42" s="272">
        <v>11074</v>
      </c>
      <c r="S42" s="272">
        <v>17527</v>
      </c>
      <c r="T42" s="272">
        <v>2549</v>
      </c>
      <c r="U42" s="272">
        <v>3279</v>
      </c>
      <c r="V42" s="272">
        <v>6717</v>
      </c>
      <c r="W42" s="272">
        <v>1055</v>
      </c>
      <c r="X42" s="272">
        <v>5924</v>
      </c>
      <c r="Y42" s="272">
        <v>8722</v>
      </c>
      <c r="Z42" s="272">
        <v>2091</v>
      </c>
      <c r="AA42" s="272">
        <v>1301</v>
      </c>
      <c r="AB42" s="272">
        <v>6798</v>
      </c>
      <c r="AC42" s="272">
        <v>3016</v>
      </c>
      <c r="AD42" s="272">
        <v>3290</v>
      </c>
      <c r="AE42" s="272">
        <v>4246</v>
      </c>
      <c r="AF42" s="272">
        <v>1192</v>
      </c>
      <c r="AG42" s="272">
        <v>3621</v>
      </c>
      <c r="AH42" s="272">
        <v>1232</v>
      </c>
      <c r="AI42" s="272">
        <v>1475</v>
      </c>
      <c r="AJ42" s="272">
        <v>795</v>
      </c>
      <c r="AK42" s="272">
        <v>1711</v>
      </c>
      <c r="AL42" s="272">
        <v>2312</v>
      </c>
      <c r="AM42" s="272">
        <v>1030</v>
      </c>
      <c r="AN42" s="272">
        <v>2210</v>
      </c>
      <c r="AO42" s="272">
        <v>928</v>
      </c>
      <c r="AP42" s="272">
        <v>1825</v>
      </c>
      <c r="AQ42" s="272">
        <v>1792</v>
      </c>
      <c r="AR42" s="272">
        <v>618</v>
      </c>
      <c r="AS42" s="272">
        <v>287</v>
      </c>
      <c r="AT42" s="272">
        <v>490</v>
      </c>
      <c r="AU42" s="272">
        <v>836</v>
      </c>
      <c r="AV42" s="272">
        <v>135</v>
      </c>
      <c r="AW42" s="272">
        <v>694</v>
      </c>
      <c r="AX42" s="272">
        <v>196</v>
      </c>
      <c r="AY42" s="272">
        <v>1236</v>
      </c>
      <c r="AZ42" s="272">
        <v>284</v>
      </c>
      <c r="BA42" s="272">
        <v>407</v>
      </c>
      <c r="BB42" s="272">
        <v>1204</v>
      </c>
      <c r="BC42" s="272">
        <v>869</v>
      </c>
    </row>
    <row r="43" spans="1:55" x14ac:dyDescent="0.15">
      <c r="A43" s="596" t="s">
        <v>217</v>
      </c>
      <c r="B43" s="592" t="s">
        <v>806</v>
      </c>
      <c r="C43" s="598">
        <f t="shared" si="0"/>
        <v>0</v>
      </c>
      <c r="D43" s="599">
        <v>119271</v>
      </c>
      <c r="E43" s="595">
        <f t="shared" si="1"/>
        <v>119271</v>
      </c>
      <c r="F43" s="272">
        <f t="shared" si="2"/>
        <v>36658</v>
      </c>
      <c r="G43" s="272">
        <v>3140</v>
      </c>
      <c r="H43" s="272">
        <v>2855</v>
      </c>
      <c r="I43" s="272">
        <v>3069</v>
      </c>
      <c r="J43" s="272">
        <v>1346</v>
      </c>
      <c r="K43" s="272">
        <v>2122</v>
      </c>
      <c r="L43" s="272">
        <v>2773</v>
      </c>
      <c r="M43" s="272">
        <v>4272</v>
      </c>
      <c r="N43" s="272">
        <v>13350</v>
      </c>
      <c r="O43" s="272">
        <v>3731</v>
      </c>
      <c r="P43" s="595">
        <v>11981</v>
      </c>
      <c r="Q43" s="272">
        <v>9482</v>
      </c>
      <c r="R43" s="272">
        <v>4836</v>
      </c>
      <c r="S43" s="272">
        <v>10393</v>
      </c>
      <c r="T43" s="272">
        <v>922</v>
      </c>
      <c r="U43" s="272">
        <v>2128</v>
      </c>
      <c r="V43" s="272">
        <v>2711</v>
      </c>
      <c r="W43" s="272">
        <v>619</v>
      </c>
      <c r="X43" s="272">
        <v>1635</v>
      </c>
      <c r="Y43" s="272">
        <v>4874</v>
      </c>
      <c r="Z43" s="272">
        <v>904</v>
      </c>
      <c r="AA43" s="272">
        <v>974</v>
      </c>
      <c r="AB43" s="272">
        <v>5543</v>
      </c>
      <c r="AC43" s="272">
        <v>3566</v>
      </c>
      <c r="AD43" s="272">
        <v>1244</v>
      </c>
      <c r="AE43" s="272">
        <v>3317</v>
      </c>
      <c r="AF43" s="272">
        <v>1137</v>
      </c>
      <c r="AG43" s="272">
        <v>1890</v>
      </c>
      <c r="AH43" s="272">
        <v>802</v>
      </c>
      <c r="AI43" s="272">
        <v>1215</v>
      </c>
      <c r="AJ43" s="272">
        <v>337</v>
      </c>
      <c r="AK43" s="272">
        <v>1152</v>
      </c>
      <c r="AL43" s="272">
        <v>858</v>
      </c>
      <c r="AM43" s="272">
        <v>734</v>
      </c>
      <c r="AN43" s="272">
        <v>953</v>
      </c>
      <c r="AO43" s="272">
        <v>667</v>
      </c>
      <c r="AP43" s="272">
        <v>1805</v>
      </c>
      <c r="AQ43" s="272">
        <v>1207</v>
      </c>
      <c r="AR43" s="272">
        <v>554</v>
      </c>
      <c r="AS43" s="272">
        <v>400</v>
      </c>
      <c r="AT43" s="272">
        <v>591</v>
      </c>
      <c r="AU43" s="272">
        <v>412</v>
      </c>
      <c r="AV43" s="272">
        <v>201</v>
      </c>
      <c r="AW43" s="272">
        <v>502</v>
      </c>
      <c r="AX43" s="272">
        <v>235</v>
      </c>
      <c r="AY43" s="272">
        <v>604</v>
      </c>
      <c r="AZ43" s="272">
        <v>296</v>
      </c>
      <c r="BA43" s="272">
        <v>448</v>
      </c>
      <c r="BB43" s="272">
        <v>262</v>
      </c>
      <c r="BC43" s="272">
        <v>222</v>
      </c>
    </row>
    <row r="44" spans="1:55" x14ac:dyDescent="0.15">
      <c r="A44" s="596" t="s">
        <v>218</v>
      </c>
      <c r="B44" s="597" t="s">
        <v>321</v>
      </c>
      <c r="C44" s="598">
        <f t="shared" si="0"/>
        <v>0</v>
      </c>
      <c r="D44" s="599">
        <v>0</v>
      </c>
      <c r="E44" s="595">
        <f t="shared" si="1"/>
        <v>0</v>
      </c>
      <c r="F44" s="272">
        <f t="shared" si="2"/>
        <v>0</v>
      </c>
      <c r="G44" s="272">
        <v>0</v>
      </c>
      <c r="H44" s="272">
        <v>0</v>
      </c>
      <c r="I44" s="272">
        <v>0</v>
      </c>
      <c r="J44" s="272">
        <v>0</v>
      </c>
      <c r="K44" s="272">
        <v>0</v>
      </c>
      <c r="L44" s="272">
        <v>0</v>
      </c>
      <c r="M44" s="272">
        <v>0</v>
      </c>
      <c r="N44" s="272">
        <v>0</v>
      </c>
      <c r="O44" s="272">
        <v>0</v>
      </c>
      <c r="P44" s="595">
        <v>0</v>
      </c>
      <c r="Q44" s="272">
        <v>0</v>
      </c>
      <c r="R44" s="272">
        <v>0</v>
      </c>
      <c r="S44" s="272">
        <v>0</v>
      </c>
      <c r="T44" s="272">
        <v>0</v>
      </c>
      <c r="U44" s="272">
        <v>0</v>
      </c>
      <c r="V44" s="272">
        <v>0</v>
      </c>
      <c r="W44" s="272">
        <v>0</v>
      </c>
      <c r="X44" s="272">
        <v>0</v>
      </c>
      <c r="Y44" s="272">
        <v>0</v>
      </c>
      <c r="Z44" s="272">
        <v>0</v>
      </c>
      <c r="AA44" s="272">
        <v>0</v>
      </c>
      <c r="AB44" s="272">
        <v>0</v>
      </c>
      <c r="AC44" s="272">
        <v>0</v>
      </c>
      <c r="AD44" s="272">
        <v>0</v>
      </c>
      <c r="AE44" s="272">
        <v>0</v>
      </c>
      <c r="AF44" s="272">
        <v>0</v>
      </c>
      <c r="AG44" s="272">
        <v>0</v>
      </c>
      <c r="AH44" s="272">
        <v>0</v>
      </c>
      <c r="AI44" s="272">
        <v>0</v>
      </c>
      <c r="AJ44" s="272">
        <v>0</v>
      </c>
      <c r="AK44" s="272">
        <v>0</v>
      </c>
      <c r="AL44" s="272">
        <v>0</v>
      </c>
      <c r="AM44" s="272">
        <v>0</v>
      </c>
      <c r="AN44" s="272">
        <v>0</v>
      </c>
      <c r="AO44" s="272">
        <v>0</v>
      </c>
      <c r="AP44" s="272">
        <v>0</v>
      </c>
      <c r="AQ44" s="272">
        <v>0</v>
      </c>
      <c r="AR44" s="272">
        <v>0</v>
      </c>
      <c r="AS44" s="272">
        <v>0</v>
      </c>
      <c r="AT44" s="272">
        <v>0</v>
      </c>
      <c r="AU44" s="272">
        <v>0</v>
      </c>
      <c r="AV44" s="272">
        <v>0</v>
      </c>
      <c r="AW44" s="272">
        <v>0</v>
      </c>
      <c r="AX44" s="272">
        <v>0</v>
      </c>
      <c r="AY44" s="272">
        <v>0</v>
      </c>
      <c r="AZ44" s="272">
        <v>0</v>
      </c>
      <c r="BA44" s="272">
        <v>0</v>
      </c>
      <c r="BB44" s="272">
        <v>0</v>
      </c>
      <c r="BC44" s="272">
        <v>0</v>
      </c>
    </row>
    <row r="45" spans="1:55" x14ac:dyDescent="0.15">
      <c r="A45" s="596" t="s">
        <v>219</v>
      </c>
      <c r="B45" s="597" t="s">
        <v>322</v>
      </c>
      <c r="C45" s="598">
        <f t="shared" si="0"/>
        <v>0</v>
      </c>
      <c r="D45" s="599">
        <v>1294</v>
      </c>
      <c r="E45" s="595">
        <f t="shared" si="1"/>
        <v>1294</v>
      </c>
      <c r="F45" s="272">
        <f t="shared" si="2"/>
        <v>339</v>
      </c>
      <c r="G45" s="272">
        <v>72</v>
      </c>
      <c r="H45" s="272">
        <v>27</v>
      </c>
      <c r="I45" s="272">
        <v>3</v>
      </c>
      <c r="J45" s="272">
        <v>11</v>
      </c>
      <c r="K45" s="272">
        <v>28</v>
      </c>
      <c r="L45" s="272">
        <v>37</v>
      </c>
      <c r="M45" s="272">
        <v>50</v>
      </c>
      <c r="N45" s="272">
        <v>61</v>
      </c>
      <c r="O45" s="272">
        <v>50</v>
      </c>
      <c r="P45" s="595">
        <v>120</v>
      </c>
      <c r="Q45" s="272">
        <v>74</v>
      </c>
      <c r="R45" s="272">
        <v>60</v>
      </c>
      <c r="S45" s="272">
        <v>157</v>
      </c>
      <c r="T45" s="272">
        <v>7</v>
      </c>
      <c r="U45" s="272">
        <v>41</v>
      </c>
      <c r="V45" s="272">
        <v>36</v>
      </c>
      <c r="W45" s="272">
        <v>6</v>
      </c>
      <c r="X45" s="272">
        <v>23</v>
      </c>
      <c r="Y45" s="272">
        <v>62</v>
      </c>
      <c r="Z45" s="272">
        <v>7</v>
      </c>
      <c r="AA45" s="272">
        <v>9</v>
      </c>
      <c r="AB45" s="272">
        <v>52</v>
      </c>
      <c r="AC45" s="272">
        <v>17</v>
      </c>
      <c r="AD45" s="272">
        <v>20</v>
      </c>
      <c r="AE45" s="272">
        <v>35</v>
      </c>
      <c r="AF45" s="272">
        <v>9</v>
      </c>
      <c r="AG45" s="272">
        <v>33</v>
      </c>
      <c r="AH45" s="272">
        <v>11</v>
      </c>
      <c r="AI45" s="272">
        <v>14</v>
      </c>
      <c r="AJ45" s="272">
        <v>5</v>
      </c>
      <c r="AK45" s="272">
        <v>16</v>
      </c>
      <c r="AL45" s="272">
        <v>16</v>
      </c>
      <c r="AM45" s="272">
        <v>5</v>
      </c>
      <c r="AN45" s="272">
        <v>13</v>
      </c>
      <c r="AO45" s="272">
        <v>10</v>
      </c>
      <c r="AP45" s="272">
        <v>13</v>
      </c>
      <c r="AQ45" s="272">
        <v>20</v>
      </c>
      <c r="AR45" s="272">
        <v>9</v>
      </c>
      <c r="AS45" s="272">
        <v>6</v>
      </c>
      <c r="AT45" s="272">
        <v>6</v>
      </c>
      <c r="AU45" s="272">
        <v>8</v>
      </c>
      <c r="AV45" s="272">
        <v>1</v>
      </c>
      <c r="AW45" s="272">
        <v>7</v>
      </c>
      <c r="AX45" s="272">
        <v>2</v>
      </c>
      <c r="AY45" s="272">
        <v>7</v>
      </c>
      <c r="AZ45" s="272">
        <v>5</v>
      </c>
      <c r="BA45" s="272">
        <v>3</v>
      </c>
      <c r="BB45" s="272">
        <v>7</v>
      </c>
      <c r="BC45" s="272">
        <v>3</v>
      </c>
    </row>
    <row r="46" spans="1:55" x14ac:dyDescent="0.15">
      <c r="A46" s="600"/>
      <c r="B46" s="601" t="s">
        <v>92</v>
      </c>
      <c r="C46" s="602">
        <f>SUM(C6:C45)</f>
        <v>0</v>
      </c>
      <c r="D46" s="601">
        <f>SUM(D6:D45)</f>
        <v>2450550</v>
      </c>
      <c r="E46" s="603">
        <f t="shared" ref="E46:BC46" si="3">SUM(E6:E45)</f>
        <v>2450550</v>
      </c>
      <c r="F46" s="601">
        <f t="shared" si="3"/>
        <v>785327</v>
      </c>
      <c r="G46" s="601">
        <f t="shared" si="3"/>
        <v>87512</v>
      </c>
      <c r="H46" s="601">
        <f t="shared" si="3"/>
        <v>50315</v>
      </c>
      <c r="I46" s="601">
        <f t="shared" si="3"/>
        <v>78499</v>
      </c>
      <c r="J46" s="601">
        <f t="shared" si="3"/>
        <v>42678</v>
      </c>
      <c r="K46" s="601">
        <f t="shared" si="3"/>
        <v>45371</v>
      </c>
      <c r="L46" s="601">
        <f t="shared" si="3"/>
        <v>44201</v>
      </c>
      <c r="M46" s="601">
        <f t="shared" si="3"/>
        <v>59512</v>
      </c>
      <c r="N46" s="601">
        <f t="shared" si="3"/>
        <v>279576</v>
      </c>
      <c r="O46" s="601">
        <f t="shared" si="3"/>
        <v>97663</v>
      </c>
      <c r="P46" s="603">
        <f t="shared" si="3"/>
        <v>271589</v>
      </c>
      <c r="Q46" s="601">
        <f t="shared" si="3"/>
        <v>211686</v>
      </c>
      <c r="R46" s="601">
        <f t="shared" si="3"/>
        <v>106910</v>
      </c>
      <c r="S46" s="601">
        <f t="shared" si="3"/>
        <v>157154</v>
      </c>
      <c r="T46" s="601">
        <f t="shared" si="3"/>
        <v>24364</v>
      </c>
      <c r="U46" s="601">
        <f t="shared" si="3"/>
        <v>25681</v>
      </c>
      <c r="V46" s="601">
        <f t="shared" si="3"/>
        <v>76155</v>
      </c>
      <c r="W46" s="601">
        <f t="shared" si="3"/>
        <v>13835</v>
      </c>
      <c r="X46" s="601">
        <f t="shared" si="3"/>
        <v>43478</v>
      </c>
      <c r="Y46" s="601">
        <f t="shared" si="3"/>
        <v>96470</v>
      </c>
      <c r="Z46" s="601">
        <f t="shared" si="3"/>
        <v>21381</v>
      </c>
      <c r="AA46" s="601">
        <f t="shared" si="3"/>
        <v>18350</v>
      </c>
      <c r="AB46" s="601">
        <f t="shared" si="3"/>
        <v>59066</v>
      </c>
      <c r="AC46" s="601">
        <f t="shared" si="3"/>
        <v>37558</v>
      </c>
      <c r="AD46" s="601">
        <f t="shared" si="3"/>
        <v>46437</v>
      </c>
      <c r="AE46" s="601">
        <f t="shared" si="3"/>
        <v>40413</v>
      </c>
      <c r="AF46" s="601">
        <f t="shared" si="3"/>
        <v>23824</v>
      </c>
      <c r="AG46" s="601">
        <f t="shared" si="3"/>
        <v>43228</v>
      </c>
      <c r="AH46" s="601">
        <f t="shared" si="3"/>
        <v>23464</v>
      </c>
      <c r="AI46" s="601">
        <f t="shared" si="3"/>
        <v>20396</v>
      </c>
      <c r="AJ46" s="601">
        <f t="shared" si="3"/>
        <v>11638</v>
      </c>
      <c r="AK46" s="601">
        <f t="shared" si="3"/>
        <v>33051</v>
      </c>
      <c r="AL46" s="601">
        <f t="shared" si="3"/>
        <v>28196</v>
      </c>
      <c r="AM46" s="601">
        <f t="shared" si="3"/>
        <v>16853</v>
      </c>
      <c r="AN46" s="601">
        <f t="shared" si="3"/>
        <v>21772</v>
      </c>
      <c r="AO46" s="601">
        <f t="shared" si="3"/>
        <v>18353</v>
      </c>
      <c r="AP46" s="601">
        <f t="shared" si="3"/>
        <v>23943</v>
      </c>
      <c r="AQ46" s="601">
        <f t="shared" si="3"/>
        <v>35726</v>
      </c>
      <c r="AR46" s="601">
        <f t="shared" si="3"/>
        <v>7803</v>
      </c>
      <c r="AS46" s="601">
        <f t="shared" si="3"/>
        <v>9541</v>
      </c>
      <c r="AT46" s="601">
        <f t="shared" si="3"/>
        <v>16075</v>
      </c>
      <c r="AU46" s="601">
        <f t="shared" si="3"/>
        <v>12663</v>
      </c>
      <c r="AV46" s="601">
        <f t="shared" si="3"/>
        <v>4533</v>
      </c>
      <c r="AW46" s="601">
        <f t="shared" si="3"/>
        <v>13405</v>
      </c>
      <c r="AX46" s="601">
        <f t="shared" si="3"/>
        <v>4052</v>
      </c>
      <c r="AY46" s="601">
        <f t="shared" si="3"/>
        <v>14500</v>
      </c>
      <c r="AZ46" s="601">
        <f t="shared" si="3"/>
        <v>5756</v>
      </c>
      <c r="BA46" s="601">
        <f t="shared" si="3"/>
        <v>9362</v>
      </c>
      <c r="BB46" s="601">
        <f t="shared" si="3"/>
        <v>9138</v>
      </c>
      <c r="BC46" s="601">
        <f t="shared" si="3"/>
        <v>7424</v>
      </c>
    </row>
    <row r="49" spans="1:55" x14ac:dyDescent="0.15">
      <c r="A49" s="572" t="s">
        <v>748</v>
      </c>
      <c r="B49" s="573"/>
      <c r="C49" s="573"/>
      <c r="D49" s="573"/>
    </row>
    <row r="50" spans="1:55" x14ac:dyDescent="0.15">
      <c r="A50" s="573" t="s">
        <v>807</v>
      </c>
      <c r="B50" s="573" t="s">
        <v>808</v>
      </c>
      <c r="C50" s="573"/>
      <c r="D50" s="573"/>
      <c r="P50" s="574" t="s">
        <v>807</v>
      </c>
      <c r="BB50" s="574" t="s">
        <v>751</v>
      </c>
    </row>
    <row r="51" spans="1:55" x14ac:dyDescent="0.15">
      <c r="A51" s="575"/>
      <c r="B51" s="576"/>
      <c r="C51" s="576"/>
      <c r="D51" s="576"/>
      <c r="E51" s="577" t="s">
        <v>809</v>
      </c>
      <c r="F51" s="578"/>
      <c r="G51" s="579"/>
      <c r="H51" s="577"/>
      <c r="I51" s="579"/>
      <c r="J51" s="577"/>
      <c r="K51" s="579"/>
      <c r="L51" s="579"/>
      <c r="M51" s="579"/>
      <c r="N51" s="579"/>
      <c r="O51" s="579"/>
      <c r="P51" s="580"/>
      <c r="Q51" s="581"/>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1"/>
      <c r="AU51" s="581"/>
      <c r="AV51" s="581"/>
      <c r="AW51" s="581"/>
      <c r="AX51" s="581"/>
      <c r="AY51" s="581"/>
      <c r="AZ51" s="581"/>
      <c r="BA51" s="581"/>
      <c r="BB51" s="581"/>
      <c r="BC51" s="581"/>
    </row>
    <row r="52" spans="1:55" ht="13.5" customHeight="1" x14ac:dyDescent="0.15">
      <c r="A52" s="751" t="s">
        <v>753</v>
      </c>
      <c r="B52" s="752"/>
      <c r="C52" s="582" t="s">
        <v>754</v>
      </c>
      <c r="D52" s="582" t="s">
        <v>756</v>
      </c>
      <c r="E52" s="583" t="s">
        <v>755</v>
      </c>
      <c r="F52" s="584" t="s">
        <v>143</v>
      </c>
      <c r="G52" s="583" t="s">
        <v>757</v>
      </c>
      <c r="H52" s="583" t="s">
        <v>758</v>
      </c>
      <c r="I52" s="583" t="s">
        <v>759</v>
      </c>
      <c r="J52" s="583" t="s">
        <v>760</v>
      </c>
      <c r="K52" s="583" t="s">
        <v>761</v>
      </c>
      <c r="L52" s="583" t="s">
        <v>762</v>
      </c>
      <c r="M52" s="583" t="s">
        <v>763</v>
      </c>
      <c r="N52" s="583" t="s">
        <v>764</v>
      </c>
      <c r="O52" s="583" t="s">
        <v>765</v>
      </c>
      <c r="P52" s="585" t="s">
        <v>766</v>
      </c>
      <c r="Q52" s="584" t="s">
        <v>767</v>
      </c>
      <c r="R52" s="584" t="s">
        <v>768</v>
      </c>
      <c r="S52" s="584" t="s">
        <v>769</v>
      </c>
      <c r="T52" s="584" t="s">
        <v>770</v>
      </c>
      <c r="U52" s="584" t="s">
        <v>771</v>
      </c>
      <c r="V52" s="584" t="s">
        <v>772</v>
      </c>
      <c r="W52" s="584" t="s">
        <v>773</v>
      </c>
      <c r="X52" s="584" t="s">
        <v>774</v>
      </c>
      <c r="Y52" s="584" t="s">
        <v>775</v>
      </c>
      <c r="Z52" s="584" t="s">
        <v>776</v>
      </c>
      <c r="AA52" s="584" t="s">
        <v>777</v>
      </c>
      <c r="AB52" s="584" t="s">
        <v>778</v>
      </c>
      <c r="AC52" s="584" t="s">
        <v>779</v>
      </c>
      <c r="AD52" s="584" t="s">
        <v>780</v>
      </c>
      <c r="AE52" s="584" t="s">
        <v>781</v>
      </c>
      <c r="AF52" s="584" t="s">
        <v>782</v>
      </c>
      <c r="AG52" s="584" t="s">
        <v>783</v>
      </c>
      <c r="AH52" s="584" t="s">
        <v>784</v>
      </c>
      <c r="AI52" s="584" t="s">
        <v>785</v>
      </c>
      <c r="AJ52" s="584" t="s">
        <v>786</v>
      </c>
      <c r="AK52" s="584" t="s">
        <v>787</v>
      </c>
      <c r="AL52" s="584" t="s">
        <v>788</v>
      </c>
      <c r="AM52" s="584" t="s">
        <v>789</v>
      </c>
      <c r="AN52" s="584" t="s">
        <v>790</v>
      </c>
      <c r="AO52" s="584" t="s">
        <v>791</v>
      </c>
      <c r="AP52" s="584" t="s">
        <v>792</v>
      </c>
      <c r="AQ52" s="584" t="s">
        <v>793</v>
      </c>
      <c r="AR52" s="584" t="s">
        <v>794</v>
      </c>
      <c r="AS52" s="584" t="s">
        <v>795</v>
      </c>
      <c r="AT52" s="584" t="s">
        <v>796</v>
      </c>
      <c r="AU52" s="584" t="s">
        <v>797</v>
      </c>
      <c r="AV52" s="584" t="s">
        <v>798</v>
      </c>
      <c r="AW52" s="584" t="s">
        <v>799</v>
      </c>
      <c r="AX52" s="584" t="s">
        <v>800</v>
      </c>
      <c r="AY52" s="584" t="s">
        <v>801</v>
      </c>
      <c r="AZ52" s="584" t="s">
        <v>802</v>
      </c>
      <c r="BA52" s="584" t="s">
        <v>803</v>
      </c>
      <c r="BB52" s="584" t="s">
        <v>804</v>
      </c>
      <c r="BC52" s="584" t="s">
        <v>805</v>
      </c>
    </row>
    <row r="53" spans="1:55" x14ac:dyDescent="0.15">
      <c r="A53" s="586"/>
      <c r="B53" s="587"/>
      <c r="C53" s="587"/>
      <c r="D53" s="587"/>
      <c r="E53" s="588"/>
      <c r="F53" s="589"/>
      <c r="G53" s="588"/>
      <c r="H53" s="588"/>
      <c r="I53" s="588"/>
      <c r="J53" s="588"/>
      <c r="K53" s="588"/>
      <c r="L53" s="588"/>
      <c r="M53" s="588"/>
      <c r="N53" s="588"/>
      <c r="O53" s="588"/>
      <c r="P53" s="590"/>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89"/>
      <c r="AU53" s="589"/>
      <c r="AV53" s="589"/>
      <c r="AW53" s="589"/>
      <c r="AX53" s="589"/>
      <c r="AY53" s="589"/>
      <c r="AZ53" s="589"/>
      <c r="BA53" s="589"/>
      <c r="BB53" s="589"/>
      <c r="BC53" s="589"/>
    </row>
    <row r="54" spans="1:55" x14ac:dyDescent="0.15">
      <c r="A54" s="591" t="s">
        <v>290</v>
      </c>
      <c r="B54" s="592" t="s">
        <v>312</v>
      </c>
      <c r="C54" s="593">
        <f>E54-D54</f>
        <v>0</v>
      </c>
      <c r="D54" s="604">
        <v>7927</v>
      </c>
      <c r="E54" s="595">
        <f>F54+SUM(P54:BC54)</f>
        <v>7927</v>
      </c>
      <c r="F54" s="595">
        <f>SUM(G54:O54)</f>
        <v>1233</v>
      </c>
      <c r="G54" s="595">
        <v>77</v>
      </c>
      <c r="H54" s="595">
        <v>54</v>
      </c>
      <c r="I54" s="595">
        <v>44</v>
      </c>
      <c r="J54" s="595">
        <v>42</v>
      </c>
      <c r="K54" s="595">
        <v>64</v>
      </c>
      <c r="L54" s="595">
        <v>135</v>
      </c>
      <c r="M54" s="595">
        <v>295</v>
      </c>
      <c r="N54" s="595">
        <v>57</v>
      </c>
      <c r="O54" s="595">
        <v>465</v>
      </c>
      <c r="P54" s="595">
        <v>587</v>
      </c>
      <c r="Q54" s="595">
        <v>207</v>
      </c>
      <c r="R54" s="595">
        <v>191</v>
      </c>
      <c r="S54" s="595">
        <v>250</v>
      </c>
      <c r="T54" s="595">
        <v>153</v>
      </c>
      <c r="U54" s="595">
        <v>47</v>
      </c>
      <c r="V54" s="595">
        <v>169</v>
      </c>
      <c r="W54" s="595">
        <v>58</v>
      </c>
      <c r="X54" s="595">
        <v>391</v>
      </c>
      <c r="Y54" s="595">
        <v>320</v>
      </c>
      <c r="Z54" s="595">
        <v>132</v>
      </c>
      <c r="AA54" s="595">
        <v>67</v>
      </c>
      <c r="AB54" s="595">
        <v>289</v>
      </c>
      <c r="AC54" s="595">
        <v>286</v>
      </c>
      <c r="AD54" s="595">
        <v>68</v>
      </c>
      <c r="AE54" s="595">
        <v>147</v>
      </c>
      <c r="AF54" s="595">
        <v>137</v>
      </c>
      <c r="AG54" s="595">
        <v>266</v>
      </c>
      <c r="AH54" s="595">
        <v>164</v>
      </c>
      <c r="AI54" s="595">
        <v>214</v>
      </c>
      <c r="AJ54" s="595">
        <v>199</v>
      </c>
      <c r="AK54" s="595">
        <v>254</v>
      </c>
      <c r="AL54" s="595">
        <v>371</v>
      </c>
      <c r="AM54" s="595">
        <v>141</v>
      </c>
      <c r="AN54" s="595">
        <v>166</v>
      </c>
      <c r="AO54" s="595">
        <v>163</v>
      </c>
      <c r="AP54" s="595">
        <v>105</v>
      </c>
      <c r="AQ54" s="595">
        <v>198</v>
      </c>
      <c r="AR54" s="595">
        <v>47</v>
      </c>
      <c r="AS54" s="595">
        <v>86</v>
      </c>
      <c r="AT54" s="595">
        <v>108</v>
      </c>
      <c r="AU54" s="595">
        <v>20</v>
      </c>
      <c r="AV54" s="595">
        <v>80</v>
      </c>
      <c r="AW54" s="595">
        <v>90</v>
      </c>
      <c r="AX54" s="595">
        <v>44</v>
      </c>
      <c r="AY54" s="595">
        <v>38</v>
      </c>
      <c r="AZ54" s="595">
        <v>176</v>
      </c>
      <c r="BA54" s="595">
        <v>144</v>
      </c>
      <c r="BB54" s="595">
        <v>44</v>
      </c>
      <c r="BC54" s="595">
        <v>77</v>
      </c>
    </row>
    <row r="55" spans="1:55" x14ac:dyDescent="0.15">
      <c r="A55" s="591" t="s">
        <v>238</v>
      </c>
      <c r="B55" s="592" t="s">
        <v>313</v>
      </c>
      <c r="C55" s="593">
        <f t="shared" ref="C55:C93" si="4">E55-D55</f>
        <v>0</v>
      </c>
      <c r="D55" s="604">
        <v>1242</v>
      </c>
      <c r="E55" s="595">
        <f t="shared" ref="E55:E93" si="5">F55+SUM(P55:BC55)</f>
        <v>1242</v>
      </c>
      <c r="F55" s="595">
        <f t="shared" ref="F55:F93" si="6">SUM(G55:O55)</f>
        <v>51</v>
      </c>
      <c r="G55" s="595">
        <v>6</v>
      </c>
      <c r="H55" s="595">
        <v>1</v>
      </c>
      <c r="I55" s="595">
        <v>6</v>
      </c>
      <c r="J55" s="595">
        <v>0</v>
      </c>
      <c r="K55" s="595">
        <v>2</v>
      </c>
      <c r="L55" s="595">
        <v>7</v>
      </c>
      <c r="M55" s="595">
        <v>9</v>
      </c>
      <c r="N55" s="595">
        <v>4</v>
      </c>
      <c r="O55" s="595">
        <v>16</v>
      </c>
      <c r="P55" s="595">
        <v>49</v>
      </c>
      <c r="Q55" s="595">
        <v>7</v>
      </c>
      <c r="R55" s="595">
        <v>23</v>
      </c>
      <c r="S55" s="595">
        <v>10</v>
      </c>
      <c r="T55" s="595">
        <v>4</v>
      </c>
      <c r="U55" s="595">
        <v>2</v>
      </c>
      <c r="V55" s="595">
        <v>10</v>
      </c>
      <c r="W55" s="595">
        <v>4</v>
      </c>
      <c r="X55" s="595">
        <v>108</v>
      </c>
      <c r="Y55" s="595">
        <v>11</v>
      </c>
      <c r="Z55" s="595">
        <v>0</v>
      </c>
      <c r="AA55" s="595">
        <v>21</v>
      </c>
      <c r="AB55" s="595">
        <v>4</v>
      </c>
      <c r="AC55" s="595">
        <v>4</v>
      </c>
      <c r="AD55" s="595">
        <v>4</v>
      </c>
      <c r="AE55" s="595">
        <v>10</v>
      </c>
      <c r="AF55" s="595">
        <v>2</v>
      </c>
      <c r="AG55" s="595">
        <v>2</v>
      </c>
      <c r="AH55" s="595">
        <v>4</v>
      </c>
      <c r="AI55" s="595">
        <v>26</v>
      </c>
      <c r="AJ55" s="595">
        <v>110</v>
      </c>
      <c r="AK55" s="595">
        <v>116</v>
      </c>
      <c r="AL55" s="595">
        <v>6</v>
      </c>
      <c r="AM55" s="595">
        <v>102</v>
      </c>
      <c r="AN55" s="595">
        <v>2</v>
      </c>
      <c r="AO55" s="595">
        <v>237</v>
      </c>
      <c r="AP55" s="595">
        <v>5</v>
      </c>
      <c r="AQ55" s="595">
        <v>12</v>
      </c>
      <c r="AR55" s="595">
        <v>2</v>
      </c>
      <c r="AS55" s="595">
        <v>60</v>
      </c>
      <c r="AT55" s="595">
        <v>0</v>
      </c>
      <c r="AU55" s="595">
        <v>0</v>
      </c>
      <c r="AV55" s="595">
        <v>11</v>
      </c>
      <c r="AW55" s="595">
        <v>11</v>
      </c>
      <c r="AX55" s="595">
        <v>72</v>
      </c>
      <c r="AY55" s="595">
        <v>0</v>
      </c>
      <c r="AZ55" s="595">
        <v>10</v>
      </c>
      <c r="BA55" s="595">
        <v>16</v>
      </c>
      <c r="BB55" s="595">
        <v>60</v>
      </c>
      <c r="BC55" s="595">
        <v>54</v>
      </c>
    </row>
    <row r="56" spans="1:55" x14ac:dyDescent="0.15">
      <c r="A56" s="591" t="s">
        <v>239</v>
      </c>
      <c r="B56" s="592" t="s">
        <v>276</v>
      </c>
      <c r="C56" s="593">
        <f t="shared" si="4"/>
        <v>0</v>
      </c>
      <c r="D56" s="604">
        <v>886</v>
      </c>
      <c r="E56" s="595">
        <f t="shared" si="5"/>
        <v>886</v>
      </c>
      <c r="F56" s="595">
        <f t="shared" si="6"/>
        <v>53</v>
      </c>
      <c r="G56" s="595">
        <v>2</v>
      </c>
      <c r="H56" s="595">
        <v>1</v>
      </c>
      <c r="I56" s="595">
        <v>3</v>
      </c>
      <c r="J56" s="595">
        <v>14</v>
      </c>
      <c r="K56" s="595">
        <v>21</v>
      </c>
      <c r="L56" s="595">
        <v>6</v>
      </c>
      <c r="M56" s="595">
        <v>1</v>
      </c>
      <c r="N56" s="595">
        <v>1</v>
      </c>
      <c r="O56" s="595">
        <v>4</v>
      </c>
      <c r="P56" s="595">
        <v>78</v>
      </c>
      <c r="Q56" s="595">
        <v>2</v>
      </c>
      <c r="R56" s="595">
        <v>40</v>
      </c>
      <c r="S56" s="595">
        <v>2</v>
      </c>
      <c r="T56" s="595">
        <v>25</v>
      </c>
      <c r="U56" s="595">
        <v>4</v>
      </c>
      <c r="V56" s="595">
        <v>1</v>
      </c>
      <c r="W56" s="595">
        <v>4</v>
      </c>
      <c r="X56" s="595">
        <v>108</v>
      </c>
      <c r="Y56" s="595">
        <v>8</v>
      </c>
      <c r="Z56" s="595">
        <v>29</v>
      </c>
      <c r="AA56" s="595">
        <v>0</v>
      </c>
      <c r="AB56" s="595">
        <v>0</v>
      </c>
      <c r="AC56" s="595">
        <v>1</v>
      </c>
      <c r="AD56" s="595">
        <v>0</v>
      </c>
      <c r="AE56" s="595">
        <v>2</v>
      </c>
      <c r="AF56" s="595">
        <v>0</v>
      </c>
      <c r="AG56" s="595">
        <v>0</v>
      </c>
      <c r="AH56" s="595">
        <v>0</v>
      </c>
      <c r="AI56" s="595">
        <v>0</v>
      </c>
      <c r="AJ56" s="595">
        <v>0</v>
      </c>
      <c r="AK56" s="595">
        <v>1</v>
      </c>
      <c r="AL56" s="595">
        <v>39</v>
      </c>
      <c r="AM56" s="595">
        <v>1</v>
      </c>
      <c r="AN56" s="595">
        <v>176</v>
      </c>
      <c r="AO56" s="595">
        <v>4</v>
      </c>
      <c r="AP56" s="595">
        <v>0</v>
      </c>
      <c r="AQ56" s="595">
        <v>33</v>
      </c>
      <c r="AR56" s="595">
        <v>0</v>
      </c>
      <c r="AS56" s="595">
        <v>0</v>
      </c>
      <c r="AT56" s="595">
        <v>0</v>
      </c>
      <c r="AU56" s="595">
        <v>1</v>
      </c>
      <c r="AV56" s="595">
        <v>0</v>
      </c>
      <c r="AW56" s="595">
        <v>0</v>
      </c>
      <c r="AX56" s="595">
        <v>0</v>
      </c>
      <c r="AY56" s="595">
        <v>0</v>
      </c>
      <c r="AZ56" s="595">
        <v>0</v>
      </c>
      <c r="BA56" s="595">
        <v>0</v>
      </c>
      <c r="BB56" s="595">
        <v>172</v>
      </c>
      <c r="BC56" s="595">
        <v>102</v>
      </c>
    </row>
    <row r="57" spans="1:55" x14ac:dyDescent="0.15">
      <c r="A57" s="596" t="s">
        <v>240</v>
      </c>
      <c r="B57" s="597" t="s">
        <v>28</v>
      </c>
      <c r="C57" s="598">
        <f t="shared" si="4"/>
        <v>0</v>
      </c>
      <c r="D57" s="605">
        <v>391</v>
      </c>
      <c r="E57" s="595">
        <f t="shared" si="5"/>
        <v>391</v>
      </c>
      <c r="F57" s="272">
        <f t="shared" si="6"/>
        <v>28</v>
      </c>
      <c r="G57" s="272">
        <v>0</v>
      </c>
      <c r="H57" s="272">
        <v>0</v>
      </c>
      <c r="I57" s="272">
        <v>0</v>
      </c>
      <c r="J57" s="272">
        <v>0</v>
      </c>
      <c r="K57" s="272">
        <v>0</v>
      </c>
      <c r="L57" s="272">
        <v>0</v>
      </c>
      <c r="M57" s="272">
        <v>25</v>
      </c>
      <c r="N57" s="272">
        <v>0</v>
      </c>
      <c r="O57" s="272">
        <v>3</v>
      </c>
      <c r="P57" s="595">
        <v>144</v>
      </c>
      <c r="Q57" s="272">
        <v>37</v>
      </c>
      <c r="R57" s="272">
        <v>0</v>
      </c>
      <c r="S57" s="272">
        <v>18</v>
      </c>
      <c r="T57" s="272">
        <v>1</v>
      </c>
      <c r="U57" s="272">
        <v>0</v>
      </c>
      <c r="V57" s="272">
        <v>0</v>
      </c>
      <c r="W57" s="272">
        <v>3</v>
      </c>
      <c r="X57" s="272">
        <v>0</v>
      </c>
      <c r="Y57" s="272">
        <v>0</v>
      </c>
      <c r="Z57" s="272">
        <v>1</v>
      </c>
      <c r="AA57" s="272">
        <v>5</v>
      </c>
      <c r="AB57" s="272">
        <v>0</v>
      </c>
      <c r="AC57" s="272">
        <v>6</v>
      </c>
      <c r="AD57" s="272">
        <v>3</v>
      </c>
      <c r="AE57" s="272">
        <v>0</v>
      </c>
      <c r="AF57" s="272">
        <v>0</v>
      </c>
      <c r="AG57" s="272">
        <v>0</v>
      </c>
      <c r="AH57" s="272">
        <v>1</v>
      </c>
      <c r="AI57" s="272">
        <v>0</v>
      </c>
      <c r="AJ57" s="272">
        <v>18</v>
      </c>
      <c r="AK57" s="272">
        <v>8</v>
      </c>
      <c r="AL57" s="272">
        <v>10</v>
      </c>
      <c r="AM57" s="272">
        <v>13</v>
      </c>
      <c r="AN57" s="272">
        <v>0</v>
      </c>
      <c r="AO57" s="272">
        <v>0</v>
      </c>
      <c r="AP57" s="272">
        <v>75</v>
      </c>
      <c r="AQ57" s="272">
        <v>5</v>
      </c>
      <c r="AR57" s="272">
        <v>0</v>
      </c>
      <c r="AS57" s="272">
        <v>0</v>
      </c>
      <c r="AT57" s="272">
        <v>0</v>
      </c>
      <c r="AU57" s="272">
        <v>0</v>
      </c>
      <c r="AV57" s="272">
        <v>0</v>
      </c>
      <c r="AW57" s="272">
        <v>0</v>
      </c>
      <c r="AX57" s="272">
        <v>5</v>
      </c>
      <c r="AY57" s="272">
        <v>0</v>
      </c>
      <c r="AZ57" s="272">
        <v>0</v>
      </c>
      <c r="BA57" s="272">
        <v>0</v>
      </c>
      <c r="BB57" s="272">
        <v>10</v>
      </c>
      <c r="BC57" s="272">
        <v>0</v>
      </c>
    </row>
    <row r="58" spans="1:55" x14ac:dyDescent="0.15">
      <c r="A58" s="596" t="s">
        <v>241</v>
      </c>
      <c r="B58" s="597" t="s">
        <v>204</v>
      </c>
      <c r="C58" s="598">
        <f t="shared" si="4"/>
        <v>0</v>
      </c>
      <c r="D58" s="605">
        <v>62602</v>
      </c>
      <c r="E58" s="595">
        <f t="shared" si="5"/>
        <v>62602</v>
      </c>
      <c r="F58" s="272">
        <f t="shared" si="6"/>
        <v>18929</v>
      </c>
      <c r="G58" s="272">
        <v>7989</v>
      </c>
      <c r="H58" s="272">
        <v>914</v>
      </c>
      <c r="I58" s="272">
        <v>973</v>
      </c>
      <c r="J58" s="272">
        <v>750</v>
      </c>
      <c r="K58" s="272">
        <v>137</v>
      </c>
      <c r="L58" s="272">
        <v>390</v>
      </c>
      <c r="M58" s="272">
        <v>765</v>
      </c>
      <c r="N58" s="272">
        <v>2591</v>
      </c>
      <c r="O58" s="272">
        <v>4420</v>
      </c>
      <c r="P58" s="595">
        <v>5387</v>
      </c>
      <c r="Q58" s="272">
        <v>2040</v>
      </c>
      <c r="R58" s="272">
        <v>1853</v>
      </c>
      <c r="S58" s="272">
        <v>5266</v>
      </c>
      <c r="T58" s="272">
        <v>124</v>
      </c>
      <c r="U58" s="272">
        <v>87</v>
      </c>
      <c r="V58" s="272">
        <v>3443</v>
      </c>
      <c r="W58" s="272">
        <v>440</v>
      </c>
      <c r="X58" s="272">
        <v>752</v>
      </c>
      <c r="Y58" s="272">
        <v>3721</v>
      </c>
      <c r="Z58" s="272">
        <v>179</v>
      </c>
      <c r="AA58" s="272">
        <v>117</v>
      </c>
      <c r="AB58" s="272">
        <v>1361</v>
      </c>
      <c r="AC58" s="272">
        <v>1326</v>
      </c>
      <c r="AD58" s="272">
        <v>980</v>
      </c>
      <c r="AE58" s="272">
        <v>188</v>
      </c>
      <c r="AF58" s="272">
        <v>1716</v>
      </c>
      <c r="AG58" s="272">
        <v>1056</v>
      </c>
      <c r="AH58" s="272">
        <v>600</v>
      </c>
      <c r="AI58" s="272">
        <v>494</v>
      </c>
      <c r="AJ58" s="272">
        <v>205</v>
      </c>
      <c r="AK58" s="272">
        <v>866</v>
      </c>
      <c r="AL58" s="272">
        <v>683</v>
      </c>
      <c r="AM58" s="272">
        <v>527</v>
      </c>
      <c r="AN58" s="272">
        <v>807</v>
      </c>
      <c r="AO58" s="272">
        <v>1576</v>
      </c>
      <c r="AP58" s="272">
        <v>609</v>
      </c>
      <c r="AQ58" s="272">
        <v>2796</v>
      </c>
      <c r="AR58" s="272">
        <v>13</v>
      </c>
      <c r="AS58" s="272">
        <v>298</v>
      </c>
      <c r="AT58" s="272">
        <v>1976</v>
      </c>
      <c r="AU58" s="272">
        <v>18</v>
      </c>
      <c r="AV58" s="272">
        <v>14</v>
      </c>
      <c r="AW58" s="272">
        <v>168</v>
      </c>
      <c r="AX58" s="272">
        <v>308</v>
      </c>
      <c r="AY58" s="272">
        <v>250</v>
      </c>
      <c r="AZ58" s="272">
        <v>138</v>
      </c>
      <c r="BA58" s="272">
        <v>145</v>
      </c>
      <c r="BB58" s="272">
        <v>678</v>
      </c>
      <c r="BC58" s="272">
        <v>468</v>
      </c>
    </row>
    <row r="59" spans="1:55" x14ac:dyDescent="0.15">
      <c r="A59" s="596" t="s">
        <v>242</v>
      </c>
      <c r="B59" s="597" t="s">
        <v>29</v>
      </c>
      <c r="C59" s="598">
        <f t="shared" si="4"/>
        <v>0</v>
      </c>
      <c r="D59" s="605">
        <v>11798</v>
      </c>
      <c r="E59" s="595">
        <f t="shared" si="5"/>
        <v>11798</v>
      </c>
      <c r="F59" s="272">
        <f t="shared" si="6"/>
        <v>601</v>
      </c>
      <c r="G59" s="272">
        <v>77</v>
      </c>
      <c r="H59" s="272">
        <v>29</v>
      </c>
      <c r="I59" s="272">
        <v>73</v>
      </c>
      <c r="J59" s="272">
        <v>97</v>
      </c>
      <c r="K59" s="272">
        <v>73</v>
      </c>
      <c r="L59" s="272">
        <v>11</v>
      </c>
      <c r="M59" s="272">
        <v>27</v>
      </c>
      <c r="N59" s="272">
        <v>92</v>
      </c>
      <c r="O59" s="272">
        <v>122</v>
      </c>
      <c r="P59" s="595">
        <v>1968</v>
      </c>
      <c r="Q59" s="272">
        <v>312</v>
      </c>
      <c r="R59" s="272">
        <v>64</v>
      </c>
      <c r="S59" s="272">
        <v>279</v>
      </c>
      <c r="T59" s="272">
        <v>214</v>
      </c>
      <c r="U59" s="272">
        <v>38</v>
      </c>
      <c r="V59" s="272">
        <v>377</v>
      </c>
      <c r="W59" s="272">
        <v>40</v>
      </c>
      <c r="X59" s="272">
        <v>309</v>
      </c>
      <c r="Y59" s="272">
        <v>1380</v>
      </c>
      <c r="Z59" s="272">
        <v>323</v>
      </c>
      <c r="AA59" s="272">
        <v>1375</v>
      </c>
      <c r="AB59" s="272">
        <v>225</v>
      </c>
      <c r="AC59" s="272">
        <v>117</v>
      </c>
      <c r="AD59" s="272">
        <v>233</v>
      </c>
      <c r="AE59" s="272">
        <v>64</v>
      </c>
      <c r="AF59" s="272">
        <v>408</v>
      </c>
      <c r="AG59" s="272">
        <v>39</v>
      </c>
      <c r="AH59" s="272">
        <v>231</v>
      </c>
      <c r="AI59" s="272">
        <v>44</v>
      </c>
      <c r="AJ59" s="272">
        <v>144</v>
      </c>
      <c r="AK59" s="272">
        <v>507</v>
      </c>
      <c r="AL59" s="272">
        <v>83</v>
      </c>
      <c r="AM59" s="272">
        <v>384</v>
      </c>
      <c r="AN59" s="272">
        <v>81</v>
      </c>
      <c r="AO59" s="272">
        <v>156</v>
      </c>
      <c r="AP59" s="272">
        <v>219</v>
      </c>
      <c r="AQ59" s="272">
        <v>187</v>
      </c>
      <c r="AR59" s="272">
        <v>0</v>
      </c>
      <c r="AS59" s="272">
        <v>661</v>
      </c>
      <c r="AT59" s="272">
        <v>98</v>
      </c>
      <c r="AU59" s="272">
        <v>181</v>
      </c>
      <c r="AV59" s="272">
        <v>68</v>
      </c>
      <c r="AW59" s="272">
        <v>50</v>
      </c>
      <c r="AX59" s="272">
        <v>45</v>
      </c>
      <c r="AY59" s="272">
        <v>21</v>
      </c>
      <c r="AZ59" s="272">
        <v>10</v>
      </c>
      <c r="BA59" s="272">
        <v>70</v>
      </c>
      <c r="BB59" s="272">
        <v>143</v>
      </c>
      <c r="BC59" s="272">
        <v>49</v>
      </c>
    </row>
    <row r="60" spans="1:55" x14ac:dyDescent="0.15">
      <c r="A60" s="596" t="s">
        <v>243</v>
      </c>
      <c r="B60" s="597" t="s">
        <v>294</v>
      </c>
      <c r="C60" s="598">
        <f t="shared" si="4"/>
        <v>0</v>
      </c>
      <c r="D60" s="605">
        <v>11873</v>
      </c>
      <c r="E60" s="595">
        <f t="shared" si="5"/>
        <v>11873</v>
      </c>
      <c r="F60" s="272">
        <f t="shared" si="6"/>
        <v>1235</v>
      </c>
      <c r="G60" s="272">
        <v>172</v>
      </c>
      <c r="H60" s="272">
        <v>58</v>
      </c>
      <c r="I60" s="272">
        <v>362</v>
      </c>
      <c r="J60" s="272">
        <v>177</v>
      </c>
      <c r="K60" s="272">
        <v>37</v>
      </c>
      <c r="L60" s="272">
        <v>78</v>
      </c>
      <c r="M60" s="272">
        <v>59</v>
      </c>
      <c r="N60" s="272">
        <v>72</v>
      </c>
      <c r="O60" s="272">
        <v>220</v>
      </c>
      <c r="P60" s="595">
        <v>1198</v>
      </c>
      <c r="Q60" s="272">
        <v>1187</v>
      </c>
      <c r="R60" s="272">
        <v>506</v>
      </c>
      <c r="S60" s="272">
        <v>243</v>
      </c>
      <c r="T60" s="272">
        <v>56</v>
      </c>
      <c r="U60" s="272">
        <v>3</v>
      </c>
      <c r="V60" s="272">
        <v>620</v>
      </c>
      <c r="W60" s="272">
        <v>53</v>
      </c>
      <c r="X60" s="272">
        <v>275</v>
      </c>
      <c r="Y60" s="272">
        <v>418</v>
      </c>
      <c r="Z60" s="272">
        <v>69</v>
      </c>
      <c r="AA60" s="272">
        <v>78</v>
      </c>
      <c r="AB60" s="272">
        <v>14</v>
      </c>
      <c r="AC60" s="272">
        <v>371</v>
      </c>
      <c r="AD60" s="272">
        <v>589</v>
      </c>
      <c r="AE60" s="272">
        <v>58</v>
      </c>
      <c r="AF60" s="272">
        <v>326</v>
      </c>
      <c r="AG60" s="272">
        <v>305</v>
      </c>
      <c r="AH60" s="272">
        <v>581</v>
      </c>
      <c r="AI60" s="272">
        <v>210</v>
      </c>
      <c r="AJ60" s="272">
        <v>58</v>
      </c>
      <c r="AK60" s="272">
        <v>950</v>
      </c>
      <c r="AL60" s="272">
        <v>58</v>
      </c>
      <c r="AM60" s="272">
        <v>65</v>
      </c>
      <c r="AN60" s="272">
        <v>12</v>
      </c>
      <c r="AO60" s="272">
        <v>511</v>
      </c>
      <c r="AP60" s="272">
        <v>447</v>
      </c>
      <c r="AQ60" s="272">
        <v>506</v>
      </c>
      <c r="AR60" s="272">
        <v>5</v>
      </c>
      <c r="AS60" s="272">
        <v>78</v>
      </c>
      <c r="AT60" s="272">
        <v>230</v>
      </c>
      <c r="AU60" s="272">
        <v>58</v>
      </c>
      <c r="AV60" s="272">
        <v>38</v>
      </c>
      <c r="AW60" s="272">
        <v>199</v>
      </c>
      <c r="AX60" s="272">
        <v>116</v>
      </c>
      <c r="AY60" s="272">
        <v>86</v>
      </c>
      <c r="AZ60" s="272">
        <v>18</v>
      </c>
      <c r="BA60" s="272">
        <v>31</v>
      </c>
      <c r="BB60" s="272">
        <v>10</v>
      </c>
      <c r="BC60" s="272">
        <v>2</v>
      </c>
    </row>
    <row r="61" spans="1:55" x14ac:dyDescent="0.15">
      <c r="A61" s="596" t="s">
        <v>244</v>
      </c>
      <c r="B61" s="597" t="s">
        <v>30</v>
      </c>
      <c r="C61" s="598">
        <f t="shared" si="4"/>
        <v>0</v>
      </c>
      <c r="D61" s="605">
        <v>27192</v>
      </c>
      <c r="E61" s="595">
        <f t="shared" si="5"/>
        <v>27192</v>
      </c>
      <c r="F61" s="272">
        <f t="shared" si="6"/>
        <v>3722</v>
      </c>
      <c r="G61" s="272">
        <v>471</v>
      </c>
      <c r="H61" s="272">
        <v>45</v>
      </c>
      <c r="I61" s="272">
        <v>268</v>
      </c>
      <c r="J61" s="272">
        <v>61</v>
      </c>
      <c r="K61" s="272">
        <v>262</v>
      </c>
      <c r="L61" s="272">
        <v>4</v>
      </c>
      <c r="M61" s="272">
        <v>279</v>
      </c>
      <c r="N61" s="272">
        <v>1055</v>
      </c>
      <c r="O61" s="272">
        <v>1277</v>
      </c>
      <c r="P61" s="595">
        <v>4117</v>
      </c>
      <c r="Q61" s="272">
        <v>4326</v>
      </c>
      <c r="R61" s="272">
        <v>675</v>
      </c>
      <c r="S61" s="272">
        <v>807</v>
      </c>
      <c r="T61" s="272">
        <v>64</v>
      </c>
      <c r="U61" s="272">
        <v>122</v>
      </c>
      <c r="V61" s="272">
        <v>851</v>
      </c>
      <c r="W61" s="272">
        <v>140</v>
      </c>
      <c r="X61" s="272">
        <v>150</v>
      </c>
      <c r="Y61" s="272">
        <v>573</v>
      </c>
      <c r="Z61" s="272">
        <v>1847</v>
      </c>
      <c r="AA61" s="272">
        <v>10</v>
      </c>
      <c r="AB61" s="272">
        <v>64</v>
      </c>
      <c r="AC61" s="272">
        <v>376</v>
      </c>
      <c r="AD61" s="272">
        <v>2022</v>
      </c>
      <c r="AE61" s="272">
        <v>147</v>
      </c>
      <c r="AF61" s="272">
        <v>559</v>
      </c>
      <c r="AG61" s="272">
        <v>1508</v>
      </c>
      <c r="AH61" s="272">
        <v>55</v>
      </c>
      <c r="AI61" s="272">
        <v>508</v>
      </c>
      <c r="AJ61" s="272">
        <v>102</v>
      </c>
      <c r="AK61" s="272">
        <v>806</v>
      </c>
      <c r="AL61" s="272">
        <v>0</v>
      </c>
      <c r="AM61" s="272">
        <v>123</v>
      </c>
      <c r="AN61" s="272">
        <v>123</v>
      </c>
      <c r="AO61" s="272">
        <v>37</v>
      </c>
      <c r="AP61" s="272">
        <v>520</v>
      </c>
      <c r="AQ61" s="272">
        <v>926</v>
      </c>
      <c r="AR61" s="272">
        <v>37</v>
      </c>
      <c r="AS61" s="272">
        <v>4</v>
      </c>
      <c r="AT61" s="272">
        <v>155</v>
      </c>
      <c r="AU61" s="272">
        <v>926</v>
      </c>
      <c r="AV61" s="272">
        <v>67</v>
      </c>
      <c r="AW61" s="272">
        <v>659</v>
      </c>
      <c r="AX61" s="272">
        <v>17</v>
      </c>
      <c r="AY61" s="272">
        <v>0</v>
      </c>
      <c r="AZ61" s="272">
        <v>47</v>
      </c>
      <c r="BA61" s="272">
        <v>0</v>
      </c>
      <c r="BB61" s="272">
        <v>0</v>
      </c>
      <c r="BC61" s="272">
        <v>0</v>
      </c>
    </row>
    <row r="62" spans="1:55" x14ac:dyDescent="0.15">
      <c r="A62" s="596" t="s">
        <v>245</v>
      </c>
      <c r="B62" s="597" t="s">
        <v>31</v>
      </c>
      <c r="C62" s="598">
        <f t="shared" si="4"/>
        <v>0</v>
      </c>
      <c r="D62" s="605">
        <v>1224</v>
      </c>
      <c r="E62" s="595">
        <f t="shared" si="5"/>
        <v>1224</v>
      </c>
      <c r="F62" s="272">
        <f t="shared" si="6"/>
        <v>319</v>
      </c>
      <c r="G62" s="272">
        <v>14</v>
      </c>
      <c r="H62" s="272">
        <v>0</v>
      </c>
      <c r="I62" s="272">
        <v>39</v>
      </c>
      <c r="J62" s="272">
        <v>59</v>
      </c>
      <c r="K62" s="272">
        <v>42</v>
      </c>
      <c r="L62" s="272">
        <v>0</v>
      </c>
      <c r="M62" s="272">
        <v>0</v>
      </c>
      <c r="N62" s="272">
        <v>142</v>
      </c>
      <c r="O62" s="272">
        <v>23</v>
      </c>
      <c r="P62" s="595">
        <v>56</v>
      </c>
      <c r="Q62" s="272">
        <v>246</v>
      </c>
      <c r="R62" s="272">
        <v>18</v>
      </c>
      <c r="S62" s="272">
        <v>21</v>
      </c>
      <c r="T62" s="272">
        <v>2</v>
      </c>
      <c r="U62" s="272">
        <v>0</v>
      </c>
      <c r="V62" s="272">
        <v>8</v>
      </c>
      <c r="W62" s="272">
        <v>0</v>
      </c>
      <c r="X62" s="272">
        <v>0</v>
      </c>
      <c r="Y62" s="272">
        <v>334</v>
      </c>
      <c r="Z62" s="272">
        <v>56</v>
      </c>
      <c r="AA62" s="272">
        <v>5</v>
      </c>
      <c r="AB62" s="272">
        <v>7</v>
      </c>
      <c r="AC62" s="272">
        <v>16</v>
      </c>
      <c r="AD62" s="272">
        <v>0</v>
      </c>
      <c r="AE62" s="272">
        <v>0</v>
      </c>
      <c r="AF62" s="272">
        <v>22</v>
      </c>
      <c r="AG62" s="272">
        <v>34</v>
      </c>
      <c r="AH62" s="272">
        <v>0</v>
      </c>
      <c r="AI62" s="272">
        <v>0</v>
      </c>
      <c r="AJ62" s="272">
        <v>3</v>
      </c>
      <c r="AK62" s="272">
        <v>17</v>
      </c>
      <c r="AL62" s="272">
        <v>0</v>
      </c>
      <c r="AM62" s="272">
        <v>7</v>
      </c>
      <c r="AN62" s="272">
        <v>4</v>
      </c>
      <c r="AO62" s="272">
        <v>14</v>
      </c>
      <c r="AP62" s="272">
        <v>7</v>
      </c>
      <c r="AQ62" s="272">
        <v>1</v>
      </c>
      <c r="AR62" s="272">
        <v>0</v>
      </c>
      <c r="AS62" s="272">
        <v>0</v>
      </c>
      <c r="AT62" s="272">
        <v>0</v>
      </c>
      <c r="AU62" s="272">
        <v>0</v>
      </c>
      <c r="AV62" s="272">
        <v>0</v>
      </c>
      <c r="AW62" s="272">
        <v>0</v>
      </c>
      <c r="AX62" s="272">
        <v>10</v>
      </c>
      <c r="AY62" s="272">
        <v>17</v>
      </c>
      <c r="AZ62" s="272">
        <v>0</v>
      </c>
      <c r="BA62" s="272">
        <v>0</v>
      </c>
      <c r="BB62" s="272">
        <v>0</v>
      </c>
      <c r="BC62" s="272">
        <v>0</v>
      </c>
    </row>
    <row r="63" spans="1:55" x14ac:dyDescent="0.15">
      <c r="A63" s="596" t="s">
        <v>2</v>
      </c>
      <c r="B63" s="597" t="s">
        <v>295</v>
      </c>
      <c r="C63" s="598">
        <f t="shared" si="4"/>
        <v>0</v>
      </c>
      <c r="D63" s="605">
        <v>25409</v>
      </c>
      <c r="E63" s="595">
        <f t="shared" si="5"/>
        <v>25409</v>
      </c>
      <c r="F63" s="272">
        <f t="shared" si="6"/>
        <v>6748</v>
      </c>
      <c r="G63" s="272">
        <v>120</v>
      </c>
      <c r="H63" s="272">
        <v>23</v>
      </c>
      <c r="I63" s="272">
        <v>245</v>
      </c>
      <c r="J63" s="272">
        <v>1660</v>
      </c>
      <c r="K63" s="272">
        <v>324</v>
      </c>
      <c r="L63" s="272">
        <v>71</v>
      </c>
      <c r="M63" s="272">
        <v>132</v>
      </c>
      <c r="N63" s="272">
        <v>2648</v>
      </c>
      <c r="O63" s="272">
        <v>1525</v>
      </c>
      <c r="P63" s="595">
        <v>2105</v>
      </c>
      <c r="Q63" s="272">
        <v>1874</v>
      </c>
      <c r="R63" s="272">
        <v>968</v>
      </c>
      <c r="S63" s="272">
        <v>295</v>
      </c>
      <c r="T63" s="272">
        <v>27</v>
      </c>
      <c r="U63" s="272">
        <v>13</v>
      </c>
      <c r="V63" s="272">
        <v>903</v>
      </c>
      <c r="W63" s="272">
        <v>58</v>
      </c>
      <c r="X63" s="272">
        <v>835</v>
      </c>
      <c r="Y63" s="272">
        <v>1450</v>
      </c>
      <c r="Z63" s="272">
        <v>190</v>
      </c>
      <c r="AA63" s="272">
        <v>244</v>
      </c>
      <c r="AB63" s="272">
        <v>151</v>
      </c>
      <c r="AC63" s="272">
        <v>434</v>
      </c>
      <c r="AD63" s="272">
        <v>243</v>
      </c>
      <c r="AE63" s="272">
        <v>34</v>
      </c>
      <c r="AF63" s="272">
        <v>676</v>
      </c>
      <c r="AG63" s="272">
        <v>1059</v>
      </c>
      <c r="AH63" s="272">
        <v>822</v>
      </c>
      <c r="AI63" s="272">
        <v>556</v>
      </c>
      <c r="AJ63" s="272">
        <v>33</v>
      </c>
      <c r="AK63" s="272">
        <v>1047</v>
      </c>
      <c r="AL63" s="272">
        <v>89</v>
      </c>
      <c r="AM63" s="272">
        <v>198</v>
      </c>
      <c r="AN63" s="272">
        <v>42</v>
      </c>
      <c r="AO63" s="272">
        <v>273</v>
      </c>
      <c r="AP63" s="272">
        <v>672</v>
      </c>
      <c r="AQ63" s="272">
        <v>1529</v>
      </c>
      <c r="AR63" s="272">
        <v>0</v>
      </c>
      <c r="AS63" s="272">
        <v>210</v>
      </c>
      <c r="AT63" s="272">
        <v>617</v>
      </c>
      <c r="AU63" s="272">
        <v>135</v>
      </c>
      <c r="AV63" s="272">
        <v>203</v>
      </c>
      <c r="AW63" s="272">
        <v>420</v>
      </c>
      <c r="AX63" s="272">
        <v>13</v>
      </c>
      <c r="AY63" s="272">
        <v>44</v>
      </c>
      <c r="AZ63" s="272">
        <v>158</v>
      </c>
      <c r="BA63" s="272">
        <v>39</v>
      </c>
      <c r="BB63" s="272">
        <v>1</v>
      </c>
      <c r="BC63" s="272">
        <v>1</v>
      </c>
    </row>
    <row r="64" spans="1:55" x14ac:dyDescent="0.15">
      <c r="A64" s="596" t="s">
        <v>3</v>
      </c>
      <c r="B64" s="597" t="s">
        <v>32</v>
      </c>
      <c r="C64" s="598">
        <f t="shared" si="4"/>
        <v>0</v>
      </c>
      <c r="D64" s="605">
        <v>10459</v>
      </c>
      <c r="E64" s="595">
        <f t="shared" si="5"/>
        <v>10459</v>
      </c>
      <c r="F64" s="272">
        <f t="shared" si="6"/>
        <v>726</v>
      </c>
      <c r="G64" s="272">
        <v>131</v>
      </c>
      <c r="H64" s="272">
        <v>15</v>
      </c>
      <c r="I64" s="272">
        <v>72</v>
      </c>
      <c r="J64" s="272">
        <v>29</v>
      </c>
      <c r="K64" s="272">
        <v>1</v>
      </c>
      <c r="L64" s="272">
        <v>17</v>
      </c>
      <c r="M64" s="272">
        <v>142</v>
      </c>
      <c r="N64" s="272">
        <v>102</v>
      </c>
      <c r="O64" s="272">
        <v>217</v>
      </c>
      <c r="P64" s="595">
        <v>1184</v>
      </c>
      <c r="Q64" s="272">
        <v>1501</v>
      </c>
      <c r="R64" s="272">
        <v>278</v>
      </c>
      <c r="S64" s="272">
        <v>183</v>
      </c>
      <c r="T64" s="272">
        <v>7</v>
      </c>
      <c r="U64" s="272">
        <v>5</v>
      </c>
      <c r="V64" s="272">
        <v>165</v>
      </c>
      <c r="W64" s="272">
        <v>32</v>
      </c>
      <c r="X64" s="272">
        <v>183</v>
      </c>
      <c r="Y64" s="272">
        <v>123</v>
      </c>
      <c r="Z64" s="272">
        <v>846</v>
      </c>
      <c r="AA64" s="272">
        <v>144</v>
      </c>
      <c r="AB64" s="272">
        <v>7</v>
      </c>
      <c r="AC64" s="272">
        <v>95</v>
      </c>
      <c r="AD64" s="272">
        <v>1694</v>
      </c>
      <c r="AE64" s="272">
        <v>47</v>
      </c>
      <c r="AF64" s="272">
        <v>263</v>
      </c>
      <c r="AG64" s="272">
        <v>23</v>
      </c>
      <c r="AH64" s="272">
        <v>235</v>
      </c>
      <c r="AI64" s="272">
        <v>101</v>
      </c>
      <c r="AJ64" s="272">
        <v>99</v>
      </c>
      <c r="AK64" s="272">
        <v>312</v>
      </c>
      <c r="AL64" s="272">
        <v>690</v>
      </c>
      <c r="AM64" s="272">
        <v>44</v>
      </c>
      <c r="AN64" s="272">
        <v>154</v>
      </c>
      <c r="AO64" s="272">
        <v>57</v>
      </c>
      <c r="AP64" s="272">
        <v>276</v>
      </c>
      <c r="AQ64" s="272">
        <v>116</v>
      </c>
      <c r="AR64" s="272">
        <v>26</v>
      </c>
      <c r="AS64" s="272">
        <v>46</v>
      </c>
      <c r="AT64" s="272">
        <v>36</v>
      </c>
      <c r="AU64" s="272">
        <v>384</v>
      </c>
      <c r="AV64" s="272">
        <v>98</v>
      </c>
      <c r="AW64" s="272">
        <v>51</v>
      </c>
      <c r="AX64" s="272">
        <v>47</v>
      </c>
      <c r="AY64" s="272">
        <v>6</v>
      </c>
      <c r="AZ64" s="272">
        <v>5</v>
      </c>
      <c r="BA64" s="272">
        <v>105</v>
      </c>
      <c r="BB64" s="272">
        <v>34</v>
      </c>
      <c r="BC64" s="272">
        <v>31</v>
      </c>
    </row>
    <row r="65" spans="1:55" x14ac:dyDescent="0.15">
      <c r="A65" s="596" t="s">
        <v>4</v>
      </c>
      <c r="B65" s="597" t="s">
        <v>33</v>
      </c>
      <c r="C65" s="598">
        <f t="shared" si="4"/>
        <v>0</v>
      </c>
      <c r="D65" s="605">
        <v>22280</v>
      </c>
      <c r="E65" s="595">
        <f t="shared" si="5"/>
        <v>22280</v>
      </c>
      <c r="F65" s="272">
        <f t="shared" si="6"/>
        <v>4275</v>
      </c>
      <c r="G65" s="272">
        <v>208</v>
      </c>
      <c r="H65" s="272">
        <v>1447</v>
      </c>
      <c r="I65" s="272">
        <v>64</v>
      </c>
      <c r="J65" s="272">
        <v>65</v>
      </c>
      <c r="K65" s="272">
        <v>1</v>
      </c>
      <c r="L65" s="272">
        <v>0</v>
      </c>
      <c r="M65" s="272">
        <v>28</v>
      </c>
      <c r="N65" s="272">
        <v>1810</v>
      </c>
      <c r="O65" s="272">
        <v>652</v>
      </c>
      <c r="P65" s="595">
        <v>5879</v>
      </c>
      <c r="Q65" s="272">
        <v>3253</v>
      </c>
      <c r="R65" s="272">
        <v>45</v>
      </c>
      <c r="S65" s="272">
        <v>232</v>
      </c>
      <c r="T65" s="272">
        <v>11</v>
      </c>
      <c r="U65" s="272">
        <v>0</v>
      </c>
      <c r="V65" s="272">
        <v>1093</v>
      </c>
      <c r="W65" s="272">
        <v>73</v>
      </c>
      <c r="X65" s="272">
        <v>19</v>
      </c>
      <c r="Y65" s="272">
        <v>4883</v>
      </c>
      <c r="Z65" s="272">
        <v>9</v>
      </c>
      <c r="AA65" s="272">
        <v>52</v>
      </c>
      <c r="AB65" s="272">
        <v>2</v>
      </c>
      <c r="AC65" s="272">
        <v>130</v>
      </c>
      <c r="AD65" s="272">
        <v>136</v>
      </c>
      <c r="AE65" s="272">
        <v>131</v>
      </c>
      <c r="AF65" s="272">
        <v>624</v>
      </c>
      <c r="AG65" s="272">
        <v>56</v>
      </c>
      <c r="AH65" s="272">
        <v>406</v>
      </c>
      <c r="AI65" s="272">
        <v>51</v>
      </c>
      <c r="AJ65" s="272">
        <v>15</v>
      </c>
      <c r="AK65" s="272">
        <v>35</v>
      </c>
      <c r="AL65" s="272">
        <v>6</v>
      </c>
      <c r="AM65" s="272">
        <v>98</v>
      </c>
      <c r="AN65" s="272">
        <v>20</v>
      </c>
      <c r="AO65" s="272">
        <v>2</v>
      </c>
      <c r="AP65" s="272">
        <v>40</v>
      </c>
      <c r="AQ65" s="272">
        <v>88</v>
      </c>
      <c r="AR65" s="272">
        <v>8</v>
      </c>
      <c r="AS65" s="272">
        <v>76</v>
      </c>
      <c r="AT65" s="272">
        <v>116</v>
      </c>
      <c r="AU65" s="272">
        <v>174</v>
      </c>
      <c r="AV65" s="272">
        <v>15</v>
      </c>
      <c r="AW65" s="272">
        <v>35</v>
      </c>
      <c r="AX65" s="272">
        <v>0</v>
      </c>
      <c r="AY65" s="272">
        <v>117</v>
      </c>
      <c r="AZ65" s="272">
        <v>0</v>
      </c>
      <c r="BA65" s="272">
        <v>75</v>
      </c>
      <c r="BB65" s="272">
        <v>0</v>
      </c>
      <c r="BC65" s="272">
        <v>0</v>
      </c>
    </row>
    <row r="66" spans="1:55" x14ac:dyDescent="0.15">
      <c r="A66" s="596" t="s">
        <v>5</v>
      </c>
      <c r="B66" s="597" t="s">
        <v>34</v>
      </c>
      <c r="C66" s="598">
        <f t="shared" si="4"/>
        <v>0</v>
      </c>
      <c r="D66" s="605">
        <v>7791</v>
      </c>
      <c r="E66" s="595">
        <f t="shared" si="5"/>
        <v>7791</v>
      </c>
      <c r="F66" s="272">
        <f t="shared" si="6"/>
        <v>1079</v>
      </c>
      <c r="G66" s="272">
        <v>154</v>
      </c>
      <c r="H66" s="272">
        <v>21</v>
      </c>
      <c r="I66" s="272">
        <v>28</v>
      </c>
      <c r="J66" s="272">
        <v>27</v>
      </c>
      <c r="K66" s="272">
        <v>0</v>
      </c>
      <c r="L66" s="272">
        <v>4</v>
      </c>
      <c r="M66" s="272">
        <v>191</v>
      </c>
      <c r="N66" s="272">
        <v>16</v>
      </c>
      <c r="O66" s="272">
        <v>638</v>
      </c>
      <c r="P66" s="595">
        <v>752</v>
      </c>
      <c r="Q66" s="272">
        <v>2309</v>
      </c>
      <c r="R66" s="272">
        <v>443</v>
      </c>
      <c r="S66" s="272">
        <v>56</v>
      </c>
      <c r="T66" s="272">
        <v>4</v>
      </c>
      <c r="U66" s="272">
        <v>2</v>
      </c>
      <c r="V66" s="272">
        <v>113</v>
      </c>
      <c r="W66" s="272">
        <v>76</v>
      </c>
      <c r="X66" s="272">
        <v>362</v>
      </c>
      <c r="Y66" s="272">
        <v>328</v>
      </c>
      <c r="Z66" s="272">
        <v>99</v>
      </c>
      <c r="AA66" s="272">
        <v>0</v>
      </c>
      <c r="AB66" s="272">
        <v>56</v>
      </c>
      <c r="AC66" s="272">
        <v>117</v>
      </c>
      <c r="AD66" s="272">
        <v>214</v>
      </c>
      <c r="AE66" s="272">
        <v>45</v>
      </c>
      <c r="AF66" s="272">
        <v>76</v>
      </c>
      <c r="AG66" s="272">
        <v>442</v>
      </c>
      <c r="AH66" s="272">
        <v>63</v>
      </c>
      <c r="AI66" s="272">
        <v>8</v>
      </c>
      <c r="AJ66" s="272">
        <v>4</v>
      </c>
      <c r="AK66" s="272">
        <v>278</v>
      </c>
      <c r="AL66" s="272">
        <v>0</v>
      </c>
      <c r="AM66" s="272">
        <v>74</v>
      </c>
      <c r="AN66" s="272">
        <v>6</v>
      </c>
      <c r="AO66" s="272">
        <v>38</v>
      </c>
      <c r="AP66" s="272">
        <v>144</v>
      </c>
      <c r="AQ66" s="272">
        <v>54</v>
      </c>
      <c r="AR66" s="272">
        <v>0</v>
      </c>
      <c r="AS66" s="272">
        <v>166</v>
      </c>
      <c r="AT66" s="272">
        <v>38</v>
      </c>
      <c r="AU66" s="272">
        <v>232</v>
      </c>
      <c r="AV66" s="272">
        <v>5</v>
      </c>
      <c r="AW66" s="272">
        <v>45</v>
      </c>
      <c r="AX66" s="272">
        <v>16</v>
      </c>
      <c r="AY66" s="272">
        <v>0</v>
      </c>
      <c r="AZ66" s="272">
        <v>0</v>
      </c>
      <c r="BA66" s="272">
        <v>40</v>
      </c>
      <c r="BB66" s="272">
        <v>7</v>
      </c>
      <c r="BC66" s="272">
        <v>0</v>
      </c>
    </row>
    <row r="67" spans="1:55" x14ac:dyDescent="0.15">
      <c r="A67" s="596" t="s">
        <v>6</v>
      </c>
      <c r="B67" s="597" t="s">
        <v>35</v>
      </c>
      <c r="C67" s="598">
        <f t="shared" si="4"/>
        <v>0</v>
      </c>
      <c r="D67" s="605">
        <v>38975</v>
      </c>
      <c r="E67" s="595">
        <f t="shared" si="5"/>
        <v>38975</v>
      </c>
      <c r="F67" s="272">
        <f t="shared" si="6"/>
        <v>4533</v>
      </c>
      <c r="G67" s="272">
        <v>579</v>
      </c>
      <c r="H67" s="272">
        <v>236</v>
      </c>
      <c r="I67" s="272">
        <v>373</v>
      </c>
      <c r="J67" s="272">
        <v>648</v>
      </c>
      <c r="K67" s="272">
        <v>109</v>
      </c>
      <c r="L67" s="272">
        <v>37</v>
      </c>
      <c r="M67" s="272">
        <v>300</v>
      </c>
      <c r="N67" s="272">
        <v>199</v>
      </c>
      <c r="O67" s="272">
        <v>2052</v>
      </c>
      <c r="P67" s="595">
        <v>3962</v>
      </c>
      <c r="Q67" s="272">
        <v>6217</v>
      </c>
      <c r="R67" s="272">
        <v>4540</v>
      </c>
      <c r="S67" s="272">
        <v>327</v>
      </c>
      <c r="T67" s="272">
        <v>181</v>
      </c>
      <c r="U67" s="272">
        <v>3</v>
      </c>
      <c r="V67" s="272">
        <v>1507</v>
      </c>
      <c r="W67" s="272">
        <v>276</v>
      </c>
      <c r="X67" s="272">
        <v>611</v>
      </c>
      <c r="Y67" s="272">
        <v>1267</v>
      </c>
      <c r="Z67" s="272">
        <v>465</v>
      </c>
      <c r="AA67" s="272">
        <v>373</v>
      </c>
      <c r="AB67" s="272">
        <v>174</v>
      </c>
      <c r="AC67" s="272">
        <v>2395</v>
      </c>
      <c r="AD67" s="272">
        <v>935</v>
      </c>
      <c r="AE67" s="272">
        <v>386</v>
      </c>
      <c r="AF67" s="272">
        <v>1354</v>
      </c>
      <c r="AG67" s="272">
        <v>297</v>
      </c>
      <c r="AH67" s="272">
        <v>1699</v>
      </c>
      <c r="AI67" s="272">
        <v>373</v>
      </c>
      <c r="AJ67" s="272">
        <v>161</v>
      </c>
      <c r="AK67" s="272">
        <v>801</v>
      </c>
      <c r="AL67" s="272">
        <v>81</v>
      </c>
      <c r="AM67" s="272">
        <v>1451</v>
      </c>
      <c r="AN67" s="272">
        <v>49</v>
      </c>
      <c r="AO67" s="272">
        <v>236</v>
      </c>
      <c r="AP67" s="272">
        <v>524</v>
      </c>
      <c r="AQ67" s="272">
        <v>585</v>
      </c>
      <c r="AR67" s="272">
        <v>86</v>
      </c>
      <c r="AS67" s="272">
        <v>281</v>
      </c>
      <c r="AT67" s="272">
        <v>535</v>
      </c>
      <c r="AU67" s="272">
        <v>636</v>
      </c>
      <c r="AV67" s="272">
        <v>706</v>
      </c>
      <c r="AW67" s="272">
        <v>550</v>
      </c>
      <c r="AX67" s="272">
        <v>1</v>
      </c>
      <c r="AY67" s="272">
        <v>118</v>
      </c>
      <c r="AZ67" s="272">
        <v>73</v>
      </c>
      <c r="BA67" s="272">
        <v>177</v>
      </c>
      <c r="BB67" s="272">
        <v>24</v>
      </c>
      <c r="BC67" s="272">
        <v>25</v>
      </c>
    </row>
    <row r="68" spans="1:55" x14ac:dyDescent="0.15">
      <c r="A68" s="596" t="s">
        <v>7</v>
      </c>
      <c r="B68" s="597" t="s">
        <v>296</v>
      </c>
      <c r="C68" s="598">
        <f t="shared" si="4"/>
        <v>0</v>
      </c>
      <c r="D68" s="605">
        <v>27704</v>
      </c>
      <c r="E68" s="595">
        <f t="shared" si="5"/>
        <v>27704</v>
      </c>
      <c r="F68" s="272">
        <f t="shared" si="6"/>
        <v>8527</v>
      </c>
      <c r="G68" s="272">
        <v>121</v>
      </c>
      <c r="H68" s="272">
        <v>2</v>
      </c>
      <c r="I68" s="272">
        <v>6050</v>
      </c>
      <c r="J68" s="272">
        <v>192</v>
      </c>
      <c r="K68" s="272">
        <v>7</v>
      </c>
      <c r="L68" s="272">
        <v>4</v>
      </c>
      <c r="M68" s="272">
        <v>155</v>
      </c>
      <c r="N68" s="272">
        <v>73</v>
      </c>
      <c r="O68" s="272">
        <v>1923</v>
      </c>
      <c r="P68" s="595">
        <v>2299</v>
      </c>
      <c r="Q68" s="272">
        <v>1917</v>
      </c>
      <c r="R68" s="272">
        <v>385</v>
      </c>
      <c r="S68" s="272">
        <v>139</v>
      </c>
      <c r="T68" s="272">
        <v>149</v>
      </c>
      <c r="U68" s="272">
        <v>7</v>
      </c>
      <c r="V68" s="272">
        <v>473</v>
      </c>
      <c r="W68" s="272">
        <v>639</v>
      </c>
      <c r="X68" s="272">
        <v>123</v>
      </c>
      <c r="Y68" s="272">
        <v>1051</v>
      </c>
      <c r="Z68" s="272">
        <v>16</v>
      </c>
      <c r="AA68" s="272">
        <v>69</v>
      </c>
      <c r="AB68" s="272">
        <v>44</v>
      </c>
      <c r="AC68" s="272">
        <v>214</v>
      </c>
      <c r="AD68" s="272">
        <v>7572</v>
      </c>
      <c r="AE68" s="272">
        <v>93</v>
      </c>
      <c r="AF68" s="272">
        <v>194</v>
      </c>
      <c r="AG68" s="272">
        <v>41</v>
      </c>
      <c r="AH68" s="272">
        <v>1309</v>
      </c>
      <c r="AI68" s="272">
        <v>160</v>
      </c>
      <c r="AJ68" s="272">
        <v>29</v>
      </c>
      <c r="AK68" s="272">
        <v>23</v>
      </c>
      <c r="AL68" s="272">
        <v>63</v>
      </c>
      <c r="AM68" s="272">
        <v>105</v>
      </c>
      <c r="AN68" s="272">
        <v>12</v>
      </c>
      <c r="AO68" s="272">
        <v>38</v>
      </c>
      <c r="AP68" s="272">
        <v>594</v>
      </c>
      <c r="AQ68" s="272">
        <v>516</v>
      </c>
      <c r="AR68" s="272">
        <v>6</v>
      </c>
      <c r="AS68" s="272">
        <v>86</v>
      </c>
      <c r="AT68" s="272">
        <v>112</v>
      </c>
      <c r="AU68" s="272">
        <v>574</v>
      </c>
      <c r="AV68" s="272">
        <v>9</v>
      </c>
      <c r="AW68" s="272">
        <v>35</v>
      </c>
      <c r="AX68" s="272">
        <v>4</v>
      </c>
      <c r="AY68" s="272">
        <v>52</v>
      </c>
      <c r="AZ68" s="272">
        <v>0</v>
      </c>
      <c r="BA68" s="272">
        <v>6</v>
      </c>
      <c r="BB68" s="272">
        <v>16</v>
      </c>
      <c r="BC68" s="272">
        <v>3</v>
      </c>
    </row>
    <row r="69" spans="1:55" x14ac:dyDescent="0.15">
      <c r="A69" s="596" t="s">
        <v>8</v>
      </c>
      <c r="B69" s="597" t="s">
        <v>297</v>
      </c>
      <c r="C69" s="598">
        <f t="shared" si="4"/>
        <v>0</v>
      </c>
      <c r="D69" s="605">
        <v>30017</v>
      </c>
      <c r="E69" s="595">
        <f t="shared" si="5"/>
        <v>30017</v>
      </c>
      <c r="F69" s="272">
        <f t="shared" si="6"/>
        <v>5710</v>
      </c>
      <c r="G69" s="272">
        <v>445</v>
      </c>
      <c r="H69" s="272">
        <v>29</v>
      </c>
      <c r="I69" s="272">
        <v>732</v>
      </c>
      <c r="J69" s="272">
        <v>989</v>
      </c>
      <c r="K69" s="272">
        <v>53</v>
      </c>
      <c r="L69" s="272">
        <v>36</v>
      </c>
      <c r="M69" s="272">
        <v>312</v>
      </c>
      <c r="N69" s="272">
        <v>1043</v>
      </c>
      <c r="O69" s="272">
        <v>2071</v>
      </c>
      <c r="P69" s="595">
        <v>1618</v>
      </c>
      <c r="Q69" s="272">
        <v>5324</v>
      </c>
      <c r="R69" s="272">
        <v>4675</v>
      </c>
      <c r="S69" s="272">
        <v>564</v>
      </c>
      <c r="T69" s="272">
        <v>652</v>
      </c>
      <c r="U69" s="272">
        <v>7</v>
      </c>
      <c r="V69" s="272">
        <v>1184</v>
      </c>
      <c r="W69" s="272">
        <v>38</v>
      </c>
      <c r="X69" s="272">
        <v>165</v>
      </c>
      <c r="Y69" s="272">
        <v>1523</v>
      </c>
      <c r="Z69" s="272">
        <v>105</v>
      </c>
      <c r="AA69" s="272">
        <v>224</v>
      </c>
      <c r="AB69" s="272">
        <v>92</v>
      </c>
      <c r="AC69" s="272">
        <v>1041</v>
      </c>
      <c r="AD69" s="272">
        <v>233</v>
      </c>
      <c r="AE69" s="272">
        <v>659</v>
      </c>
      <c r="AF69" s="272">
        <v>224</v>
      </c>
      <c r="AG69" s="272">
        <v>214</v>
      </c>
      <c r="AH69" s="272">
        <v>834</v>
      </c>
      <c r="AI69" s="272">
        <v>157</v>
      </c>
      <c r="AJ69" s="272">
        <v>251</v>
      </c>
      <c r="AK69" s="272">
        <v>207</v>
      </c>
      <c r="AL69" s="272">
        <v>224</v>
      </c>
      <c r="AM69" s="272">
        <v>212</v>
      </c>
      <c r="AN69" s="272">
        <v>103</v>
      </c>
      <c r="AO69" s="272">
        <v>60</v>
      </c>
      <c r="AP69" s="272">
        <v>532</v>
      </c>
      <c r="AQ69" s="272">
        <v>221</v>
      </c>
      <c r="AR69" s="272">
        <v>0</v>
      </c>
      <c r="AS69" s="272">
        <v>158</v>
      </c>
      <c r="AT69" s="272">
        <v>1052</v>
      </c>
      <c r="AU69" s="272">
        <v>1443</v>
      </c>
      <c r="AV69" s="272">
        <v>50</v>
      </c>
      <c r="AW69" s="272">
        <v>127</v>
      </c>
      <c r="AX69" s="272">
        <v>6</v>
      </c>
      <c r="AY69" s="272">
        <v>20</v>
      </c>
      <c r="AZ69" s="272">
        <v>20</v>
      </c>
      <c r="BA69" s="272">
        <v>7</v>
      </c>
      <c r="BB69" s="272">
        <v>20</v>
      </c>
      <c r="BC69" s="272">
        <v>61</v>
      </c>
    </row>
    <row r="70" spans="1:55" x14ac:dyDescent="0.15">
      <c r="A70" s="596" t="s">
        <v>9</v>
      </c>
      <c r="B70" s="597" t="s">
        <v>298</v>
      </c>
      <c r="C70" s="598">
        <f t="shared" si="4"/>
        <v>0</v>
      </c>
      <c r="D70" s="605">
        <v>10325</v>
      </c>
      <c r="E70" s="595">
        <f t="shared" si="5"/>
        <v>10325</v>
      </c>
      <c r="F70" s="272">
        <f t="shared" si="6"/>
        <v>2798</v>
      </c>
      <c r="G70" s="272">
        <v>330</v>
      </c>
      <c r="H70" s="272">
        <v>1</v>
      </c>
      <c r="I70" s="272">
        <v>62</v>
      </c>
      <c r="J70" s="272">
        <v>158</v>
      </c>
      <c r="K70" s="272">
        <v>13</v>
      </c>
      <c r="L70" s="272">
        <v>38</v>
      </c>
      <c r="M70" s="272">
        <v>12</v>
      </c>
      <c r="N70" s="272">
        <v>323</v>
      </c>
      <c r="O70" s="272">
        <v>1861</v>
      </c>
      <c r="P70" s="595">
        <v>2394</v>
      </c>
      <c r="Q70" s="272">
        <v>593</v>
      </c>
      <c r="R70" s="272">
        <v>681</v>
      </c>
      <c r="S70" s="272">
        <v>646</v>
      </c>
      <c r="T70" s="272">
        <v>0</v>
      </c>
      <c r="U70" s="272">
        <v>28</v>
      </c>
      <c r="V70" s="272">
        <v>193</v>
      </c>
      <c r="W70" s="272">
        <v>25</v>
      </c>
      <c r="X70" s="272">
        <v>166</v>
      </c>
      <c r="Y70" s="272">
        <v>263</v>
      </c>
      <c r="Z70" s="272">
        <v>0</v>
      </c>
      <c r="AA70" s="272">
        <v>10</v>
      </c>
      <c r="AB70" s="272">
        <v>509</v>
      </c>
      <c r="AC70" s="272">
        <v>130</v>
      </c>
      <c r="AD70" s="272">
        <v>50</v>
      </c>
      <c r="AE70" s="272">
        <v>64</v>
      </c>
      <c r="AF70" s="272">
        <v>0</v>
      </c>
      <c r="AG70" s="272">
        <v>43</v>
      </c>
      <c r="AH70" s="272">
        <v>140</v>
      </c>
      <c r="AI70" s="272">
        <v>111</v>
      </c>
      <c r="AJ70" s="272">
        <v>7</v>
      </c>
      <c r="AK70" s="272">
        <v>8</v>
      </c>
      <c r="AL70" s="272">
        <v>62</v>
      </c>
      <c r="AM70" s="272">
        <v>0</v>
      </c>
      <c r="AN70" s="272">
        <v>8</v>
      </c>
      <c r="AO70" s="272">
        <v>74</v>
      </c>
      <c r="AP70" s="272">
        <v>3</v>
      </c>
      <c r="AQ70" s="272">
        <v>118</v>
      </c>
      <c r="AR70" s="272">
        <v>1</v>
      </c>
      <c r="AS70" s="272">
        <v>233</v>
      </c>
      <c r="AT70" s="272">
        <v>9</v>
      </c>
      <c r="AU70" s="272">
        <v>80</v>
      </c>
      <c r="AV70" s="272">
        <v>223</v>
      </c>
      <c r="AW70" s="272">
        <v>517</v>
      </c>
      <c r="AX70" s="272">
        <v>0</v>
      </c>
      <c r="AY70" s="272">
        <v>0</v>
      </c>
      <c r="AZ70" s="272">
        <v>8</v>
      </c>
      <c r="BA70" s="272">
        <v>103</v>
      </c>
      <c r="BB70" s="272">
        <v>27</v>
      </c>
      <c r="BC70" s="272">
        <v>0</v>
      </c>
    </row>
    <row r="71" spans="1:55" x14ac:dyDescent="0.15">
      <c r="A71" s="596" t="s">
        <v>10</v>
      </c>
      <c r="B71" s="597" t="s">
        <v>314</v>
      </c>
      <c r="C71" s="598">
        <f t="shared" si="4"/>
        <v>0</v>
      </c>
      <c r="D71" s="605">
        <v>16461</v>
      </c>
      <c r="E71" s="595">
        <f t="shared" si="5"/>
        <v>16461</v>
      </c>
      <c r="F71" s="272">
        <f t="shared" si="6"/>
        <v>1503</v>
      </c>
      <c r="G71" s="272">
        <v>29</v>
      </c>
      <c r="H71" s="272">
        <v>15</v>
      </c>
      <c r="I71" s="272">
        <v>840</v>
      </c>
      <c r="J71" s="272">
        <v>36</v>
      </c>
      <c r="K71" s="272">
        <v>0</v>
      </c>
      <c r="L71" s="272">
        <v>5</v>
      </c>
      <c r="M71" s="272">
        <v>7</v>
      </c>
      <c r="N71" s="272">
        <v>155</v>
      </c>
      <c r="O71" s="272">
        <v>416</v>
      </c>
      <c r="P71" s="595">
        <v>2084</v>
      </c>
      <c r="Q71" s="272">
        <v>2249</v>
      </c>
      <c r="R71" s="272">
        <v>693</v>
      </c>
      <c r="S71" s="272">
        <v>207</v>
      </c>
      <c r="T71" s="272">
        <v>19</v>
      </c>
      <c r="U71" s="272">
        <v>5</v>
      </c>
      <c r="V71" s="272">
        <v>1664</v>
      </c>
      <c r="W71" s="272">
        <v>68</v>
      </c>
      <c r="X71" s="272">
        <v>346</v>
      </c>
      <c r="Y71" s="272">
        <v>205</v>
      </c>
      <c r="Z71" s="272">
        <v>276</v>
      </c>
      <c r="AA71" s="272">
        <v>111</v>
      </c>
      <c r="AB71" s="272">
        <v>123</v>
      </c>
      <c r="AC71" s="272">
        <v>77</v>
      </c>
      <c r="AD71" s="272">
        <v>12</v>
      </c>
      <c r="AE71" s="272">
        <v>87</v>
      </c>
      <c r="AF71" s="272">
        <v>191</v>
      </c>
      <c r="AG71" s="272">
        <v>193</v>
      </c>
      <c r="AH71" s="272">
        <v>113</v>
      </c>
      <c r="AI71" s="272">
        <v>237</v>
      </c>
      <c r="AJ71" s="272">
        <v>38</v>
      </c>
      <c r="AK71" s="272">
        <v>541</v>
      </c>
      <c r="AL71" s="272">
        <v>10</v>
      </c>
      <c r="AM71" s="272">
        <v>145</v>
      </c>
      <c r="AN71" s="272">
        <v>0</v>
      </c>
      <c r="AO71" s="272">
        <v>14</v>
      </c>
      <c r="AP71" s="272">
        <v>551</v>
      </c>
      <c r="AQ71" s="272">
        <v>386</v>
      </c>
      <c r="AR71" s="272">
        <v>377</v>
      </c>
      <c r="AS71" s="272">
        <v>242</v>
      </c>
      <c r="AT71" s="272">
        <v>0</v>
      </c>
      <c r="AU71" s="272">
        <v>2</v>
      </c>
      <c r="AV71" s="272">
        <v>10</v>
      </c>
      <c r="AW71" s="272">
        <v>2</v>
      </c>
      <c r="AX71" s="272">
        <v>0</v>
      </c>
      <c r="AY71" s="272">
        <v>3275</v>
      </c>
      <c r="AZ71" s="272">
        <v>22</v>
      </c>
      <c r="BA71" s="272">
        <v>236</v>
      </c>
      <c r="BB71" s="272">
        <v>147</v>
      </c>
      <c r="BC71" s="272">
        <v>0</v>
      </c>
    </row>
    <row r="72" spans="1:55" x14ac:dyDescent="0.15">
      <c r="A72" s="596" t="s">
        <v>11</v>
      </c>
      <c r="B72" s="597" t="s">
        <v>36</v>
      </c>
      <c r="C72" s="598">
        <f t="shared" si="4"/>
        <v>0</v>
      </c>
      <c r="D72" s="605">
        <v>42499</v>
      </c>
      <c r="E72" s="595">
        <f t="shared" si="5"/>
        <v>42499</v>
      </c>
      <c r="F72" s="272">
        <f t="shared" si="6"/>
        <v>7997</v>
      </c>
      <c r="G72" s="272">
        <v>112</v>
      </c>
      <c r="H72" s="272">
        <v>72</v>
      </c>
      <c r="I72" s="272">
        <v>4850</v>
      </c>
      <c r="J72" s="272">
        <v>162</v>
      </c>
      <c r="K72" s="272">
        <v>8</v>
      </c>
      <c r="L72" s="272">
        <v>15</v>
      </c>
      <c r="M72" s="272">
        <v>39</v>
      </c>
      <c r="N72" s="272">
        <v>375</v>
      </c>
      <c r="O72" s="272">
        <v>2364</v>
      </c>
      <c r="P72" s="595">
        <v>11306</v>
      </c>
      <c r="Q72" s="272">
        <v>3628</v>
      </c>
      <c r="R72" s="272">
        <v>1398</v>
      </c>
      <c r="S72" s="272">
        <v>590</v>
      </c>
      <c r="T72" s="272">
        <v>1557</v>
      </c>
      <c r="U72" s="272">
        <v>18</v>
      </c>
      <c r="V72" s="272">
        <v>991</v>
      </c>
      <c r="W72" s="272">
        <v>53</v>
      </c>
      <c r="X72" s="272">
        <v>234</v>
      </c>
      <c r="Y72" s="272">
        <v>1263</v>
      </c>
      <c r="Z72" s="272">
        <v>778</v>
      </c>
      <c r="AA72" s="272">
        <v>96</v>
      </c>
      <c r="AB72" s="272">
        <v>271</v>
      </c>
      <c r="AC72" s="272">
        <v>139</v>
      </c>
      <c r="AD72" s="272">
        <v>682</v>
      </c>
      <c r="AE72" s="272">
        <v>305</v>
      </c>
      <c r="AF72" s="272">
        <v>88</v>
      </c>
      <c r="AG72" s="272">
        <v>1635</v>
      </c>
      <c r="AH72" s="272">
        <v>1527</v>
      </c>
      <c r="AI72" s="272">
        <v>272</v>
      </c>
      <c r="AJ72" s="272">
        <v>354</v>
      </c>
      <c r="AK72" s="272">
        <v>1537</v>
      </c>
      <c r="AL72" s="272">
        <v>916</v>
      </c>
      <c r="AM72" s="272">
        <v>12</v>
      </c>
      <c r="AN72" s="272">
        <v>444</v>
      </c>
      <c r="AO72" s="272">
        <v>688</v>
      </c>
      <c r="AP72" s="272">
        <v>417</v>
      </c>
      <c r="AQ72" s="272">
        <v>929</v>
      </c>
      <c r="AR72" s="272">
        <v>1</v>
      </c>
      <c r="AS72" s="272">
        <v>126</v>
      </c>
      <c r="AT72" s="272">
        <v>166</v>
      </c>
      <c r="AU72" s="272">
        <v>116</v>
      </c>
      <c r="AV72" s="272">
        <v>134</v>
      </c>
      <c r="AW72" s="272">
        <v>1000</v>
      </c>
      <c r="AX72" s="272">
        <v>25</v>
      </c>
      <c r="AY72" s="272">
        <v>210</v>
      </c>
      <c r="AZ72" s="272">
        <v>370</v>
      </c>
      <c r="BA72" s="272">
        <v>199</v>
      </c>
      <c r="BB72" s="272">
        <v>0</v>
      </c>
      <c r="BC72" s="272">
        <v>27</v>
      </c>
    </row>
    <row r="73" spans="1:55" x14ac:dyDescent="0.15">
      <c r="A73" s="596" t="s">
        <v>12</v>
      </c>
      <c r="B73" s="597" t="s">
        <v>205</v>
      </c>
      <c r="C73" s="598">
        <f t="shared" si="4"/>
        <v>0</v>
      </c>
      <c r="D73" s="605">
        <v>15037</v>
      </c>
      <c r="E73" s="595">
        <f t="shared" si="5"/>
        <v>15037</v>
      </c>
      <c r="F73" s="272">
        <f t="shared" si="6"/>
        <v>3667</v>
      </c>
      <c r="G73" s="272">
        <v>53</v>
      </c>
      <c r="H73" s="272">
        <v>6</v>
      </c>
      <c r="I73" s="272">
        <v>2720</v>
      </c>
      <c r="J73" s="272">
        <v>29</v>
      </c>
      <c r="K73" s="272">
        <v>0</v>
      </c>
      <c r="L73" s="272">
        <v>0</v>
      </c>
      <c r="M73" s="272">
        <v>86</v>
      </c>
      <c r="N73" s="272">
        <v>87</v>
      </c>
      <c r="O73" s="272">
        <v>686</v>
      </c>
      <c r="P73" s="595">
        <v>499</v>
      </c>
      <c r="Q73" s="272">
        <v>4066</v>
      </c>
      <c r="R73" s="272">
        <v>537</v>
      </c>
      <c r="S73" s="272">
        <v>929</v>
      </c>
      <c r="T73" s="272">
        <v>0</v>
      </c>
      <c r="U73" s="272">
        <v>0</v>
      </c>
      <c r="V73" s="272">
        <v>738</v>
      </c>
      <c r="W73" s="272">
        <v>0</v>
      </c>
      <c r="X73" s="272">
        <v>8</v>
      </c>
      <c r="Y73" s="272">
        <v>46</v>
      </c>
      <c r="Z73" s="272">
        <v>0</v>
      </c>
      <c r="AA73" s="272">
        <v>99</v>
      </c>
      <c r="AB73" s="272">
        <v>133</v>
      </c>
      <c r="AC73" s="272">
        <v>484</v>
      </c>
      <c r="AD73" s="272">
        <v>0</v>
      </c>
      <c r="AE73" s="272">
        <v>31</v>
      </c>
      <c r="AF73" s="272">
        <v>4</v>
      </c>
      <c r="AG73" s="272">
        <v>2541</v>
      </c>
      <c r="AH73" s="272">
        <v>21</v>
      </c>
      <c r="AI73" s="272">
        <v>228</v>
      </c>
      <c r="AJ73" s="272">
        <v>0</v>
      </c>
      <c r="AK73" s="272">
        <v>12</v>
      </c>
      <c r="AL73" s="272">
        <v>0</v>
      </c>
      <c r="AM73" s="272">
        <v>0</v>
      </c>
      <c r="AN73" s="272">
        <v>108</v>
      </c>
      <c r="AO73" s="272">
        <v>0</v>
      </c>
      <c r="AP73" s="272">
        <v>635</v>
      </c>
      <c r="AQ73" s="272">
        <v>6</v>
      </c>
      <c r="AR73" s="272">
        <v>14</v>
      </c>
      <c r="AS73" s="272">
        <v>0</v>
      </c>
      <c r="AT73" s="272">
        <v>105</v>
      </c>
      <c r="AU73" s="272">
        <v>0</v>
      </c>
      <c r="AV73" s="272">
        <v>3</v>
      </c>
      <c r="AW73" s="272">
        <v>114</v>
      </c>
      <c r="AX73" s="272">
        <v>0</v>
      </c>
      <c r="AY73" s="272">
        <v>0</v>
      </c>
      <c r="AZ73" s="272">
        <v>0</v>
      </c>
      <c r="BA73" s="272">
        <v>0</v>
      </c>
      <c r="BB73" s="272">
        <v>9</v>
      </c>
      <c r="BC73" s="272">
        <v>0</v>
      </c>
    </row>
    <row r="74" spans="1:55" x14ac:dyDescent="0.15">
      <c r="A74" s="596" t="s">
        <v>13</v>
      </c>
      <c r="B74" s="597" t="s">
        <v>207</v>
      </c>
      <c r="C74" s="598">
        <f t="shared" si="4"/>
        <v>0</v>
      </c>
      <c r="D74" s="605">
        <v>30792</v>
      </c>
      <c r="E74" s="595">
        <f t="shared" si="5"/>
        <v>30792</v>
      </c>
      <c r="F74" s="272">
        <f t="shared" si="6"/>
        <v>10039</v>
      </c>
      <c r="G74" s="272">
        <v>671</v>
      </c>
      <c r="H74" s="272">
        <v>72</v>
      </c>
      <c r="I74" s="272">
        <v>3151</v>
      </c>
      <c r="J74" s="272">
        <v>387</v>
      </c>
      <c r="K74" s="272">
        <v>98</v>
      </c>
      <c r="L74" s="272">
        <v>16</v>
      </c>
      <c r="M74" s="272">
        <v>7</v>
      </c>
      <c r="N74" s="272">
        <v>3822</v>
      </c>
      <c r="O74" s="272">
        <v>1815</v>
      </c>
      <c r="P74" s="595">
        <v>2634</v>
      </c>
      <c r="Q74" s="272">
        <v>1835</v>
      </c>
      <c r="R74" s="272">
        <v>6272</v>
      </c>
      <c r="S74" s="272">
        <v>653</v>
      </c>
      <c r="T74" s="272">
        <v>93</v>
      </c>
      <c r="U74" s="272">
        <v>7</v>
      </c>
      <c r="V74" s="272">
        <v>294</v>
      </c>
      <c r="W74" s="272">
        <v>867</v>
      </c>
      <c r="X74" s="272">
        <v>233</v>
      </c>
      <c r="Y74" s="272">
        <v>396</v>
      </c>
      <c r="Z74" s="272">
        <v>59</v>
      </c>
      <c r="AA74" s="272">
        <v>144</v>
      </c>
      <c r="AB74" s="272">
        <v>145</v>
      </c>
      <c r="AC74" s="272">
        <v>521</v>
      </c>
      <c r="AD74" s="272">
        <v>469</v>
      </c>
      <c r="AE74" s="272">
        <v>346</v>
      </c>
      <c r="AF74" s="272">
        <v>644</v>
      </c>
      <c r="AG74" s="272">
        <v>660</v>
      </c>
      <c r="AH74" s="272">
        <v>487</v>
      </c>
      <c r="AI74" s="272">
        <v>238</v>
      </c>
      <c r="AJ74" s="272">
        <v>78</v>
      </c>
      <c r="AK74" s="272">
        <v>658</v>
      </c>
      <c r="AL74" s="272">
        <v>105</v>
      </c>
      <c r="AM74" s="272">
        <v>63</v>
      </c>
      <c r="AN74" s="272">
        <v>201</v>
      </c>
      <c r="AO74" s="272">
        <v>185</v>
      </c>
      <c r="AP74" s="272">
        <v>171</v>
      </c>
      <c r="AQ74" s="272">
        <v>320</v>
      </c>
      <c r="AR74" s="272">
        <v>0</v>
      </c>
      <c r="AS74" s="272">
        <v>277</v>
      </c>
      <c r="AT74" s="272">
        <v>577</v>
      </c>
      <c r="AU74" s="272">
        <v>158</v>
      </c>
      <c r="AV74" s="272">
        <v>22</v>
      </c>
      <c r="AW74" s="272">
        <v>629</v>
      </c>
      <c r="AX74" s="272">
        <v>62</v>
      </c>
      <c r="AY74" s="272">
        <v>24</v>
      </c>
      <c r="AZ74" s="272">
        <v>0</v>
      </c>
      <c r="BA74" s="272">
        <v>72</v>
      </c>
      <c r="BB74" s="272">
        <v>126</v>
      </c>
      <c r="BC74" s="272">
        <v>28</v>
      </c>
    </row>
    <row r="75" spans="1:55" x14ac:dyDescent="0.15">
      <c r="A75" s="596" t="s">
        <v>14</v>
      </c>
      <c r="B75" s="597" t="s">
        <v>56</v>
      </c>
      <c r="C75" s="598">
        <f t="shared" si="4"/>
        <v>0</v>
      </c>
      <c r="D75" s="605">
        <v>12549</v>
      </c>
      <c r="E75" s="595">
        <f t="shared" si="5"/>
        <v>12549</v>
      </c>
      <c r="F75" s="272">
        <f t="shared" si="6"/>
        <v>3236</v>
      </c>
      <c r="G75" s="272">
        <v>399</v>
      </c>
      <c r="H75" s="272">
        <v>58</v>
      </c>
      <c r="I75" s="272">
        <v>287</v>
      </c>
      <c r="J75" s="272">
        <v>809</v>
      </c>
      <c r="K75" s="272">
        <v>128</v>
      </c>
      <c r="L75" s="272">
        <v>34</v>
      </c>
      <c r="M75" s="272">
        <v>128</v>
      </c>
      <c r="N75" s="272">
        <v>1135</v>
      </c>
      <c r="O75" s="272">
        <v>258</v>
      </c>
      <c r="P75" s="595">
        <v>1660</v>
      </c>
      <c r="Q75" s="272">
        <v>550</v>
      </c>
      <c r="R75" s="272">
        <v>225</v>
      </c>
      <c r="S75" s="272">
        <v>284</v>
      </c>
      <c r="T75" s="272">
        <v>79</v>
      </c>
      <c r="U75" s="272">
        <v>30</v>
      </c>
      <c r="V75" s="272">
        <v>197</v>
      </c>
      <c r="W75" s="272">
        <v>6</v>
      </c>
      <c r="X75" s="272">
        <v>920</v>
      </c>
      <c r="Y75" s="272">
        <v>185</v>
      </c>
      <c r="Z75" s="272">
        <v>57</v>
      </c>
      <c r="AA75" s="272">
        <v>274</v>
      </c>
      <c r="AB75" s="272">
        <v>35</v>
      </c>
      <c r="AC75" s="272">
        <v>227</v>
      </c>
      <c r="AD75" s="272">
        <v>131</v>
      </c>
      <c r="AE75" s="272">
        <v>49</v>
      </c>
      <c r="AF75" s="272">
        <v>111</v>
      </c>
      <c r="AG75" s="272">
        <v>137</v>
      </c>
      <c r="AH75" s="272">
        <v>171</v>
      </c>
      <c r="AI75" s="272">
        <v>170</v>
      </c>
      <c r="AJ75" s="272">
        <v>139</v>
      </c>
      <c r="AK75" s="272">
        <v>435</v>
      </c>
      <c r="AL75" s="272">
        <v>53</v>
      </c>
      <c r="AM75" s="272">
        <v>64</v>
      </c>
      <c r="AN75" s="272">
        <v>328</v>
      </c>
      <c r="AO75" s="272">
        <v>145</v>
      </c>
      <c r="AP75" s="272">
        <v>837</v>
      </c>
      <c r="AQ75" s="272">
        <v>1210</v>
      </c>
      <c r="AR75" s="272">
        <v>6</v>
      </c>
      <c r="AS75" s="272">
        <v>24</v>
      </c>
      <c r="AT75" s="272">
        <v>125</v>
      </c>
      <c r="AU75" s="272">
        <v>7</v>
      </c>
      <c r="AV75" s="272">
        <v>48</v>
      </c>
      <c r="AW75" s="272">
        <v>247</v>
      </c>
      <c r="AX75" s="272">
        <v>23</v>
      </c>
      <c r="AY75" s="272">
        <v>73</v>
      </c>
      <c r="AZ75" s="272">
        <v>27</v>
      </c>
      <c r="BA75" s="272">
        <v>10</v>
      </c>
      <c r="BB75" s="272">
        <v>8</v>
      </c>
      <c r="BC75" s="272">
        <v>6</v>
      </c>
    </row>
    <row r="76" spans="1:55" x14ac:dyDescent="0.15">
      <c r="A76" s="596" t="s">
        <v>15</v>
      </c>
      <c r="B76" s="597" t="s">
        <v>37</v>
      </c>
      <c r="C76" s="598">
        <f t="shared" si="4"/>
        <v>0</v>
      </c>
      <c r="D76" s="605">
        <v>119110</v>
      </c>
      <c r="E76" s="595">
        <f t="shared" si="5"/>
        <v>119110</v>
      </c>
      <c r="F76" s="272">
        <f t="shared" si="6"/>
        <v>31138</v>
      </c>
      <c r="G76" s="272">
        <v>3153</v>
      </c>
      <c r="H76" s="272">
        <v>2386</v>
      </c>
      <c r="I76" s="272">
        <v>4404</v>
      </c>
      <c r="J76" s="272">
        <v>2099</v>
      </c>
      <c r="K76" s="272">
        <v>1574</v>
      </c>
      <c r="L76" s="272">
        <v>1835</v>
      </c>
      <c r="M76" s="272">
        <v>2039</v>
      </c>
      <c r="N76" s="272">
        <v>9147</v>
      </c>
      <c r="O76" s="272">
        <v>4501</v>
      </c>
      <c r="P76" s="595">
        <v>20340</v>
      </c>
      <c r="Q76" s="272">
        <v>13308</v>
      </c>
      <c r="R76" s="272">
        <v>3288</v>
      </c>
      <c r="S76" s="272">
        <v>5665</v>
      </c>
      <c r="T76" s="272">
        <v>1186</v>
      </c>
      <c r="U76" s="272">
        <v>557</v>
      </c>
      <c r="V76" s="272">
        <v>3271</v>
      </c>
      <c r="W76" s="272">
        <v>947</v>
      </c>
      <c r="X76" s="272">
        <v>3146</v>
      </c>
      <c r="Y76" s="272">
        <v>6172</v>
      </c>
      <c r="Z76" s="272">
        <v>1012</v>
      </c>
      <c r="AA76" s="272">
        <v>694</v>
      </c>
      <c r="AB76" s="272">
        <v>2757</v>
      </c>
      <c r="AC76" s="272">
        <v>1523</v>
      </c>
      <c r="AD76" s="272">
        <v>3595</v>
      </c>
      <c r="AE76" s="272">
        <v>1534</v>
      </c>
      <c r="AF76" s="272">
        <v>701</v>
      </c>
      <c r="AG76" s="272">
        <v>1060</v>
      </c>
      <c r="AH76" s="272">
        <v>656</v>
      </c>
      <c r="AI76" s="272">
        <v>721</v>
      </c>
      <c r="AJ76" s="272">
        <v>820</v>
      </c>
      <c r="AK76" s="272">
        <v>1510</v>
      </c>
      <c r="AL76" s="272">
        <v>1535</v>
      </c>
      <c r="AM76" s="272">
        <v>1053</v>
      </c>
      <c r="AN76" s="272">
        <v>1145</v>
      </c>
      <c r="AO76" s="272">
        <v>1070</v>
      </c>
      <c r="AP76" s="272">
        <v>809</v>
      </c>
      <c r="AQ76" s="272">
        <v>1425</v>
      </c>
      <c r="AR76" s="272">
        <v>315</v>
      </c>
      <c r="AS76" s="272">
        <v>365</v>
      </c>
      <c r="AT76" s="272">
        <v>587</v>
      </c>
      <c r="AU76" s="272">
        <v>577</v>
      </c>
      <c r="AV76" s="272">
        <v>221</v>
      </c>
      <c r="AW76" s="272">
        <v>394</v>
      </c>
      <c r="AX76" s="272">
        <v>303</v>
      </c>
      <c r="AY76" s="272">
        <v>899</v>
      </c>
      <c r="AZ76" s="272">
        <v>271</v>
      </c>
      <c r="BA76" s="272">
        <v>933</v>
      </c>
      <c r="BB76" s="272">
        <v>745</v>
      </c>
      <c r="BC76" s="272">
        <v>862</v>
      </c>
    </row>
    <row r="77" spans="1:55" x14ac:dyDescent="0.15">
      <c r="A77" s="596" t="s">
        <v>16</v>
      </c>
      <c r="B77" s="597" t="s">
        <v>208</v>
      </c>
      <c r="C77" s="598">
        <f t="shared" si="4"/>
        <v>0</v>
      </c>
      <c r="D77" s="605">
        <v>10762</v>
      </c>
      <c r="E77" s="595">
        <f t="shared" si="5"/>
        <v>10762</v>
      </c>
      <c r="F77" s="272">
        <f t="shared" si="6"/>
        <v>3286</v>
      </c>
      <c r="G77" s="272">
        <v>78</v>
      </c>
      <c r="H77" s="272">
        <v>8</v>
      </c>
      <c r="I77" s="272">
        <v>391</v>
      </c>
      <c r="J77" s="272">
        <v>2</v>
      </c>
      <c r="K77" s="272">
        <v>0</v>
      </c>
      <c r="L77" s="272">
        <v>0</v>
      </c>
      <c r="M77" s="272">
        <v>35</v>
      </c>
      <c r="N77" s="272">
        <v>2772</v>
      </c>
      <c r="O77" s="272">
        <v>0</v>
      </c>
      <c r="P77" s="595">
        <v>2845</v>
      </c>
      <c r="Q77" s="272">
        <v>1145</v>
      </c>
      <c r="R77" s="272">
        <v>373</v>
      </c>
      <c r="S77" s="272">
        <v>57</v>
      </c>
      <c r="T77" s="272">
        <v>229</v>
      </c>
      <c r="U77" s="272">
        <v>14</v>
      </c>
      <c r="V77" s="272">
        <v>0</v>
      </c>
      <c r="W77" s="272">
        <v>516</v>
      </c>
      <c r="X77" s="272">
        <v>266</v>
      </c>
      <c r="Y77" s="272">
        <v>311</v>
      </c>
      <c r="Z77" s="272">
        <v>244</v>
      </c>
      <c r="AA77" s="272">
        <v>12</v>
      </c>
      <c r="AB77" s="272">
        <v>72</v>
      </c>
      <c r="AC77" s="272">
        <v>25</v>
      </c>
      <c r="AD77" s="272">
        <v>143</v>
      </c>
      <c r="AE77" s="272">
        <v>0</v>
      </c>
      <c r="AF77" s="272">
        <v>0</v>
      </c>
      <c r="AG77" s="272">
        <v>289</v>
      </c>
      <c r="AH77" s="272">
        <v>0</v>
      </c>
      <c r="AI77" s="272">
        <v>23</v>
      </c>
      <c r="AJ77" s="272">
        <v>25</v>
      </c>
      <c r="AK77" s="272">
        <v>43</v>
      </c>
      <c r="AL77" s="272">
        <v>2</v>
      </c>
      <c r="AM77" s="272">
        <v>446</v>
      </c>
      <c r="AN77" s="272">
        <v>12</v>
      </c>
      <c r="AO77" s="272">
        <v>33</v>
      </c>
      <c r="AP77" s="272">
        <v>205</v>
      </c>
      <c r="AQ77" s="272">
        <v>12</v>
      </c>
      <c r="AR77" s="272">
        <v>29</v>
      </c>
      <c r="AS77" s="272">
        <v>0</v>
      </c>
      <c r="AT77" s="272">
        <v>0</v>
      </c>
      <c r="AU77" s="272">
        <v>0</v>
      </c>
      <c r="AV77" s="272">
        <v>0</v>
      </c>
      <c r="AW77" s="272">
        <v>25</v>
      </c>
      <c r="AX77" s="272">
        <v>51</v>
      </c>
      <c r="AY77" s="272">
        <v>0</v>
      </c>
      <c r="AZ77" s="272">
        <v>0</v>
      </c>
      <c r="BA77" s="272">
        <v>0</v>
      </c>
      <c r="BB77" s="272">
        <v>29</v>
      </c>
      <c r="BC77" s="272">
        <v>0</v>
      </c>
    </row>
    <row r="78" spans="1:55" x14ac:dyDescent="0.15">
      <c r="A78" s="596" t="s">
        <v>17</v>
      </c>
      <c r="B78" s="597" t="s">
        <v>300</v>
      </c>
      <c r="C78" s="598">
        <f t="shared" si="4"/>
        <v>0</v>
      </c>
      <c r="D78" s="605">
        <v>1414</v>
      </c>
      <c r="E78" s="595">
        <f t="shared" si="5"/>
        <v>1414</v>
      </c>
      <c r="F78" s="272">
        <f t="shared" si="6"/>
        <v>464</v>
      </c>
      <c r="G78" s="272">
        <v>84</v>
      </c>
      <c r="H78" s="272">
        <v>0</v>
      </c>
      <c r="I78" s="272">
        <v>32</v>
      </c>
      <c r="J78" s="272">
        <v>33</v>
      </c>
      <c r="K78" s="272">
        <v>26</v>
      </c>
      <c r="L78" s="272">
        <v>50</v>
      </c>
      <c r="M78" s="272">
        <v>49</v>
      </c>
      <c r="N78" s="272">
        <v>171</v>
      </c>
      <c r="O78" s="272">
        <v>19</v>
      </c>
      <c r="P78" s="595">
        <v>136</v>
      </c>
      <c r="Q78" s="272">
        <v>143</v>
      </c>
      <c r="R78" s="272">
        <v>67</v>
      </c>
      <c r="S78" s="272">
        <v>141</v>
      </c>
      <c r="T78" s="272">
        <v>3</v>
      </c>
      <c r="U78" s="272">
        <v>29</v>
      </c>
      <c r="V78" s="272">
        <v>27</v>
      </c>
      <c r="W78" s="272">
        <v>12</v>
      </c>
      <c r="X78" s="272">
        <v>12</v>
      </c>
      <c r="Y78" s="272">
        <v>54</v>
      </c>
      <c r="Z78" s="272">
        <v>13</v>
      </c>
      <c r="AA78" s="272">
        <v>7</v>
      </c>
      <c r="AB78" s="272">
        <v>43</v>
      </c>
      <c r="AC78" s="272">
        <v>10</v>
      </c>
      <c r="AD78" s="272">
        <v>27</v>
      </c>
      <c r="AE78" s="272">
        <v>36</v>
      </c>
      <c r="AF78" s="272">
        <v>21</v>
      </c>
      <c r="AG78" s="272">
        <v>15</v>
      </c>
      <c r="AH78" s="272">
        <v>8</v>
      </c>
      <c r="AI78" s="272">
        <v>10</v>
      </c>
      <c r="AJ78" s="272">
        <v>5</v>
      </c>
      <c r="AK78" s="272">
        <v>10</v>
      </c>
      <c r="AL78" s="272">
        <v>16</v>
      </c>
      <c r="AM78" s="272">
        <v>4</v>
      </c>
      <c r="AN78" s="272">
        <v>14</v>
      </c>
      <c r="AO78" s="272">
        <v>16</v>
      </c>
      <c r="AP78" s="272">
        <v>4</v>
      </c>
      <c r="AQ78" s="272">
        <v>11</v>
      </c>
      <c r="AR78" s="272">
        <v>3</v>
      </c>
      <c r="AS78" s="272">
        <v>7</v>
      </c>
      <c r="AT78" s="272">
        <v>4</v>
      </c>
      <c r="AU78" s="272">
        <v>6</v>
      </c>
      <c r="AV78" s="272">
        <v>4</v>
      </c>
      <c r="AW78" s="272">
        <v>3</v>
      </c>
      <c r="AX78" s="272">
        <v>3</v>
      </c>
      <c r="AY78" s="272">
        <v>4</v>
      </c>
      <c r="AZ78" s="272">
        <v>11</v>
      </c>
      <c r="BA78" s="272">
        <v>7</v>
      </c>
      <c r="BB78" s="272">
        <v>4</v>
      </c>
      <c r="BC78" s="272">
        <v>0</v>
      </c>
    </row>
    <row r="79" spans="1:55" x14ac:dyDescent="0.15">
      <c r="A79" s="596" t="s">
        <v>18</v>
      </c>
      <c r="B79" s="597" t="s">
        <v>315</v>
      </c>
      <c r="C79" s="598">
        <f t="shared" si="4"/>
        <v>0</v>
      </c>
      <c r="D79" s="605">
        <v>10287</v>
      </c>
      <c r="E79" s="595">
        <f t="shared" si="5"/>
        <v>10287</v>
      </c>
      <c r="F79" s="272">
        <f t="shared" si="6"/>
        <v>2708</v>
      </c>
      <c r="G79" s="272">
        <v>776</v>
      </c>
      <c r="H79" s="272">
        <v>168</v>
      </c>
      <c r="I79" s="272">
        <v>233</v>
      </c>
      <c r="J79" s="272">
        <v>281</v>
      </c>
      <c r="K79" s="272">
        <v>158</v>
      </c>
      <c r="L79" s="272">
        <v>122</v>
      </c>
      <c r="M79" s="272">
        <v>218</v>
      </c>
      <c r="N79" s="272">
        <v>308</v>
      </c>
      <c r="O79" s="272">
        <v>444</v>
      </c>
      <c r="P79" s="595">
        <v>1478</v>
      </c>
      <c r="Q79" s="272">
        <v>980</v>
      </c>
      <c r="R79" s="272">
        <v>468</v>
      </c>
      <c r="S79" s="272">
        <v>745</v>
      </c>
      <c r="T79" s="272">
        <v>90</v>
      </c>
      <c r="U79" s="272">
        <v>96</v>
      </c>
      <c r="V79" s="272">
        <v>258</v>
      </c>
      <c r="W79" s="272">
        <v>191</v>
      </c>
      <c r="X79" s="272">
        <v>139</v>
      </c>
      <c r="Y79" s="272">
        <v>310</v>
      </c>
      <c r="Z79" s="272">
        <v>126</v>
      </c>
      <c r="AA79" s="272">
        <v>149</v>
      </c>
      <c r="AB79" s="272">
        <v>280</v>
      </c>
      <c r="AC79" s="272">
        <v>188</v>
      </c>
      <c r="AD79" s="272">
        <v>171</v>
      </c>
      <c r="AE79" s="272">
        <v>215</v>
      </c>
      <c r="AF79" s="272">
        <v>69</v>
      </c>
      <c r="AG79" s="272">
        <v>145</v>
      </c>
      <c r="AH79" s="272">
        <v>59</v>
      </c>
      <c r="AI79" s="272">
        <v>54</v>
      </c>
      <c r="AJ79" s="272">
        <v>166</v>
      </c>
      <c r="AK79" s="272">
        <v>96</v>
      </c>
      <c r="AL79" s="272">
        <v>93</v>
      </c>
      <c r="AM79" s="272">
        <v>84</v>
      </c>
      <c r="AN79" s="272">
        <v>75</v>
      </c>
      <c r="AO79" s="272">
        <v>47</v>
      </c>
      <c r="AP79" s="272">
        <v>75</v>
      </c>
      <c r="AQ79" s="272">
        <v>217</v>
      </c>
      <c r="AR79" s="272">
        <v>47</v>
      </c>
      <c r="AS79" s="272">
        <v>0</v>
      </c>
      <c r="AT79" s="272">
        <v>77</v>
      </c>
      <c r="AU79" s="272">
        <v>30</v>
      </c>
      <c r="AV79" s="272">
        <v>46</v>
      </c>
      <c r="AW79" s="272">
        <v>36</v>
      </c>
      <c r="AX79" s="272">
        <v>25</v>
      </c>
      <c r="AY79" s="272">
        <v>66</v>
      </c>
      <c r="AZ79" s="272">
        <v>21</v>
      </c>
      <c r="BA79" s="272">
        <v>63</v>
      </c>
      <c r="BB79" s="272">
        <v>50</v>
      </c>
      <c r="BC79" s="272">
        <v>54</v>
      </c>
    </row>
    <row r="80" spans="1:55" x14ac:dyDescent="0.15">
      <c r="A80" s="596" t="s">
        <v>19</v>
      </c>
      <c r="B80" s="597" t="s">
        <v>316</v>
      </c>
      <c r="C80" s="598">
        <f t="shared" si="4"/>
        <v>0</v>
      </c>
      <c r="D80" s="605">
        <v>416751</v>
      </c>
      <c r="E80" s="595">
        <f t="shared" si="5"/>
        <v>416751</v>
      </c>
      <c r="F80" s="272">
        <f t="shared" si="6"/>
        <v>149911</v>
      </c>
      <c r="G80" s="272">
        <v>18760</v>
      </c>
      <c r="H80" s="272">
        <v>10442</v>
      </c>
      <c r="I80" s="272">
        <v>11522</v>
      </c>
      <c r="J80" s="272">
        <v>7151</v>
      </c>
      <c r="K80" s="272">
        <v>10390</v>
      </c>
      <c r="L80" s="272">
        <v>10770</v>
      </c>
      <c r="M80" s="272">
        <v>12272</v>
      </c>
      <c r="N80" s="272">
        <v>51894</v>
      </c>
      <c r="O80" s="272">
        <v>16710</v>
      </c>
      <c r="P80" s="595">
        <v>46187</v>
      </c>
      <c r="Q80" s="272">
        <v>33162</v>
      </c>
      <c r="R80" s="272">
        <v>17319</v>
      </c>
      <c r="S80" s="272">
        <v>31457</v>
      </c>
      <c r="T80" s="272">
        <v>3082</v>
      </c>
      <c r="U80" s="272">
        <v>6012</v>
      </c>
      <c r="V80" s="272">
        <v>13745</v>
      </c>
      <c r="W80" s="272">
        <v>1589</v>
      </c>
      <c r="X80" s="272">
        <v>6970</v>
      </c>
      <c r="Y80" s="272">
        <v>16890</v>
      </c>
      <c r="Z80" s="272">
        <v>3023</v>
      </c>
      <c r="AA80" s="272">
        <v>3007</v>
      </c>
      <c r="AB80" s="272">
        <v>10402</v>
      </c>
      <c r="AC80" s="272">
        <v>6657</v>
      </c>
      <c r="AD80" s="272">
        <v>5323</v>
      </c>
      <c r="AE80" s="272">
        <v>7888</v>
      </c>
      <c r="AF80" s="272">
        <v>3098</v>
      </c>
      <c r="AG80" s="272">
        <v>6084</v>
      </c>
      <c r="AH80" s="272">
        <v>2699</v>
      </c>
      <c r="AI80" s="272">
        <v>2767</v>
      </c>
      <c r="AJ80" s="272">
        <v>1386</v>
      </c>
      <c r="AK80" s="272">
        <v>3986</v>
      </c>
      <c r="AL80" s="272">
        <v>3484</v>
      </c>
      <c r="AM80" s="272">
        <v>2474</v>
      </c>
      <c r="AN80" s="272">
        <v>2660</v>
      </c>
      <c r="AO80" s="272">
        <v>2330</v>
      </c>
      <c r="AP80" s="272">
        <v>2543</v>
      </c>
      <c r="AQ80" s="272">
        <v>5541</v>
      </c>
      <c r="AR80" s="272">
        <v>1839</v>
      </c>
      <c r="AS80" s="272">
        <v>865</v>
      </c>
      <c r="AT80" s="272">
        <v>2169</v>
      </c>
      <c r="AU80" s="272">
        <v>1148</v>
      </c>
      <c r="AV80" s="272">
        <v>431</v>
      </c>
      <c r="AW80" s="272">
        <v>2095</v>
      </c>
      <c r="AX80" s="272">
        <v>524</v>
      </c>
      <c r="AY80" s="272">
        <v>2454</v>
      </c>
      <c r="AZ80" s="272">
        <v>841</v>
      </c>
      <c r="BA80" s="272">
        <v>960</v>
      </c>
      <c r="BB80" s="272">
        <v>892</v>
      </c>
      <c r="BC80" s="272">
        <v>857</v>
      </c>
    </row>
    <row r="81" spans="1:55" x14ac:dyDescent="0.15">
      <c r="A81" s="596" t="s">
        <v>20</v>
      </c>
      <c r="B81" s="597" t="s">
        <v>38</v>
      </c>
      <c r="C81" s="598">
        <f t="shared" si="4"/>
        <v>0</v>
      </c>
      <c r="D81" s="605">
        <v>45438</v>
      </c>
      <c r="E81" s="595">
        <f t="shared" si="5"/>
        <v>45438</v>
      </c>
      <c r="F81" s="272">
        <f t="shared" si="6"/>
        <v>17221</v>
      </c>
      <c r="G81" s="272">
        <v>1131</v>
      </c>
      <c r="H81" s="272">
        <v>695</v>
      </c>
      <c r="I81" s="272">
        <v>675</v>
      </c>
      <c r="J81" s="272">
        <v>463</v>
      </c>
      <c r="K81" s="272">
        <v>586</v>
      </c>
      <c r="L81" s="272">
        <v>565</v>
      </c>
      <c r="M81" s="272">
        <v>581</v>
      </c>
      <c r="N81" s="272">
        <v>11700</v>
      </c>
      <c r="O81" s="272">
        <v>825</v>
      </c>
      <c r="P81" s="595">
        <v>6475</v>
      </c>
      <c r="Q81" s="272">
        <v>3485</v>
      </c>
      <c r="R81" s="272">
        <v>2659</v>
      </c>
      <c r="S81" s="272">
        <v>2491</v>
      </c>
      <c r="T81" s="272">
        <v>598</v>
      </c>
      <c r="U81" s="272">
        <v>631</v>
      </c>
      <c r="V81" s="272">
        <v>937</v>
      </c>
      <c r="W81" s="272">
        <v>208</v>
      </c>
      <c r="X81" s="272">
        <v>1197</v>
      </c>
      <c r="Y81" s="272">
        <v>1681</v>
      </c>
      <c r="Z81" s="272">
        <v>276</v>
      </c>
      <c r="AA81" s="272">
        <v>453</v>
      </c>
      <c r="AB81" s="272">
        <v>801</v>
      </c>
      <c r="AC81" s="272">
        <v>450</v>
      </c>
      <c r="AD81" s="272">
        <v>565</v>
      </c>
      <c r="AE81" s="272">
        <v>963</v>
      </c>
      <c r="AF81" s="272">
        <v>263</v>
      </c>
      <c r="AG81" s="272">
        <v>555</v>
      </c>
      <c r="AH81" s="272">
        <v>280</v>
      </c>
      <c r="AI81" s="272">
        <v>224</v>
      </c>
      <c r="AJ81" s="272">
        <v>132</v>
      </c>
      <c r="AK81" s="272">
        <v>236</v>
      </c>
      <c r="AL81" s="272">
        <v>303</v>
      </c>
      <c r="AM81" s="272">
        <v>217</v>
      </c>
      <c r="AN81" s="272">
        <v>299</v>
      </c>
      <c r="AO81" s="272">
        <v>285</v>
      </c>
      <c r="AP81" s="272">
        <v>178</v>
      </c>
      <c r="AQ81" s="272">
        <v>381</v>
      </c>
      <c r="AR81" s="272">
        <v>86</v>
      </c>
      <c r="AS81" s="272">
        <v>58</v>
      </c>
      <c r="AT81" s="272">
        <v>71</v>
      </c>
      <c r="AU81" s="272">
        <v>58</v>
      </c>
      <c r="AV81" s="272">
        <v>17</v>
      </c>
      <c r="AW81" s="272">
        <v>201</v>
      </c>
      <c r="AX81" s="272">
        <v>36</v>
      </c>
      <c r="AY81" s="272">
        <v>144</v>
      </c>
      <c r="AZ81" s="272">
        <v>49</v>
      </c>
      <c r="BA81" s="272">
        <v>60</v>
      </c>
      <c r="BB81" s="272">
        <v>120</v>
      </c>
      <c r="BC81" s="272">
        <v>94</v>
      </c>
    </row>
    <row r="82" spans="1:55" x14ac:dyDescent="0.15">
      <c r="A82" s="596" t="s">
        <v>21</v>
      </c>
      <c r="B82" s="597" t="s">
        <v>39</v>
      </c>
      <c r="C82" s="598">
        <f t="shared" si="4"/>
        <v>0</v>
      </c>
      <c r="D82" s="605">
        <v>38130</v>
      </c>
      <c r="E82" s="595">
        <f t="shared" si="5"/>
        <v>38130</v>
      </c>
      <c r="F82" s="272">
        <f t="shared" si="6"/>
        <v>16402</v>
      </c>
      <c r="G82" s="272">
        <v>1594</v>
      </c>
      <c r="H82" s="272">
        <v>1156</v>
      </c>
      <c r="I82" s="272">
        <v>1588</v>
      </c>
      <c r="J82" s="272">
        <v>706</v>
      </c>
      <c r="K82" s="272">
        <v>914</v>
      </c>
      <c r="L82" s="272">
        <v>960</v>
      </c>
      <c r="M82" s="272">
        <v>642</v>
      </c>
      <c r="N82" s="272">
        <v>7949</v>
      </c>
      <c r="O82" s="272">
        <v>893</v>
      </c>
      <c r="P82" s="595">
        <v>3679</v>
      </c>
      <c r="Q82" s="272">
        <v>3991</v>
      </c>
      <c r="R82" s="272">
        <v>1368</v>
      </c>
      <c r="S82" s="272">
        <v>3983</v>
      </c>
      <c r="T82" s="272">
        <v>162</v>
      </c>
      <c r="U82" s="272">
        <v>1942</v>
      </c>
      <c r="V82" s="272">
        <v>834</v>
      </c>
      <c r="W82" s="272">
        <v>67</v>
      </c>
      <c r="X82" s="272">
        <v>165</v>
      </c>
      <c r="Y82" s="272">
        <v>1121</v>
      </c>
      <c r="Z82" s="272">
        <v>114</v>
      </c>
      <c r="AA82" s="272">
        <v>42</v>
      </c>
      <c r="AB82" s="272">
        <v>1543</v>
      </c>
      <c r="AC82" s="272">
        <v>146</v>
      </c>
      <c r="AD82" s="272">
        <v>258</v>
      </c>
      <c r="AE82" s="272">
        <v>705</v>
      </c>
      <c r="AF82" s="272">
        <v>96</v>
      </c>
      <c r="AG82" s="272">
        <v>492</v>
      </c>
      <c r="AH82" s="272">
        <v>47</v>
      </c>
      <c r="AI82" s="272">
        <v>61</v>
      </c>
      <c r="AJ82" s="272">
        <v>24</v>
      </c>
      <c r="AK82" s="272">
        <v>100</v>
      </c>
      <c r="AL82" s="272">
        <v>104</v>
      </c>
      <c r="AM82" s="272">
        <v>33</v>
      </c>
      <c r="AN82" s="272">
        <v>58</v>
      </c>
      <c r="AO82" s="272">
        <v>46</v>
      </c>
      <c r="AP82" s="272">
        <v>130</v>
      </c>
      <c r="AQ82" s="272">
        <v>118</v>
      </c>
      <c r="AR82" s="272">
        <v>24</v>
      </c>
      <c r="AS82" s="272">
        <v>11</v>
      </c>
      <c r="AT82" s="272">
        <v>47</v>
      </c>
      <c r="AU82" s="272">
        <v>47</v>
      </c>
      <c r="AV82" s="272">
        <v>1</v>
      </c>
      <c r="AW82" s="272">
        <v>29</v>
      </c>
      <c r="AX82" s="272">
        <v>0</v>
      </c>
      <c r="AY82" s="272">
        <v>83</v>
      </c>
      <c r="AZ82" s="272">
        <v>42</v>
      </c>
      <c r="BA82" s="272">
        <v>1</v>
      </c>
      <c r="BB82" s="272">
        <v>11</v>
      </c>
      <c r="BC82" s="272">
        <v>3</v>
      </c>
    </row>
    <row r="83" spans="1:55" x14ac:dyDescent="0.15">
      <c r="A83" s="596" t="s">
        <v>22</v>
      </c>
      <c r="B83" s="597" t="s">
        <v>317</v>
      </c>
      <c r="C83" s="598">
        <f t="shared" si="4"/>
        <v>0</v>
      </c>
      <c r="D83" s="605">
        <v>138321</v>
      </c>
      <c r="E83" s="595">
        <f t="shared" si="5"/>
        <v>138321</v>
      </c>
      <c r="F83" s="272">
        <f t="shared" si="6"/>
        <v>53845</v>
      </c>
      <c r="G83" s="272">
        <v>11996</v>
      </c>
      <c r="H83" s="272">
        <v>3294</v>
      </c>
      <c r="I83" s="272">
        <v>3602</v>
      </c>
      <c r="J83" s="272">
        <v>2502</v>
      </c>
      <c r="K83" s="272">
        <v>4704</v>
      </c>
      <c r="L83" s="272">
        <v>1750</v>
      </c>
      <c r="M83" s="272">
        <v>3010</v>
      </c>
      <c r="N83" s="272">
        <v>17205</v>
      </c>
      <c r="O83" s="272">
        <v>5782</v>
      </c>
      <c r="P83" s="595">
        <v>15217</v>
      </c>
      <c r="Q83" s="272">
        <v>14129</v>
      </c>
      <c r="R83" s="272">
        <v>4387</v>
      </c>
      <c r="S83" s="272">
        <v>10743</v>
      </c>
      <c r="T83" s="272">
        <v>896</v>
      </c>
      <c r="U83" s="272">
        <v>794</v>
      </c>
      <c r="V83" s="272">
        <v>4462</v>
      </c>
      <c r="W83" s="272">
        <v>599</v>
      </c>
      <c r="X83" s="272">
        <v>1359</v>
      </c>
      <c r="Y83" s="272">
        <v>4699</v>
      </c>
      <c r="Z83" s="272">
        <v>738</v>
      </c>
      <c r="AA83" s="272">
        <v>875</v>
      </c>
      <c r="AB83" s="272">
        <v>2090</v>
      </c>
      <c r="AC83" s="272">
        <v>1742</v>
      </c>
      <c r="AD83" s="272">
        <v>1408</v>
      </c>
      <c r="AE83" s="272">
        <v>1698</v>
      </c>
      <c r="AF83" s="272">
        <v>1267</v>
      </c>
      <c r="AG83" s="272">
        <v>1280</v>
      </c>
      <c r="AH83" s="272">
        <v>1610</v>
      </c>
      <c r="AI83" s="272">
        <v>772</v>
      </c>
      <c r="AJ83" s="272">
        <v>619</v>
      </c>
      <c r="AK83" s="272">
        <v>1258</v>
      </c>
      <c r="AL83" s="272">
        <v>921</v>
      </c>
      <c r="AM83" s="272">
        <v>846</v>
      </c>
      <c r="AN83" s="272">
        <v>568</v>
      </c>
      <c r="AO83" s="272">
        <v>570</v>
      </c>
      <c r="AP83" s="272">
        <v>1462</v>
      </c>
      <c r="AQ83" s="272">
        <v>1998</v>
      </c>
      <c r="AR83" s="272">
        <v>341</v>
      </c>
      <c r="AS83" s="272">
        <v>445</v>
      </c>
      <c r="AT83" s="272">
        <v>1065</v>
      </c>
      <c r="AU83" s="272">
        <v>642</v>
      </c>
      <c r="AV83" s="272">
        <v>156</v>
      </c>
      <c r="AW83" s="272">
        <v>925</v>
      </c>
      <c r="AX83" s="272">
        <v>153</v>
      </c>
      <c r="AY83" s="272">
        <v>1022</v>
      </c>
      <c r="AZ83" s="272">
        <v>144</v>
      </c>
      <c r="BA83" s="272">
        <v>177</v>
      </c>
      <c r="BB83" s="272">
        <v>251</v>
      </c>
      <c r="BC83" s="272">
        <v>148</v>
      </c>
    </row>
    <row r="84" spans="1:55" x14ac:dyDescent="0.15">
      <c r="A84" s="596" t="s">
        <v>23</v>
      </c>
      <c r="B84" s="597" t="s">
        <v>209</v>
      </c>
      <c r="C84" s="598">
        <f t="shared" si="4"/>
        <v>0</v>
      </c>
      <c r="D84" s="605">
        <v>33438</v>
      </c>
      <c r="E84" s="595">
        <f t="shared" si="5"/>
        <v>33438</v>
      </c>
      <c r="F84" s="272">
        <f t="shared" si="6"/>
        <v>19923</v>
      </c>
      <c r="G84" s="272">
        <v>322</v>
      </c>
      <c r="H84" s="272">
        <v>953</v>
      </c>
      <c r="I84" s="272">
        <v>2040</v>
      </c>
      <c r="J84" s="272">
        <v>268</v>
      </c>
      <c r="K84" s="272">
        <v>75</v>
      </c>
      <c r="L84" s="272">
        <v>130</v>
      </c>
      <c r="M84" s="272">
        <v>442</v>
      </c>
      <c r="N84" s="272">
        <v>14734</v>
      </c>
      <c r="O84" s="272">
        <v>959</v>
      </c>
      <c r="P84" s="595">
        <v>3122</v>
      </c>
      <c r="Q84" s="272">
        <v>4091</v>
      </c>
      <c r="R84" s="272">
        <v>1048</v>
      </c>
      <c r="S84" s="272">
        <v>1511</v>
      </c>
      <c r="T84" s="272">
        <v>70</v>
      </c>
      <c r="U84" s="272">
        <v>152</v>
      </c>
      <c r="V84" s="272">
        <v>526</v>
      </c>
      <c r="W84" s="272">
        <v>41</v>
      </c>
      <c r="X84" s="272">
        <v>233</v>
      </c>
      <c r="Y84" s="272">
        <v>974</v>
      </c>
      <c r="Z84" s="272">
        <v>19</v>
      </c>
      <c r="AA84" s="272">
        <v>41</v>
      </c>
      <c r="AB84" s="272">
        <v>249</v>
      </c>
      <c r="AC84" s="272">
        <v>32</v>
      </c>
      <c r="AD84" s="272">
        <v>417</v>
      </c>
      <c r="AE84" s="272">
        <v>54</v>
      </c>
      <c r="AF84" s="272">
        <v>7</v>
      </c>
      <c r="AG84" s="272">
        <v>365</v>
      </c>
      <c r="AH84" s="272">
        <v>16</v>
      </c>
      <c r="AI84" s="272">
        <v>45</v>
      </c>
      <c r="AJ84" s="272">
        <v>21</v>
      </c>
      <c r="AK84" s="272">
        <v>59</v>
      </c>
      <c r="AL84" s="272">
        <v>54</v>
      </c>
      <c r="AM84" s="272">
        <v>32</v>
      </c>
      <c r="AN84" s="272">
        <v>10</v>
      </c>
      <c r="AO84" s="272">
        <v>15</v>
      </c>
      <c r="AP84" s="272">
        <v>38</v>
      </c>
      <c r="AQ84" s="272">
        <v>63</v>
      </c>
      <c r="AR84" s="272">
        <v>13</v>
      </c>
      <c r="AS84" s="272">
        <v>22</v>
      </c>
      <c r="AT84" s="272">
        <v>23</v>
      </c>
      <c r="AU84" s="272">
        <v>4</v>
      </c>
      <c r="AV84" s="272">
        <v>0</v>
      </c>
      <c r="AW84" s="272">
        <v>32</v>
      </c>
      <c r="AX84" s="272">
        <v>12</v>
      </c>
      <c r="AY84" s="272">
        <v>63</v>
      </c>
      <c r="AZ84" s="272">
        <v>0</v>
      </c>
      <c r="BA84" s="272">
        <v>9</v>
      </c>
      <c r="BB84" s="272">
        <v>19</v>
      </c>
      <c r="BC84" s="272">
        <v>13</v>
      </c>
    </row>
    <row r="85" spans="1:55" x14ac:dyDescent="0.15">
      <c r="A85" s="596" t="s">
        <v>24</v>
      </c>
      <c r="B85" s="597" t="s">
        <v>40</v>
      </c>
      <c r="C85" s="598">
        <f t="shared" si="4"/>
        <v>0</v>
      </c>
      <c r="D85" s="605">
        <v>63927</v>
      </c>
      <c r="E85" s="595">
        <f t="shared" si="5"/>
        <v>63927</v>
      </c>
      <c r="F85" s="272">
        <f t="shared" si="6"/>
        <v>21254</v>
      </c>
      <c r="G85" s="272">
        <v>923</v>
      </c>
      <c r="H85" s="272">
        <v>770</v>
      </c>
      <c r="I85" s="272">
        <v>1100</v>
      </c>
      <c r="J85" s="272">
        <v>884</v>
      </c>
      <c r="K85" s="272">
        <v>1020</v>
      </c>
      <c r="L85" s="272">
        <v>789</v>
      </c>
      <c r="M85" s="272">
        <v>982</v>
      </c>
      <c r="N85" s="272">
        <v>13759</v>
      </c>
      <c r="O85" s="272">
        <v>1027</v>
      </c>
      <c r="P85" s="595">
        <v>5704</v>
      </c>
      <c r="Q85" s="272">
        <v>4277</v>
      </c>
      <c r="R85" s="272">
        <v>2678</v>
      </c>
      <c r="S85" s="272">
        <v>3325</v>
      </c>
      <c r="T85" s="272">
        <v>723</v>
      </c>
      <c r="U85" s="272">
        <v>958</v>
      </c>
      <c r="V85" s="272">
        <v>5386</v>
      </c>
      <c r="W85" s="272">
        <v>367</v>
      </c>
      <c r="X85" s="272">
        <v>1222</v>
      </c>
      <c r="Y85" s="272">
        <v>2620</v>
      </c>
      <c r="Z85" s="272">
        <v>383</v>
      </c>
      <c r="AA85" s="272">
        <v>412</v>
      </c>
      <c r="AB85" s="272">
        <v>1766</v>
      </c>
      <c r="AC85" s="272">
        <v>634</v>
      </c>
      <c r="AD85" s="272">
        <v>686</v>
      </c>
      <c r="AE85" s="272">
        <v>1120</v>
      </c>
      <c r="AF85" s="272">
        <v>970</v>
      </c>
      <c r="AG85" s="272">
        <v>906</v>
      </c>
      <c r="AH85" s="272">
        <v>360</v>
      </c>
      <c r="AI85" s="272">
        <v>533</v>
      </c>
      <c r="AJ85" s="272">
        <v>403</v>
      </c>
      <c r="AK85" s="272">
        <v>860</v>
      </c>
      <c r="AL85" s="272">
        <v>468</v>
      </c>
      <c r="AM85" s="272">
        <v>457</v>
      </c>
      <c r="AN85" s="272">
        <v>747</v>
      </c>
      <c r="AO85" s="272">
        <v>548</v>
      </c>
      <c r="AP85" s="272">
        <v>722</v>
      </c>
      <c r="AQ85" s="272">
        <v>795</v>
      </c>
      <c r="AR85" s="272">
        <v>243</v>
      </c>
      <c r="AS85" s="272">
        <v>152</v>
      </c>
      <c r="AT85" s="272">
        <v>160</v>
      </c>
      <c r="AU85" s="272">
        <v>205</v>
      </c>
      <c r="AV85" s="272">
        <v>81</v>
      </c>
      <c r="AW85" s="272">
        <v>272</v>
      </c>
      <c r="AX85" s="272">
        <v>130</v>
      </c>
      <c r="AY85" s="272">
        <v>196</v>
      </c>
      <c r="AZ85" s="272">
        <v>291</v>
      </c>
      <c r="BA85" s="272">
        <v>291</v>
      </c>
      <c r="BB85" s="272">
        <v>315</v>
      </c>
      <c r="BC85" s="272">
        <v>307</v>
      </c>
    </row>
    <row r="86" spans="1:55" x14ac:dyDescent="0.15">
      <c r="A86" s="596" t="s">
        <v>25</v>
      </c>
      <c r="B86" s="597" t="s">
        <v>41</v>
      </c>
      <c r="C86" s="598">
        <f t="shared" si="4"/>
        <v>0</v>
      </c>
      <c r="D86" s="605">
        <v>124092</v>
      </c>
      <c r="E86" s="595">
        <f t="shared" si="5"/>
        <v>124092</v>
      </c>
      <c r="F86" s="272">
        <f t="shared" si="6"/>
        <v>41632</v>
      </c>
      <c r="G86" s="272">
        <v>5489</v>
      </c>
      <c r="H86" s="272">
        <v>4577</v>
      </c>
      <c r="I86" s="272">
        <v>1519</v>
      </c>
      <c r="J86" s="272">
        <v>2722</v>
      </c>
      <c r="K86" s="272">
        <v>4333</v>
      </c>
      <c r="L86" s="272">
        <v>3081</v>
      </c>
      <c r="M86" s="272">
        <v>3383</v>
      </c>
      <c r="N86" s="272">
        <v>9213</v>
      </c>
      <c r="O86" s="272">
        <v>7315</v>
      </c>
      <c r="P86" s="595">
        <v>9736</v>
      </c>
      <c r="Q86" s="272">
        <v>8812</v>
      </c>
      <c r="R86" s="272">
        <v>4830</v>
      </c>
      <c r="S86" s="272">
        <v>14568</v>
      </c>
      <c r="T86" s="272">
        <v>960</v>
      </c>
      <c r="U86" s="272">
        <v>1604</v>
      </c>
      <c r="V86" s="272">
        <v>4241</v>
      </c>
      <c r="W86" s="272">
        <v>774</v>
      </c>
      <c r="X86" s="272">
        <v>1066</v>
      </c>
      <c r="Y86" s="272">
        <v>3650</v>
      </c>
      <c r="Z86" s="272">
        <v>1159</v>
      </c>
      <c r="AA86" s="272">
        <v>915</v>
      </c>
      <c r="AB86" s="272">
        <v>4357</v>
      </c>
      <c r="AC86" s="272">
        <v>1341</v>
      </c>
      <c r="AD86" s="272">
        <v>2126</v>
      </c>
      <c r="AE86" s="272">
        <v>1250</v>
      </c>
      <c r="AF86" s="272">
        <v>708</v>
      </c>
      <c r="AG86" s="272">
        <v>3620</v>
      </c>
      <c r="AH86" s="272">
        <v>1098</v>
      </c>
      <c r="AI86" s="272">
        <v>1001</v>
      </c>
      <c r="AJ86" s="272">
        <v>573</v>
      </c>
      <c r="AK86" s="272">
        <v>1256</v>
      </c>
      <c r="AL86" s="272">
        <v>804</v>
      </c>
      <c r="AM86" s="272">
        <v>597</v>
      </c>
      <c r="AN86" s="272">
        <v>863</v>
      </c>
      <c r="AO86" s="272">
        <v>1059</v>
      </c>
      <c r="AP86" s="272">
        <v>1353</v>
      </c>
      <c r="AQ86" s="272">
        <v>1811</v>
      </c>
      <c r="AR86" s="272">
        <v>526</v>
      </c>
      <c r="AS86" s="272">
        <v>506</v>
      </c>
      <c r="AT86" s="272">
        <v>743</v>
      </c>
      <c r="AU86" s="272">
        <v>672</v>
      </c>
      <c r="AV86" s="272">
        <v>154</v>
      </c>
      <c r="AW86" s="272">
        <v>608</v>
      </c>
      <c r="AX86" s="272">
        <v>233</v>
      </c>
      <c r="AY86" s="272">
        <v>501</v>
      </c>
      <c r="AZ86" s="272">
        <v>426</v>
      </c>
      <c r="BA86" s="272">
        <v>1073</v>
      </c>
      <c r="BB86" s="272">
        <v>585</v>
      </c>
      <c r="BC86" s="272">
        <v>301</v>
      </c>
    </row>
    <row r="87" spans="1:55" x14ac:dyDescent="0.15">
      <c r="A87" s="596" t="s">
        <v>26</v>
      </c>
      <c r="B87" s="597" t="s">
        <v>318</v>
      </c>
      <c r="C87" s="598">
        <f t="shared" si="4"/>
        <v>0</v>
      </c>
      <c r="D87" s="605">
        <v>271163</v>
      </c>
      <c r="E87" s="595">
        <f t="shared" si="5"/>
        <v>271163</v>
      </c>
      <c r="F87" s="272">
        <f t="shared" si="6"/>
        <v>83744</v>
      </c>
      <c r="G87" s="272">
        <v>9018</v>
      </c>
      <c r="H87" s="272">
        <v>6230</v>
      </c>
      <c r="I87" s="272">
        <v>6633</v>
      </c>
      <c r="J87" s="272">
        <v>6014</v>
      </c>
      <c r="K87" s="272">
        <v>8330</v>
      </c>
      <c r="L87" s="272">
        <v>8586</v>
      </c>
      <c r="M87" s="272">
        <v>11645</v>
      </c>
      <c r="N87" s="272">
        <v>15351</v>
      </c>
      <c r="O87" s="272">
        <v>11937</v>
      </c>
      <c r="P87" s="595">
        <v>25567</v>
      </c>
      <c r="Q87" s="272">
        <v>22906</v>
      </c>
      <c r="R87" s="272">
        <v>14533</v>
      </c>
      <c r="S87" s="272">
        <v>21373</v>
      </c>
      <c r="T87" s="272">
        <v>2940</v>
      </c>
      <c r="U87" s="272">
        <v>3593</v>
      </c>
      <c r="V87" s="272">
        <v>7308</v>
      </c>
      <c r="W87" s="272">
        <v>1905</v>
      </c>
      <c r="X87" s="272">
        <v>4206</v>
      </c>
      <c r="Y87" s="272">
        <v>11197</v>
      </c>
      <c r="Z87" s="272">
        <v>2787</v>
      </c>
      <c r="AA87" s="272">
        <v>2111</v>
      </c>
      <c r="AB87" s="272">
        <v>9989</v>
      </c>
      <c r="AC87" s="272">
        <v>3477</v>
      </c>
      <c r="AD87" s="272">
        <v>3419</v>
      </c>
      <c r="AE87" s="272">
        <v>7125</v>
      </c>
      <c r="AF87" s="272">
        <v>2858</v>
      </c>
      <c r="AG87" s="272">
        <v>5072</v>
      </c>
      <c r="AH87" s="272">
        <v>1874</v>
      </c>
      <c r="AI87" s="272">
        <v>2113</v>
      </c>
      <c r="AJ87" s="272">
        <v>1615</v>
      </c>
      <c r="AK87" s="272">
        <v>3641</v>
      </c>
      <c r="AL87" s="272">
        <v>2365</v>
      </c>
      <c r="AM87" s="272">
        <v>1844</v>
      </c>
      <c r="AN87" s="272">
        <v>2271</v>
      </c>
      <c r="AO87" s="272">
        <v>1680</v>
      </c>
      <c r="AP87" s="272">
        <v>1986</v>
      </c>
      <c r="AQ87" s="272">
        <v>4183</v>
      </c>
      <c r="AR87" s="272">
        <v>1434</v>
      </c>
      <c r="AS87" s="272">
        <v>1150</v>
      </c>
      <c r="AT87" s="272">
        <v>1750</v>
      </c>
      <c r="AU87" s="272">
        <v>855</v>
      </c>
      <c r="AV87" s="272">
        <v>423</v>
      </c>
      <c r="AW87" s="272">
        <v>1117</v>
      </c>
      <c r="AX87" s="272">
        <v>530</v>
      </c>
      <c r="AY87" s="272">
        <v>803</v>
      </c>
      <c r="AZ87" s="272">
        <v>695</v>
      </c>
      <c r="BA87" s="272">
        <v>1419</v>
      </c>
      <c r="BB87" s="272">
        <v>669</v>
      </c>
      <c r="BC87" s="272">
        <v>636</v>
      </c>
    </row>
    <row r="88" spans="1:55" x14ac:dyDescent="0.15">
      <c r="A88" s="596" t="s">
        <v>57</v>
      </c>
      <c r="B88" s="597" t="s">
        <v>319</v>
      </c>
      <c r="C88" s="598">
        <f t="shared" si="4"/>
        <v>0</v>
      </c>
      <c r="D88" s="605">
        <v>23532</v>
      </c>
      <c r="E88" s="595">
        <f t="shared" si="5"/>
        <v>23532</v>
      </c>
      <c r="F88" s="272">
        <f t="shared" si="6"/>
        <v>8863</v>
      </c>
      <c r="G88" s="272">
        <v>594</v>
      </c>
      <c r="H88" s="272">
        <v>553</v>
      </c>
      <c r="I88" s="272">
        <v>765</v>
      </c>
      <c r="J88" s="272">
        <v>427</v>
      </c>
      <c r="K88" s="272">
        <v>351</v>
      </c>
      <c r="L88" s="272">
        <v>270</v>
      </c>
      <c r="M88" s="272">
        <v>317</v>
      </c>
      <c r="N88" s="272">
        <v>5083</v>
      </c>
      <c r="O88" s="272">
        <v>503</v>
      </c>
      <c r="P88" s="595">
        <v>2610</v>
      </c>
      <c r="Q88" s="272">
        <v>964</v>
      </c>
      <c r="R88" s="272">
        <v>1055</v>
      </c>
      <c r="S88" s="272">
        <v>1682</v>
      </c>
      <c r="T88" s="272">
        <v>303</v>
      </c>
      <c r="U88" s="272">
        <v>242</v>
      </c>
      <c r="V88" s="272">
        <v>543</v>
      </c>
      <c r="W88" s="272">
        <v>182</v>
      </c>
      <c r="X88" s="272">
        <v>416</v>
      </c>
      <c r="Y88" s="272">
        <v>681</v>
      </c>
      <c r="Z88" s="272">
        <v>259</v>
      </c>
      <c r="AA88" s="272">
        <v>344</v>
      </c>
      <c r="AB88" s="272">
        <v>681</v>
      </c>
      <c r="AC88" s="272">
        <v>242</v>
      </c>
      <c r="AD88" s="272">
        <v>257</v>
      </c>
      <c r="AE88" s="272">
        <v>283</v>
      </c>
      <c r="AF88" s="272">
        <v>218</v>
      </c>
      <c r="AG88" s="272">
        <v>362</v>
      </c>
      <c r="AH88" s="272">
        <v>153</v>
      </c>
      <c r="AI88" s="272">
        <v>151</v>
      </c>
      <c r="AJ88" s="272">
        <v>161</v>
      </c>
      <c r="AK88" s="272">
        <v>392</v>
      </c>
      <c r="AL88" s="272">
        <v>266</v>
      </c>
      <c r="AM88" s="272">
        <v>195</v>
      </c>
      <c r="AN88" s="272">
        <v>225</v>
      </c>
      <c r="AO88" s="272">
        <v>201</v>
      </c>
      <c r="AP88" s="272">
        <v>242</v>
      </c>
      <c r="AQ88" s="272">
        <v>420</v>
      </c>
      <c r="AR88" s="272">
        <v>44</v>
      </c>
      <c r="AS88" s="272">
        <v>110</v>
      </c>
      <c r="AT88" s="272">
        <v>79</v>
      </c>
      <c r="AU88" s="272">
        <v>78</v>
      </c>
      <c r="AV88" s="272">
        <v>59</v>
      </c>
      <c r="AW88" s="272">
        <v>102</v>
      </c>
      <c r="AX88" s="272">
        <v>66</v>
      </c>
      <c r="AY88" s="272">
        <v>41</v>
      </c>
      <c r="AZ88" s="272">
        <v>72</v>
      </c>
      <c r="BA88" s="272">
        <v>72</v>
      </c>
      <c r="BB88" s="272">
        <v>116</v>
      </c>
      <c r="BC88" s="272">
        <v>100</v>
      </c>
    </row>
    <row r="89" spans="1:55" x14ac:dyDescent="0.15">
      <c r="A89" s="596" t="s">
        <v>210</v>
      </c>
      <c r="B89" s="597" t="s">
        <v>42</v>
      </c>
      <c r="C89" s="598">
        <f t="shared" si="4"/>
        <v>0</v>
      </c>
      <c r="D89" s="605">
        <v>154856</v>
      </c>
      <c r="E89" s="595">
        <f t="shared" si="5"/>
        <v>154856</v>
      </c>
      <c r="F89" s="272">
        <f t="shared" si="6"/>
        <v>68591</v>
      </c>
      <c r="G89" s="272">
        <v>5689</v>
      </c>
      <c r="H89" s="272">
        <v>2705</v>
      </c>
      <c r="I89" s="272">
        <v>8122</v>
      </c>
      <c r="J89" s="272">
        <v>1769</v>
      </c>
      <c r="K89" s="272">
        <v>1809</v>
      </c>
      <c r="L89" s="272">
        <v>1656</v>
      </c>
      <c r="M89" s="272">
        <v>2189</v>
      </c>
      <c r="N89" s="272">
        <v>39658</v>
      </c>
      <c r="O89" s="272">
        <v>4994</v>
      </c>
      <c r="P89" s="595">
        <v>18474</v>
      </c>
      <c r="Q89" s="272">
        <v>14649</v>
      </c>
      <c r="R89" s="272">
        <v>5950</v>
      </c>
      <c r="S89" s="272">
        <v>7423</v>
      </c>
      <c r="T89" s="272">
        <v>1129</v>
      </c>
      <c r="U89" s="272">
        <v>1181</v>
      </c>
      <c r="V89" s="272">
        <v>3540</v>
      </c>
      <c r="W89" s="272">
        <v>517</v>
      </c>
      <c r="X89" s="272">
        <v>1888</v>
      </c>
      <c r="Y89" s="272">
        <v>5380</v>
      </c>
      <c r="Z89" s="272">
        <v>781</v>
      </c>
      <c r="AA89" s="272">
        <v>706</v>
      </c>
      <c r="AB89" s="272">
        <v>2165</v>
      </c>
      <c r="AC89" s="272">
        <v>1468</v>
      </c>
      <c r="AD89" s="272">
        <v>4402</v>
      </c>
      <c r="AE89" s="272">
        <v>2680</v>
      </c>
      <c r="AF89" s="272">
        <v>903</v>
      </c>
      <c r="AG89" s="272">
        <v>3410</v>
      </c>
      <c r="AH89" s="272">
        <v>359</v>
      </c>
      <c r="AI89" s="272">
        <v>244</v>
      </c>
      <c r="AJ89" s="272">
        <v>383</v>
      </c>
      <c r="AK89" s="272">
        <v>1006</v>
      </c>
      <c r="AL89" s="272">
        <v>444</v>
      </c>
      <c r="AM89" s="272">
        <v>536</v>
      </c>
      <c r="AN89" s="272">
        <v>408</v>
      </c>
      <c r="AO89" s="272">
        <v>667</v>
      </c>
      <c r="AP89" s="272">
        <v>680</v>
      </c>
      <c r="AQ89" s="272">
        <v>1028</v>
      </c>
      <c r="AR89" s="272">
        <v>113</v>
      </c>
      <c r="AS89" s="272">
        <v>133</v>
      </c>
      <c r="AT89" s="272">
        <v>308</v>
      </c>
      <c r="AU89" s="272">
        <v>1037</v>
      </c>
      <c r="AV89" s="272">
        <v>37</v>
      </c>
      <c r="AW89" s="272">
        <v>367</v>
      </c>
      <c r="AX89" s="272">
        <v>101</v>
      </c>
      <c r="AY89" s="272">
        <v>829</v>
      </c>
      <c r="AZ89" s="272">
        <v>319</v>
      </c>
      <c r="BA89" s="272">
        <v>207</v>
      </c>
      <c r="BB89" s="272">
        <v>117</v>
      </c>
      <c r="BC89" s="272">
        <v>296</v>
      </c>
    </row>
    <row r="90" spans="1:55" x14ac:dyDescent="0.15">
      <c r="A90" s="596" t="s">
        <v>216</v>
      </c>
      <c r="B90" s="592" t="s">
        <v>320</v>
      </c>
      <c r="C90" s="598">
        <f t="shared" si="4"/>
        <v>0</v>
      </c>
      <c r="D90" s="605">
        <v>205629</v>
      </c>
      <c r="E90" s="595">
        <f t="shared" si="5"/>
        <v>205629</v>
      </c>
      <c r="F90" s="272">
        <f t="shared" si="6"/>
        <v>77594</v>
      </c>
      <c r="G90" s="272">
        <v>6275</v>
      </c>
      <c r="H90" s="272">
        <v>4678</v>
      </c>
      <c r="I90" s="272">
        <v>4314</v>
      </c>
      <c r="J90" s="272">
        <v>2393</v>
      </c>
      <c r="K90" s="272">
        <v>3024</v>
      </c>
      <c r="L90" s="272">
        <v>5530</v>
      </c>
      <c r="M90" s="272">
        <v>8244</v>
      </c>
      <c r="N90" s="272">
        <v>37123</v>
      </c>
      <c r="O90" s="272">
        <v>6013</v>
      </c>
      <c r="P90" s="595">
        <v>20615</v>
      </c>
      <c r="Q90" s="272">
        <v>14763</v>
      </c>
      <c r="R90" s="272">
        <v>9963</v>
      </c>
      <c r="S90" s="272">
        <v>15898</v>
      </c>
      <c r="T90" s="272">
        <v>2286</v>
      </c>
      <c r="U90" s="272">
        <v>2926</v>
      </c>
      <c r="V90" s="272">
        <v>6314</v>
      </c>
      <c r="W90" s="272">
        <v>929</v>
      </c>
      <c r="X90" s="272">
        <v>4730</v>
      </c>
      <c r="Y90" s="272">
        <v>7993</v>
      </c>
      <c r="Z90" s="272">
        <v>1839</v>
      </c>
      <c r="AA90" s="272">
        <v>1148</v>
      </c>
      <c r="AB90" s="272">
        <v>6138</v>
      </c>
      <c r="AC90" s="272">
        <v>2669</v>
      </c>
      <c r="AD90" s="272">
        <v>2950</v>
      </c>
      <c r="AE90" s="272">
        <v>3890</v>
      </c>
      <c r="AF90" s="272">
        <v>1060</v>
      </c>
      <c r="AG90" s="272">
        <v>3504</v>
      </c>
      <c r="AH90" s="272">
        <v>1064</v>
      </c>
      <c r="AI90" s="272">
        <v>1298</v>
      </c>
      <c r="AJ90" s="272">
        <v>494</v>
      </c>
      <c r="AK90" s="272">
        <v>1338</v>
      </c>
      <c r="AL90" s="272">
        <v>1881</v>
      </c>
      <c r="AM90" s="272">
        <v>818</v>
      </c>
      <c r="AN90" s="272">
        <v>1855</v>
      </c>
      <c r="AO90" s="272">
        <v>682</v>
      </c>
      <c r="AP90" s="272">
        <v>1689</v>
      </c>
      <c r="AQ90" s="272">
        <v>1546</v>
      </c>
      <c r="AR90" s="272">
        <v>486</v>
      </c>
      <c r="AS90" s="272">
        <v>181</v>
      </c>
      <c r="AT90" s="272">
        <v>432</v>
      </c>
      <c r="AU90" s="272">
        <v>732</v>
      </c>
      <c r="AV90" s="272">
        <v>115</v>
      </c>
      <c r="AW90" s="272">
        <v>647</v>
      </c>
      <c r="AX90" s="272">
        <v>122</v>
      </c>
      <c r="AY90" s="272">
        <v>1120</v>
      </c>
      <c r="AZ90" s="272">
        <v>207</v>
      </c>
      <c r="BA90" s="272">
        <v>323</v>
      </c>
      <c r="BB90" s="272">
        <v>605</v>
      </c>
      <c r="BC90" s="272">
        <v>785</v>
      </c>
    </row>
    <row r="91" spans="1:55" x14ac:dyDescent="0.15">
      <c r="A91" s="596" t="s">
        <v>217</v>
      </c>
      <c r="B91" s="592" t="s">
        <v>806</v>
      </c>
      <c r="C91" s="598">
        <f t="shared" si="4"/>
        <v>0</v>
      </c>
      <c r="D91" s="605">
        <v>93910</v>
      </c>
      <c r="E91" s="595">
        <f t="shared" si="5"/>
        <v>93910</v>
      </c>
      <c r="F91" s="272">
        <f t="shared" si="6"/>
        <v>28975</v>
      </c>
      <c r="G91" s="272">
        <v>2383</v>
      </c>
      <c r="H91" s="272">
        <v>2095</v>
      </c>
      <c r="I91" s="272">
        <v>2274</v>
      </c>
      <c r="J91" s="272">
        <v>816</v>
      </c>
      <c r="K91" s="272">
        <v>1652</v>
      </c>
      <c r="L91" s="272">
        <v>2093</v>
      </c>
      <c r="M91" s="272">
        <v>3678</v>
      </c>
      <c r="N91" s="272">
        <v>10779</v>
      </c>
      <c r="O91" s="272">
        <v>3205</v>
      </c>
      <c r="P91" s="595">
        <v>9450</v>
      </c>
      <c r="Q91" s="272">
        <v>7383</v>
      </c>
      <c r="R91" s="272">
        <v>3974</v>
      </c>
      <c r="S91" s="272">
        <v>8270</v>
      </c>
      <c r="T91" s="272">
        <v>633</v>
      </c>
      <c r="U91" s="272">
        <v>1828</v>
      </c>
      <c r="V91" s="272">
        <v>2073</v>
      </c>
      <c r="W91" s="272">
        <v>445</v>
      </c>
      <c r="X91" s="272">
        <v>1170</v>
      </c>
      <c r="Y91" s="272">
        <v>4012</v>
      </c>
      <c r="Z91" s="272">
        <v>659</v>
      </c>
      <c r="AA91" s="272">
        <v>763</v>
      </c>
      <c r="AB91" s="272">
        <v>4153</v>
      </c>
      <c r="AC91" s="272">
        <v>3135</v>
      </c>
      <c r="AD91" s="272">
        <v>762</v>
      </c>
      <c r="AE91" s="272">
        <v>2827</v>
      </c>
      <c r="AF91" s="272">
        <v>1020</v>
      </c>
      <c r="AG91" s="272">
        <v>1601</v>
      </c>
      <c r="AH91" s="272">
        <v>633</v>
      </c>
      <c r="AI91" s="272">
        <v>1005</v>
      </c>
      <c r="AJ91" s="272">
        <v>213</v>
      </c>
      <c r="AK91" s="272">
        <v>796</v>
      </c>
      <c r="AL91" s="272">
        <v>454</v>
      </c>
      <c r="AM91" s="272">
        <v>474</v>
      </c>
      <c r="AN91" s="272">
        <v>761</v>
      </c>
      <c r="AO91" s="272">
        <v>412</v>
      </c>
      <c r="AP91" s="272">
        <v>1587</v>
      </c>
      <c r="AQ91" s="272">
        <v>902</v>
      </c>
      <c r="AR91" s="272">
        <v>466</v>
      </c>
      <c r="AS91" s="272">
        <v>279</v>
      </c>
      <c r="AT91" s="272">
        <v>543</v>
      </c>
      <c r="AU91" s="272">
        <v>286</v>
      </c>
      <c r="AV91" s="272">
        <v>165</v>
      </c>
      <c r="AW91" s="272">
        <v>323</v>
      </c>
      <c r="AX91" s="272">
        <v>161</v>
      </c>
      <c r="AY91" s="272">
        <v>472</v>
      </c>
      <c r="AZ91" s="272">
        <v>221</v>
      </c>
      <c r="BA91" s="272">
        <v>335</v>
      </c>
      <c r="BB91" s="272">
        <v>154</v>
      </c>
      <c r="BC91" s="272">
        <v>135</v>
      </c>
    </row>
    <row r="92" spans="1:55" x14ac:dyDescent="0.15">
      <c r="A92" s="596" t="s">
        <v>218</v>
      </c>
      <c r="B92" s="597" t="s">
        <v>321</v>
      </c>
      <c r="C92" s="598">
        <f t="shared" si="4"/>
        <v>0</v>
      </c>
      <c r="D92" s="605">
        <v>0</v>
      </c>
      <c r="E92" s="595">
        <v>0</v>
      </c>
      <c r="F92" s="272">
        <v>0</v>
      </c>
      <c r="G92" s="272">
        <v>0</v>
      </c>
      <c r="H92" s="272">
        <v>0</v>
      </c>
      <c r="I92" s="272">
        <v>0</v>
      </c>
      <c r="J92" s="272">
        <v>0</v>
      </c>
      <c r="K92" s="272">
        <v>0</v>
      </c>
      <c r="L92" s="272">
        <v>0</v>
      </c>
      <c r="M92" s="272">
        <v>0</v>
      </c>
      <c r="N92" s="272">
        <v>0</v>
      </c>
      <c r="O92" s="272">
        <v>0</v>
      </c>
      <c r="P92" s="595">
        <v>0</v>
      </c>
      <c r="Q92" s="272">
        <v>0</v>
      </c>
      <c r="R92" s="272">
        <v>0</v>
      </c>
      <c r="S92" s="272">
        <v>0</v>
      </c>
      <c r="T92" s="272">
        <v>0</v>
      </c>
      <c r="U92" s="272">
        <v>0</v>
      </c>
      <c r="V92" s="272">
        <v>0</v>
      </c>
      <c r="W92" s="272">
        <v>0</v>
      </c>
      <c r="X92" s="272">
        <v>0</v>
      </c>
      <c r="Y92" s="272">
        <v>0</v>
      </c>
      <c r="Z92" s="272">
        <v>0</v>
      </c>
      <c r="AA92" s="272">
        <v>0</v>
      </c>
      <c r="AB92" s="272">
        <v>0</v>
      </c>
      <c r="AC92" s="272">
        <v>0</v>
      </c>
      <c r="AD92" s="272">
        <v>0</v>
      </c>
      <c r="AE92" s="272">
        <v>0</v>
      </c>
      <c r="AF92" s="272">
        <v>0</v>
      </c>
      <c r="AG92" s="272">
        <v>0</v>
      </c>
      <c r="AH92" s="272">
        <v>0</v>
      </c>
      <c r="AI92" s="272">
        <v>0</v>
      </c>
      <c r="AJ92" s="272">
        <v>0</v>
      </c>
      <c r="AK92" s="272">
        <v>0</v>
      </c>
      <c r="AL92" s="272">
        <v>0</v>
      </c>
      <c r="AM92" s="272">
        <v>0</v>
      </c>
      <c r="AN92" s="272">
        <v>0</v>
      </c>
      <c r="AO92" s="272">
        <v>0</v>
      </c>
      <c r="AP92" s="272">
        <v>0</v>
      </c>
      <c r="AQ92" s="272">
        <v>0</v>
      </c>
      <c r="AR92" s="272">
        <v>0</v>
      </c>
      <c r="AS92" s="272">
        <v>0</v>
      </c>
      <c r="AT92" s="272">
        <v>0</v>
      </c>
      <c r="AU92" s="272">
        <v>0</v>
      </c>
      <c r="AV92" s="272">
        <v>0</v>
      </c>
      <c r="AW92" s="272">
        <v>0</v>
      </c>
      <c r="AX92" s="272">
        <v>0</v>
      </c>
      <c r="AY92" s="272">
        <v>0</v>
      </c>
      <c r="AZ92" s="272">
        <v>0</v>
      </c>
      <c r="BA92" s="272">
        <v>0</v>
      </c>
      <c r="BB92" s="272">
        <v>0</v>
      </c>
      <c r="BC92" s="272">
        <v>0</v>
      </c>
    </row>
    <row r="93" spans="1:55" x14ac:dyDescent="0.15">
      <c r="A93" s="596" t="s">
        <v>219</v>
      </c>
      <c r="B93" s="597" t="s">
        <v>322</v>
      </c>
      <c r="C93" s="598">
        <f t="shared" si="4"/>
        <v>0</v>
      </c>
      <c r="D93" s="605">
        <v>1285</v>
      </c>
      <c r="E93" s="595">
        <f t="shared" si="5"/>
        <v>1285</v>
      </c>
      <c r="F93" s="272">
        <f t="shared" si="6"/>
        <v>338</v>
      </c>
      <c r="G93" s="272">
        <v>62</v>
      </c>
      <c r="H93" s="272">
        <v>31</v>
      </c>
      <c r="I93" s="272">
        <v>4</v>
      </c>
      <c r="J93" s="272">
        <v>11</v>
      </c>
      <c r="K93" s="272">
        <v>30</v>
      </c>
      <c r="L93" s="272">
        <v>37</v>
      </c>
      <c r="M93" s="272">
        <v>50</v>
      </c>
      <c r="N93" s="272">
        <v>63</v>
      </c>
      <c r="O93" s="272">
        <v>50</v>
      </c>
      <c r="P93" s="595">
        <v>122</v>
      </c>
      <c r="Q93" s="272">
        <v>71</v>
      </c>
      <c r="R93" s="272">
        <v>61</v>
      </c>
      <c r="S93" s="272">
        <v>149</v>
      </c>
      <c r="T93" s="272">
        <v>7</v>
      </c>
      <c r="U93" s="272">
        <v>41</v>
      </c>
      <c r="V93" s="272">
        <v>38</v>
      </c>
      <c r="W93" s="272">
        <v>6</v>
      </c>
      <c r="X93" s="272">
        <v>21</v>
      </c>
      <c r="Y93" s="272">
        <v>66</v>
      </c>
      <c r="Z93" s="272">
        <v>6</v>
      </c>
      <c r="AA93" s="272">
        <v>9</v>
      </c>
      <c r="AB93" s="272">
        <v>42</v>
      </c>
      <c r="AC93" s="272">
        <v>15</v>
      </c>
      <c r="AD93" s="272">
        <v>20</v>
      </c>
      <c r="AE93" s="272">
        <v>34</v>
      </c>
      <c r="AF93" s="272">
        <v>11</v>
      </c>
      <c r="AG93" s="272">
        <v>31</v>
      </c>
      <c r="AH93" s="272">
        <v>13</v>
      </c>
      <c r="AI93" s="272">
        <v>16</v>
      </c>
      <c r="AJ93" s="272">
        <v>4</v>
      </c>
      <c r="AK93" s="272">
        <v>16</v>
      </c>
      <c r="AL93" s="272">
        <v>17</v>
      </c>
      <c r="AM93" s="272">
        <v>5</v>
      </c>
      <c r="AN93" s="272">
        <v>13</v>
      </c>
      <c r="AO93" s="272">
        <v>11</v>
      </c>
      <c r="AP93" s="272">
        <v>15</v>
      </c>
      <c r="AQ93" s="272">
        <v>22</v>
      </c>
      <c r="AR93" s="272">
        <v>11</v>
      </c>
      <c r="AS93" s="272">
        <v>6</v>
      </c>
      <c r="AT93" s="272">
        <v>6</v>
      </c>
      <c r="AU93" s="272">
        <v>8</v>
      </c>
      <c r="AV93" s="272">
        <v>1</v>
      </c>
      <c r="AW93" s="272">
        <v>7</v>
      </c>
      <c r="AX93" s="272">
        <v>2</v>
      </c>
      <c r="AY93" s="272">
        <v>6</v>
      </c>
      <c r="AZ93" s="272">
        <v>5</v>
      </c>
      <c r="BA93" s="272">
        <v>3</v>
      </c>
      <c r="BB93" s="272">
        <v>7</v>
      </c>
      <c r="BC93" s="272">
        <v>3</v>
      </c>
    </row>
    <row r="94" spans="1:55" x14ac:dyDescent="0.15">
      <c r="A94" s="600"/>
      <c r="B94" s="601" t="s">
        <v>92</v>
      </c>
      <c r="C94" s="602">
        <f>SUM(C54:C93)</f>
        <v>0</v>
      </c>
      <c r="D94" s="601">
        <f>SUM(D54:D93)</f>
        <v>2167478</v>
      </c>
      <c r="E94" s="603">
        <f t="shared" ref="E94:BC94" si="7">SUM(E54:E93)</f>
        <v>2167478</v>
      </c>
      <c r="F94" s="601">
        <f t="shared" si="7"/>
        <v>712898</v>
      </c>
      <c r="G94" s="601">
        <f t="shared" si="7"/>
        <v>80487</v>
      </c>
      <c r="H94" s="601">
        <f t="shared" si="7"/>
        <v>43840</v>
      </c>
      <c r="I94" s="601">
        <f t="shared" si="7"/>
        <v>70460</v>
      </c>
      <c r="J94" s="601">
        <f t="shared" si="7"/>
        <v>34932</v>
      </c>
      <c r="K94" s="601">
        <f t="shared" si="7"/>
        <v>40356</v>
      </c>
      <c r="L94" s="601">
        <f t="shared" si="7"/>
        <v>39132</v>
      </c>
      <c r="M94" s="601">
        <f t="shared" si="7"/>
        <v>52775</v>
      </c>
      <c r="N94" s="601">
        <f t="shared" si="7"/>
        <v>262711</v>
      </c>
      <c r="O94" s="601">
        <f t="shared" si="7"/>
        <v>88205</v>
      </c>
      <c r="P94" s="603">
        <f t="shared" si="7"/>
        <v>243717</v>
      </c>
      <c r="Q94" s="601">
        <f t="shared" si="7"/>
        <v>191939</v>
      </c>
      <c r="R94" s="601">
        <f t="shared" si="7"/>
        <v>98531</v>
      </c>
      <c r="S94" s="601">
        <f t="shared" si="7"/>
        <v>141482</v>
      </c>
      <c r="T94" s="601">
        <f t="shared" si="7"/>
        <v>18719</v>
      </c>
      <c r="U94" s="601">
        <f t="shared" si="7"/>
        <v>23028</v>
      </c>
      <c r="V94" s="601">
        <f t="shared" si="7"/>
        <v>68497</v>
      </c>
      <c r="W94" s="601">
        <f t="shared" si="7"/>
        <v>12248</v>
      </c>
      <c r="X94" s="601">
        <f t="shared" si="7"/>
        <v>34504</v>
      </c>
      <c r="Y94" s="601">
        <f t="shared" si="7"/>
        <v>87559</v>
      </c>
      <c r="Z94" s="601">
        <f t="shared" si="7"/>
        <v>18974</v>
      </c>
      <c r="AA94" s="601">
        <f t="shared" si="7"/>
        <v>15206</v>
      </c>
      <c r="AB94" s="601">
        <f t="shared" si="7"/>
        <v>51234</v>
      </c>
      <c r="AC94" s="601">
        <f t="shared" si="7"/>
        <v>32261</v>
      </c>
      <c r="AD94" s="601">
        <f t="shared" si="7"/>
        <v>42799</v>
      </c>
      <c r="AE94" s="601">
        <f t="shared" si="7"/>
        <v>35195</v>
      </c>
      <c r="AF94" s="601">
        <f t="shared" si="7"/>
        <v>20889</v>
      </c>
      <c r="AG94" s="601">
        <f t="shared" si="7"/>
        <v>39342</v>
      </c>
      <c r="AH94" s="601">
        <f t="shared" si="7"/>
        <v>20392</v>
      </c>
      <c r="AI94" s="601">
        <f t="shared" si="7"/>
        <v>15196</v>
      </c>
      <c r="AJ94" s="601">
        <f t="shared" si="7"/>
        <v>9091</v>
      </c>
      <c r="AK94" s="601">
        <f t="shared" si="7"/>
        <v>26022</v>
      </c>
      <c r="AL94" s="601">
        <f t="shared" si="7"/>
        <v>16760</v>
      </c>
      <c r="AM94" s="601">
        <f t="shared" si="7"/>
        <v>13944</v>
      </c>
      <c r="AN94" s="601">
        <f t="shared" si="7"/>
        <v>14830</v>
      </c>
      <c r="AO94" s="601">
        <f t="shared" si="7"/>
        <v>14180</v>
      </c>
      <c r="AP94" s="601">
        <f t="shared" si="7"/>
        <v>21101</v>
      </c>
      <c r="AQ94" s="601">
        <f t="shared" si="7"/>
        <v>31215</v>
      </c>
      <c r="AR94" s="601">
        <f t="shared" si="7"/>
        <v>6649</v>
      </c>
      <c r="AS94" s="601">
        <f t="shared" si="7"/>
        <v>7402</v>
      </c>
      <c r="AT94" s="601">
        <f t="shared" si="7"/>
        <v>14119</v>
      </c>
      <c r="AU94" s="601">
        <f t="shared" si="7"/>
        <v>11530</v>
      </c>
      <c r="AV94" s="601">
        <f t="shared" si="7"/>
        <v>3715</v>
      </c>
      <c r="AW94" s="601">
        <f t="shared" si="7"/>
        <v>12132</v>
      </c>
      <c r="AX94" s="601">
        <f t="shared" si="7"/>
        <v>3266</v>
      </c>
      <c r="AY94" s="601">
        <f t="shared" si="7"/>
        <v>13054</v>
      </c>
      <c r="AZ94" s="601">
        <f t="shared" si="7"/>
        <v>4697</v>
      </c>
      <c r="BA94" s="601">
        <f t="shared" si="7"/>
        <v>7408</v>
      </c>
      <c r="BB94" s="601">
        <f t="shared" si="7"/>
        <v>6225</v>
      </c>
      <c r="BC94" s="601">
        <f t="shared" si="7"/>
        <v>5528</v>
      </c>
    </row>
  </sheetData>
  <mergeCells count="2">
    <mergeCell ref="A4:B4"/>
    <mergeCell ref="A52:B52"/>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49"/>
  <sheetViews>
    <sheetView workbookViewId="0">
      <pane xSplit="2" ySplit="7" topLeftCell="I34" activePane="bottomRight" state="frozen"/>
      <selection activeCell="F63" sqref="F63"/>
      <selection pane="topRight" activeCell="F63" sqref="F63"/>
      <selection pane="bottomLeft" activeCell="F63" sqref="F63"/>
      <selection pane="bottomRight" activeCell="J42" sqref="J42"/>
    </sheetView>
  </sheetViews>
  <sheetFormatPr defaultRowHeight="13.5" x14ac:dyDescent="0.15"/>
  <cols>
    <col min="1" max="1" width="3.625" style="51" customWidth="1"/>
    <col min="2" max="2" width="20.625" style="6" customWidth="1"/>
    <col min="3" max="10" width="9" style="6"/>
    <col min="11" max="11" width="3.625" style="51" customWidth="1"/>
    <col min="12" max="12" width="20.625" style="6" customWidth="1"/>
    <col min="13" max="13" width="10.5" style="6" bestFit="1" customWidth="1"/>
    <col min="14" max="17" width="9" style="6"/>
    <col min="18" max="18" width="4" style="6" customWidth="1"/>
    <col min="19" max="19" width="3.625" style="6" customWidth="1"/>
    <col min="20" max="20" width="20.5" style="6" customWidth="1"/>
    <col min="21" max="22" width="7.5" style="6" customWidth="1"/>
    <col min="23" max="25" width="9" style="6"/>
    <col min="26" max="26" width="4" style="6" customWidth="1"/>
    <col min="27" max="27" width="11.5" style="6" customWidth="1"/>
    <col min="28" max="30" width="9" style="6"/>
    <col min="31" max="31" width="8.75" customWidth="1"/>
    <col min="32" max="32" width="3.625" style="6" customWidth="1"/>
    <col min="33" max="33" width="20.5" style="6" customWidth="1"/>
    <col min="34" max="40" width="10.5" style="6" customWidth="1"/>
    <col min="41" max="41" width="9" style="6"/>
    <col min="42" max="42" width="4" style="6" customWidth="1"/>
    <col min="43" max="43" width="3.625" style="6" customWidth="1"/>
    <col min="44" max="44" width="20.5" style="6" customWidth="1"/>
    <col min="45" max="16384" width="9" style="6"/>
  </cols>
  <sheetData>
    <row r="1" spans="1:46" s="23" customFormat="1" x14ac:dyDescent="0.15">
      <c r="A1" s="165" t="s">
        <v>978</v>
      </c>
      <c r="K1" s="165" t="s">
        <v>978</v>
      </c>
      <c r="U1" s="714">
        <v>43152</v>
      </c>
    </row>
    <row r="2" spans="1:46" s="23" customFormat="1" x14ac:dyDescent="0.15">
      <c r="A2" s="165" t="s">
        <v>65</v>
      </c>
      <c r="K2" s="165" t="s">
        <v>202</v>
      </c>
      <c r="S2" s="23" t="s">
        <v>233</v>
      </c>
      <c r="AF2" s="23" t="s">
        <v>66</v>
      </c>
      <c r="AQ2" s="23" t="s">
        <v>67</v>
      </c>
    </row>
    <row r="3" spans="1:46" s="23" customFormat="1" x14ac:dyDescent="0.15">
      <c r="A3" s="165"/>
      <c r="K3" s="24" t="s">
        <v>68</v>
      </c>
      <c r="S3" s="23" t="s">
        <v>69</v>
      </c>
      <c r="AF3" s="23" t="s">
        <v>70</v>
      </c>
      <c r="AQ3" s="23" t="s">
        <v>70</v>
      </c>
    </row>
    <row r="4" spans="1:46" s="23" customFormat="1" x14ac:dyDescent="0.15">
      <c r="A4" s="165"/>
      <c r="K4" s="165"/>
      <c r="X4" s="606" t="s">
        <v>189</v>
      </c>
      <c r="Y4" s="606"/>
      <c r="AA4" s="606"/>
      <c r="AB4" s="606"/>
      <c r="AC4" s="606"/>
      <c r="AD4" s="606"/>
      <c r="AF4" s="23" t="s">
        <v>71</v>
      </c>
    </row>
    <row r="5" spans="1:46" x14ac:dyDescent="0.15">
      <c r="A5" s="25"/>
      <c r="B5" s="166"/>
      <c r="C5" s="29"/>
      <c r="D5" s="21"/>
      <c r="E5" s="21"/>
      <c r="F5" s="21"/>
      <c r="G5" s="21"/>
      <c r="H5" s="15"/>
      <c r="K5" s="25"/>
      <c r="L5" s="26"/>
      <c r="M5" s="5" t="s">
        <v>72</v>
      </c>
      <c r="N5" s="4" t="s">
        <v>72</v>
      </c>
      <c r="O5" s="19"/>
      <c r="P5" s="615"/>
      <c r="Q5" s="618"/>
      <c r="S5" s="27"/>
      <c r="T5" s="28"/>
      <c r="U5" s="753" t="s">
        <v>93</v>
      </c>
      <c r="V5" s="754"/>
      <c r="W5" s="5" t="s">
        <v>72</v>
      </c>
      <c r="X5" s="755" t="s">
        <v>73</v>
      </c>
      <c r="Y5" s="756"/>
      <c r="AA5" s="720" t="s">
        <v>984</v>
      </c>
      <c r="AB5" s="370"/>
      <c r="AC5" s="370"/>
      <c r="AD5" s="370"/>
      <c r="AF5" s="27"/>
      <c r="AG5" s="254"/>
      <c r="AH5" s="21"/>
      <c r="AI5" s="21"/>
      <c r="AJ5" s="21"/>
      <c r="AK5" s="21"/>
      <c r="AL5" s="21"/>
      <c r="AM5" s="21"/>
      <c r="AN5" s="19"/>
      <c r="AO5" s="19"/>
      <c r="AQ5" s="27"/>
      <c r="AR5" s="28"/>
      <c r="AS5" s="19"/>
      <c r="AT5" s="15"/>
    </row>
    <row r="6" spans="1:46" ht="22.5" x14ac:dyDescent="0.15">
      <c r="A6" s="30" t="s">
        <v>1</v>
      </c>
      <c r="B6" s="31" t="s">
        <v>350</v>
      </c>
      <c r="C6" s="37" t="s">
        <v>248</v>
      </c>
      <c r="D6" s="32" t="s">
        <v>230</v>
      </c>
      <c r="E6" s="32" t="s">
        <v>231</v>
      </c>
      <c r="F6" s="32" t="s">
        <v>74</v>
      </c>
      <c r="G6" s="32" t="s">
        <v>75</v>
      </c>
      <c r="H6" s="33" t="s">
        <v>76</v>
      </c>
      <c r="I6" s="34"/>
      <c r="K6" s="30" t="s">
        <v>1</v>
      </c>
      <c r="L6" s="31" t="s">
        <v>350</v>
      </c>
      <c r="M6" s="35" t="s">
        <v>246</v>
      </c>
      <c r="N6" s="32" t="s">
        <v>77</v>
      </c>
      <c r="O6" s="35" t="s">
        <v>78</v>
      </c>
      <c r="P6" s="616" t="s">
        <v>248</v>
      </c>
      <c r="Q6" s="280" t="s">
        <v>816</v>
      </c>
      <c r="S6" s="30" t="s">
        <v>1</v>
      </c>
      <c r="T6" s="31" t="s">
        <v>350</v>
      </c>
      <c r="U6" s="708" t="s">
        <v>79</v>
      </c>
      <c r="V6" s="709" t="s">
        <v>80</v>
      </c>
      <c r="W6" s="35" t="s">
        <v>247</v>
      </c>
      <c r="X6" s="36" t="s">
        <v>230</v>
      </c>
      <c r="Y6" s="36" t="s">
        <v>232</v>
      </c>
      <c r="AA6" s="717"/>
      <c r="AB6" s="717" t="s">
        <v>230</v>
      </c>
      <c r="AC6" s="717" t="s">
        <v>232</v>
      </c>
      <c r="AD6" s="722" t="s">
        <v>985</v>
      </c>
      <c r="AF6" s="30" t="s">
        <v>1</v>
      </c>
      <c r="AG6" s="31" t="s">
        <v>350</v>
      </c>
      <c r="AH6" s="32" t="s">
        <v>59</v>
      </c>
      <c r="AI6" s="32" t="s">
        <v>60</v>
      </c>
      <c r="AJ6" s="32" t="s">
        <v>61</v>
      </c>
      <c r="AK6" s="32" t="s">
        <v>62</v>
      </c>
      <c r="AL6" s="32" t="s">
        <v>63</v>
      </c>
      <c r="AM6" s="32" t="s">
        <v>247</v>
      </c>
      <c r="AN6" s="280" t="s">
        <v>81</v>
      </c>
      <c r="AO6" s="35" t="s">
        <v>82</v>
      </c>
      <c r="AQ6" s="30" t="s">
        <v>1</v>
      </c>
      <c r="AR6" s="31" t="s">
        <v>350</v>
      </c>
      <c r="AS6" s="35" t="s">
        <v>45</v>
      </c>
      <c r="AT6" s="33" t="s">
        <v>83</v>
      </c>
    </row>
    <row r="7" spans="1:46" x14ac:dyDescent="0.15">
      <c r="A7" s="38"/>
      <c r="B7" s="42"/>
      <c r="C7" s="22"/>
      <c r="D7" s="23"/>
      <c r="E7" s="23"/>
      <c r="F7" s="23"/>
      <c r="G7" s="23"/>
      <c r="H7" s="8"/>
      <c r="K7" s="38"/>
      <c r="L7" s="17"/>
      <c r="M7" s="39" t="s">
        <v>84</v>
      </c>
      <c r="N7" s="40" t="s">
        <v>85</v>
      </c>
      <c r="O7" s="39" t="s">
        <v>86</v>
      </c>
      <c r="P7" s="617" t="s">
        <v>87</v>
      </c>
      <c r="Q7" s="619"/>
      <c r="S7" s="38"/>
      <c r="T7" s="17"/>
      <c r="U7" s="255" t="s">
        <v>84</v>
      </c>
      <c r="V7" s="39" t="s">
        <v>88</v>
      </c>
      <c r="W7" s="39" t="s">
        <v>89</v>
      </c>
      <c r="X7" s="39" t="s">
        <v>90</v>
      </c>
      <c r="Y7" s="39" t="s">
        <v>91</v>
      </c>
      <c r="AA7" s="718"/>
      <c r="AB7" s="718"/>
      <c r="AC7" s="718"/>
      <c r="AD7" s="370"/>
      <c r="AF7" s="38"/>
      <c r="AG7" s="17"/>
      <c r="AH7" s="40" t="s">
        <v>94</v>
      </c>
      <c r="AI7" s="40" t="s">
        <v>95</v>
      </c>
      <c r="AJ7" s="40" t="s">
        <v>96</v>
      </c>
      <c r="AK7" s="40" t="s">
        <v>97</v>
      </c>
      <c r="AL7" s="40" t="s">
        <v>98</v>
      </c>
      <c r="AM7" s="40" t="s">
        <v>99</v>
      </c>
      <c r="AN7" s="39" t="s">
        <v>100</v>
      </c>
      <c r="AO7" s="39" t="s">
        <v>101</v>
      </c>
      <c r="AQ7" s="38"/>
      <c r="AR7" s="17"/>
      <c r="AS7" s="39" t="s">
        <v>94</v>
      </c>
      <c r="AT7" s="41" t="s">
        <v>102</v>
      </c>
    </row>
    <row r="8" spans="1:46" x14ac:dyDescent="0.15">
      <c r="A8" s="7" t="s">
        <v>290</v>
      </c>
      <c r="B8" s="8" t="s">
        <v>291</v>
      </c>
      <c r="C8" s="153">
        <f t="shared" ref="C8:C41" si="0">P8</f>
        <v>9.2543346452504949E-3</v>
      </c>
      <c r="D8" s="154">
        <f t="shared" ref="D8:E41" si="1">X8</f>
        <v>0.2736524906322878</v>
      </c>
      <c r="E8" s="154">
        <f t="shared" si="1"/>
        <v>4.6479574456934729E-2</v>
      </c>
      <c r="F8" s="154">
        <f t="shared" ref="F8:G41" si="2">AN8</f>
        <v>0.55836575875486383</v>
      </c>
      <c r="G8" s="154">
        <f t="shared" si="2"/>
        <v>9.727626459143969E-2</v>
      </c>
      <c r="H8" s="155">
        <f t="shared" ref="H8:H41" si="3">AT8</f>
        <v>1.0188628253699747E-2</v>
      </c>
      <c r="K8" s="7" t="s">
        <v>290</v>
      </c>
      <c r="L8" s="8" t="s">
        <v>291</v>
      </c>
      <c r="M8" s="10">
        <f>取引基本表!AY5</f>
        <v>18802</v>
      </c>
      <c r="N8" s="9">
        <f>ABS(取引基本表!BF5)</f>
        <v>18628</v>
      </c>
      <c r="O8" s="43">
        <f t="shared" ref="O8:O41" si="4">N8/M8</f>
        <v>0.99074566535474951</v>
      </c>
      <c r="P8" s="44">
        <f t="shared" ref="P8:P43" si="5">1-O8</f>
        <v>9.2543346452504949E-3</v>
      </c>
      <c r="Q8" s="43">
        <v>0.16988323914406789</v>
      </c>
      <c r="S8" s="7" t="s">
        <v>290</v>
      </c>
      <c r="T8" s="8" t="s">
        <v>291</v>
      </c>
      <c r="U8" s="710">
        <v>638</v>
      </c>
      <c r="V8" s="712">
        <v>619</v>
      </c>
      <c r="W8" s="45">
        <f>取引基本表!BH5</f>
        <v>514</v>
      </c>
      <c r="X8" s="721">
        <f>AB8</f>
        <v>0.2736524906322878</v>
      </c>
      <c r="Y8" s="721">
        <f>AC8</f>
        <v>4.6479574456934729E-2</v>
      </c>
      <c r="AA8" s="91" t="s">
        <v>291</v>
      </c>
      <c r="AB8" s="715">
        <v>0.2736524906322878</v>
      </c>
      <c r="AC8" s="716">
        <v>4.6479574456934729E-2</v>
      </c>
      <c r="AD8" s="716">
        <f>X8-AB8</f>
        <v>0</v>
      </c>
      <c r="AF8" s="7" t="s">
        <v>290</v>
      </c>
      <c r="AG8" s="15" t="s">
        <v>291</v>
      </c>
      <c r="AH8" s="16">
        <f t="array" ref="AH8:AL48">TRANSPOSE(取引基本表!C47:AQ51)</f>
        <v>50</v>
      </c>
      <c r="AI8" s="16">
        <v>161</v>
      </c>
      <c r="AJ8" s="16">
        <v>108</v>
      </c>
      <c r="AK8" s="16">
        <v>28</v>
      </c>
      <c r="AL8" s="16">
        <v>-60</v>
      </c>
      <c r="AM8" s="16">
        <f t="array" ref="AM8:AM48">TRANSPOSE(取引基本表!C53:AQ53)</f>
        <v>514</v>
      </c>
      <c r="AN8" s="156">
        <f>SUM(AH8:AL8)/AM8</f>
        <v>0.55836575875486383</v>
      </c>
      <c r="AO8" s="156">
        <f>AH8/AM8</f>
        <v>9.727626459143969E-2</v>
      </c>
      <c r="AQ8" s="7" t="s">
        <v>290</v>
      </c>
      <c r="AR8" s="8" t="s">
        <v>291</v>
      </c>
      <c r="AS8" s="10">
        <f>取引基本表!AS5</f>
        <v>10179</v>
      </c>
      <c r="AT8" s="159">
        <f t="shared" ref="AT8:AT47" si="6">AS8/AS$48</f>
        <v>1.0188628253699747E-2</v>
      </c>
    </row>
    <row r="9" spans="1:46" x14ac:dyDescent="0.15">
      <c r="A9" s="11" t="s">
        <v>238</v>
      </c>
      <c r="B9" s="8" t="s">
        <v>292</v>
      </c>
      <c r="C9" s="157">
        <f t="shared" si="0"/>
        <v>0</v>
      </c>
      <c r="D9" s="158">
        <f t="shared" si="1"/>
        <v>0</v>
      </c>
      <c r="E9" s="158">
        <f t="shared" si="1"/>
        <v>0</v>
      </c>
      <c r="F9" s="158">
        <f t="shared" si="2"/>
        <v>0</v>
      </c>
      <c r="G9" s="158">
        <f t="shared" si="2"/>
        <v>0</v>
      </c>
      <c r="H9" s="159">
        <f t="shared" si="3"/>
        <v>5.2549659428159613E-4</v>
      </c>
      <c r="K9" s="11" t="s">
        <v>238</v>
      </c>
      <c r="L9" s="8" t="s">
        <v>292</v>
      </c>
      <c r="M9" s="10">
        <f>取引基本表!AY6</f>
        <v>925</v>
      </c>
      <c r="N9" s="9">
        <f>ABS(取引基本表!BF6)</f>
        <v>925</v>
      </c>
      <c r="O9" s="43">
        <f t="shared" si="4"/>
        <v>1</v>
      </c>
      <c r="P9" s="44">
        <f t="shared" si="5"/>
        <v>0</v>
      </c>
      <c r="Q9" s="43">
        <v>0.40976645435244163</v>
      </c>
      <c r="S9" s="11" t="s">
        <v>238</v>
      </c>
      <c r="T9" s="8" t="s">
        <v>292</v>
      </c>
      <c r="U9" s="710">
        <v>2</v>
      </c>
      <c r="V9" s="712">
        <v>0</v>
      </c>
      <c r="W9" s="45">
        <f>取引基本表!BH6</f>
        <v>0</v>
      </c>
      <c r="X9" s="607">
        <v>0</v>
      </c>
      <c r="Y9" s="607">
        <v>0</v>
      </c>
      <c r="AA9" s="91" t="s">
        <v>292</v>
      </c>
      <c r="AB9" s="715">
        <v>0.14440533530937386</v>
      </c>
      <c r="AC9" s="716">
        <v>0.11439422008151168</v>
      </c>
      <c r="AD9" s="716">
        <f t="shared" ref="AD9:AD48" si="7">X9-AB9</f>
        <v>-0.14440533530937386</v>
      </c>
      <c r="AF9" s="11" t="s">
        <v>238</v>
      </c>
      <c r="AG9" s="8" t="s">
        <v>292</v>
      </c>
      <c r="AH9" s="9">
        <v>0</v>
      </c>
      <c r="AI9" s="9">
        <v>0</v>
      </c>
      <c r="AJ9" s="9">
        <v>0</v>
      </c>
      <c r="AK9" s="9">
        <v>0</v>
      </c>
      <c r="AL9" s="9">
        <v>0</v>
      </c>
      <c r="AM9" s="9">
        <v>0</v>
      </c>
      <c r="AN9" s="160">
        <v>0</v>
      </c>
      <c r="AO9" s="160">
        <v>0</v>
      </c>
      <c r="AQ9" s="11" t="s">
        <v>238</v>
      </c>
      <c r="AR9" s="8" t="s">
        <v>292</v>
      </c>
      <c r="AS9" s="10">
        <f>取引基本表!AS6</f>
        <v>525</v>
      </c>
      <c r="AT9" s="159">
        <f t="shared" si="6"/>
        <v>5.2549659428159613E-4</v>
      </c>
    </row>
    <row r="10" spans="1:46" x14ac:dyDescent="0.15">
      <c r="A10" s="11" t="s">
        <v>239</v>
      </c>
      <c r="B10" s="8" t="s">
        <v>293</v>
      </c>
      <c r="C10" s="157">
        <f t="shared" si="0"/>
        <v>0</v>
      </c>
      <c r="D10" s="158">
        <f t="shared" si="1"/>
        <v>0</v>
      </c>
      <c r="E10" s="158">
        <f t="shared" si="1"/>
        <v>0</v>
      </c>
      <c r="F10" s="158">
        <f t="shared" si="2"/>
        <v>0</v>
      </c>
      <c r="G10" s="158">
        <f t="shared" si="2"/>
        <v>0</v>
      </c>
      <c r="H10" s="159">
        <f t="shared" si="3"/>
        <v>1.19512939728043E-3</v>
      </c>
      <c r="K10" s="11" t="s">
        <v>239</v>
      </c>
      <c r="L10" s="8" t="s">
        <v>293</v>
      </c>
      <c r="M10" s="10">
        <f>取引基本表!AY7</f>
        <v>2473</v>
      </c>
      <c r="N10" s="9">
        <f>ABS(取引基本表!BF7)</f>
        <v>2473</v>
      </c>
      <c r="O10" s="43">
        <f t="shared" si="4"/>
        <v>1</v>
      </c>
      <c r="P10" s="44">
        <f t="shared" si="5"/>
        <v>0</v>
      </c>
      <c r="Q10" s="43">
        <v>0.68007710705743762</v>
      </c>
      <c r="S10" s="11" t="s">
        <v>239</v>
      </c>
      <c r="T10" s="8" t="s">
        <v>293</v>
      </c>
      <c r="U10" s="710">
        <v>1</v>
      </c>
      <c r="V10" s="712">
        <v>0</v>
      </c>
      <c r="W10" s="45">
        <f>取引基本表!BH7</f>
        <v>0</v>
      </c>
      <c r="X10" s="607">
        <v>0</v>
      </c>
      <c r="Y10" s="607">
        <v>0</v>
      </c>
      <c r="AA10" s="91" t="s">
        <v>293</v>
      </c>
      <c r="AB10" s="715">
        <v>9.7799297694606213E-2</v>
      </c>
      <c r="AC10" s="716">
        <v>2.6958057972911079E-2</v>
      </c>
      <c r="AD10" s="716">
        <f t="shared" si="7"/>
        <v>-9.7799297694606213E-2</v>
      </c>
      <c r="AF10" s="11" t="s">
        <v>239</v>
      </c>
      <c r="AG10" s="8" t="s">
        <v>293</v>
      </c>
      <c r="AH10" s="9">
        <v>0</v>
      </c>
      <c r="AI10" s="9">
        <v>0</v>
      </c>
      <c r="AJ10" s="9">
        <v>0</v>
      </c>
      <c r="AK10" s="9">
        <v>0</v>
      </c>
      <c r="AL10" s="9">
        <v>0</v>
      </c>
      <c r="AM10" s="9">
        <v>0</v>
      </c>
      <c r="AN10" s="160">
        <v>0</v>
      </c>
      <c r="AO10" s="160">
        <v>0</v>
      </c>
      <c r="AQ10" s="11" t="s">
        <v>239</v>
      </c>
      <c r="AR10" s="8" t="s">
        <v>293</v>
      </c>
      <c r="AS10" s="10">
        <f>取引基本表!AS7</f>
        <v>1194</v>
      </c>
      <c r="AT10" s="159">
        <f t="shared" si="6"/>
        <v>1.19512939728043E-3</v>
      </c>
    </row>
    <row r="11" spans="1:46" x14ac:dyDescent="0.15">
      <c r="A11" s="11" t="s">
        <v>240</v>
      </c>
      <c r="B11" s="8" t="s">
        <v>28</v>
      </c>
      <c r="C11" s="157">
        <f t="shared" si="0"/>
        <v>8.2087549528786496E-4</v>
      </c>
      <c r="D11" s="158">
        <f t="shared" si="1"/>
        <v>5.6426332288401257E-2</v>
      </c>
      <c r="E11" s="158">
        <f t="shared" si="1"/>
        <v>4.7021943573667714E-2</v>
      </c>
      <c r="F11" s="158">
        <f t="shared" si="2"/>
        <v>0.40125391849529779</v>
      </c>
      <c r="G11" s="158">
        <f t="shared" si="2"/>
        <v>0.23510971786833856</v>
      </c>
      <c r="H11" s="159">
        <f t="shared" si="3"/>
        <v>-2.1019863771263845E-5</v>
      </c>
      <c r="K11" s="11" t="s">
        <v>240</v>
      </c>
      <c r="L11" s="8" t="s">
        <v>28</v>
      </c>
      <c r="M11" s="10">
        <f>取引基本表!AY8</f>
        <v>63347</v>
      </c>
      <c r="N11" s="9">
        <f>ABS(取引基本表!BF8)</f>
        <v>63295</v>
      </c>
      <c r="O11" s="43">
        <f t="shared" si="4"/>
        <v>0.99917912450471214</v>
      </c>
      <c r="P11" s="44">
        <f t="shared" si="5"/>
        <v>8.2087549528786496E-4</v>
      </c>
      <c r="Q11" s="43">
        <v>2.1147201560344109E-2</v>
      </c>
      <c r="S11" s="11" t="s">
        <v>240</v>
      </c>
      <c r="T11" s="8" t="s">
        <v>28</v>
      </c>
      <c r="U11" s="710">
        <v>18</v>
      </c>
      <c r="V11" s="712">
        <v>15</v>
      </c>
      <c r="W11" s="45">
        <f>取引基本表!BH8</f>
        <v>319</v>
      </c>
      <c r="X11" s="607">
        <f t="shared" ref="X11:X40" si="8">U11/W11</f>
        <v>5.6426332288401257E-2</v>
      </c>
      <c r="Y11" s="607">
        <f t="shared" ref="Y11:Y40" si="9">V11/W11</f>
        <v>4.7021943573667714E-2</v>
      </c>
      <c r="AA11" s="91" t="s">
        <v>28</v>
      </c>
      <c r="AB11" s="715">
        <v>2.238567316917173E-2</v>
      </c>
      <c r="AC11" s="716">
        <v>2.1852680950858117E-2</v>
      </c>
      <c r="AD11" s="716">
        <f t="shared" si="7"/>
        <v>3.404065911922953E-2</v>
      </c>
      <c r="AF11" s="11" t="s">
        <v>240</v>
      </c>
      <c r="AG11" s="8" t="s">
        <v>28</v>
      </c>
      <c r="AH11" s="9">
        <v>75</v>
      </c>
      <c r="AI11" s="9">
        <v>13</v>
      </c>
      <c r="AJ11" s="9">
        <v>24</v>
      </c>
      <c r="AK11" s="9">
        <v>16</v>
      </c>
      <c r="AL11" s="9">
        <v>0</v>
      </c>
      <c r="AM11" s="9">
        <v>319</v>
      </c>
      <c r="AN11" s="160">
        <f t="shared" ref="AN11:AN41" si="10">SUM(AH11:AL11)/AM11</f>
        <v>0.40125391849529779</v>
      </c>
      <c r="AO11" s="160">
        <f t="shared" ref="AO11:AO41" si="11">AH11/AM11</f>
        <v>0.23510971786833856</v>
      </c>
      <c r="AQ11" s="11" t="s">
        <v>240</v>
      </c>
      <c r="AR11" s="8" t="s">
        <v>28</v>
      </c>
      <c r="AS11" s="10">
        <f>取引基本表!AS8</f>
        <v>-21</v>
      </c>
      <c r="AT11" s="159">
        <f t="shared" si="6"/>
        <v>-2.1019863771263845E-5</v>
      </c>
    </row>
    <row r="12" spans="1:46" x14ac:dyDescent="0.15">
      <c r="A12" s="11" t="s">
        <v>241</v>
      </c>
      <c r="B12" s="8" t="s">
        <v>204</v>
      </c>
      <c r="C12" s="157">
        <f t="shared" si="0"/>
        <v>3.3694766091354578E-2</v>
      </c>
      <c r="D12" s="158">
        <f t="shared" si="1"/>
        <v>3.7088865741159563E-2</v>
      </c>
      <c r="E12" s="158">
        <f t="shared" si="1"/>
        <v>3.539948357013805E-2</v>
      </c>
      <c r="F12" s="158">
        <f t="shared" si="2"/>
        <v>0.30024997159413702</v>
      </c>
      <c r="G12" s="158">
        <f t="shared" si="2"/>
        <v>0.15134643790478355</v>
      </c>
      <c r="H12" s="159">
        <f t="shared" si="3"/>
        <v>7.8483166592429848E-2</v>
      </c>
      <c r="K12" s="11" t="s">
        <v>241</v>
      </c>
      <c r="L12" s="8" t="s">
        <v>204</v>
      </c>
      <c r="M12" s="10">
        <f>取引基本表!AY9</f>
        <v>114083</v>
      </c>
      <c r="N12" s="9">
        <f>ABS(取引基本表!BF9)</f>
        <v>110239</v>
      </c>
      <c r="O12" s="43">
        <f t="shared" si="4"/>
        <v>0.96630523390864542</v>
      </c>
      <c r="P12" s="44">
        <f t="shared" si="5"/>
        <v>3.3694766091354578E-2</v>
      </c>
      <c r="Q12" s="43">
        <v>0.26979296775158057</v>
      </c>
      <c r="S12" s="11" t="s">
        <v>241</v>
      </c>
      <c r="T12" s="8" t="s">
        <v>204</v>
      </c>
      <c r="U12" s="710">
        <v>2619</v>
      </c>
      <c r="V12" s="712">
        <v>2250</v>
      </c>
      <c r="W12" s="45">
        <f>取引基本表!BH9</f>
        <v>17602</v>
      </c>
      <c r="X12" s="721">
        <f>AB12</f>
        <v>3.7088865741159563E-2</v>
      </c>
      <c r="Y12" s="721">
        <f>AC12</f>
        <v>3.539948357013805E-2</v>
      </c>
      <c r="AA12" s="91" t="s">
        <v>204</v>
      </c>
      <c r="AB12" s="715">
        <v>3.7088865741159563E-2</v>
      </c>
      <c r="AC12" s="716">
        <v>3.539948357013805E-2</v>
      </c>
      <c r="AD12" s="716">
        <f t="shared" si="7"/>
        <v>0</v>
      </c>
      <c r="AF12" s="11" t="s">
        <v>241</v>
      </c>
      <c r="AG12" s="8" t="s">
        <v>204</v>
      </c>
      <c r="AH12" s="9">
        <v>2664</v>
      </c>
      <c r="AI12" s="9">
        <v>1380</v>
      </c>
      <c r="AJ12" s="9">
        <v>906</v>
      </c>
      <c r="AK12" s="9">
        <v>421</v>
      </c>
      <c r="AL12" s="9">
        <v>-86</v>
      </c>
      <c r="AM12" s="9">
        <v>17602</v>
      </c>
      <c r="AN12" s="160">
        <f t="shared" si="10"/>
        <v>0.30024997159413702</v>
      </c>
      <c r="AO12" s="160">
        <f t="shared" si="11"/>
        <v>0.15134643790478355</v>
      </c>
      <c r="AQ12" s="11" t="s">
        <v>241</v>
      </c>
      <c r="AR12" s="8" t="s">
        <v>204</v>
      </c>
      <c r="AS12" s="10">
        <f>取引基本表!AS9</f>
        <v>78409</v>
      </c>
      <c r="AT12" s="159">
        <f t="shared" si="6"/>
        <v>7.8483166592429848E-2</v>
      </c>
    </row>
    <row r="13" spans="1:46" x14ac:dyDescent="0.15">
      <c r="A13" s="11" t="s">
        <v>242</v>
      </c>
      <c r="B13" s="8" t="s">
        <v>29</v>
      </c>
      <c r="C13" s="157">
        <f t="shared" si="0"/>
        <v>7.3277544118284244E-3</v>
      </c>
      <c r="D13" s="158">
        <f t="shared" si="1"/>
        <v>0.49732620320855614</v>
      </c>
      <c r="E13" s="158">
        <f t="shared" si="1"/>
        <v>0.36497326203208558</v>
      </c>
      <c r="F13" s="158">
        <f t="shared" si="2"/>
        <v>0.38101604278074869</v>
      </c>
      <c r="G13" s="158">
        <f t="shared" si="2"/>
        <v>0.24598930481283424</v>
      </c>
      <c r="H13" s="159">
        <f t="shared" si="3"/>
        <v>1.5623764457412254E-2</v>
      </c>
      <c r="K13" s="11" t="s">
        <v>242</v>
      </c>
      <c r="L13" s="8" t="s">
        <v>29</v>
      </c>
      <c r="M13" s="10">
        <f>取引基本表!AY10</f>
        <v>23063</v>
      </c>
      <c r="N13" s="9">
        <f>ABS(取引基本表!BF10)</f>
        <v>22894</v>
      </c>
      <c r="O13" s="43">
        <f t="shared" si="4"/>
        <v>0.99267224558817158</v>
      </c>
      <c r="P13" s="44">
        <f t="shared" si="5"/>
        <v>7.3277544118284244E-3</v>
      </c>
      <c r="Q13" s="43">
        <v>6.684233532602335E-2</v>
      </c>
      <c r="S13" s="11" t="s">
        <v>242</v>
      </c>
      <c r="T13" s="8" t="s">
        <v>29</v>
      </c>
      <c r="U13" s="710">
        <v>372</v>
      </c>
      <c r="V13" s="712">
        <v>273</v>
      </c>
      <c r="W13" s="45">
        <f>取引基本表!BH10</f>
        <v>748</v>
      </c>
      <c r="X13" s="607">
        <f t="shared" si="8"/>
        <v>0.49732620320855614</v>
      </c>
      <c r="Y13" s="607">
        <f t="shared" si="9"/>
        <v>0.36497326203208558</v>
      </c>
      <c r="AA13" s="91" t="s">
        <v>29</v>
      </c>
      <c r="AB13" s="715">
        <v>0.1651861487951434</v>
      </c>
      <c r="AC13" s="716">
        <v>0.12199715046769498</v>
      </c>
      <c r="AD13" s="716">
        <f t="shared" si="7"/>
        <v>0.33214005441341277</v>
      </c>
      <c r="AF13" s="11" t="s">
        <v>242</v>
      </c>
      <c r="AG13" s="8" t="s">
        <v>29</v>
      </c>
      <c r="AH13" s="9">
        <v>184</v>
      </c>
      <c r="AI13" s="9">
        <v>-4</v>
      </c>
      <c r="AJ13" s="9">
        <v>71</v>
      </c>
      <c r="AK13" s="9">
        <v>34</v>
      </c>
      <c r="AL13" s="9">
        <v>0</v>
      </c>
      <c r="AM13" s="9">
        <v>748</v>
      </c>
      <c r="AN13" s="160">
        <f t="shared" si="10"/>
        <v>0.38101604278074869</v>
      </c>
      <c r="AO13" s="160">
        <f t="shared" si="11"/>
        <v>0.24598930481283424</v>
      </c>
      <c r="AQ13" s="11" t="s">
        <v>242</v>
      </c>
      <c r="AR13" s="8" t="s">
        <v>29</v>
      </c>
      <c r="AS13" s="10">
        <f>取引基本表!AS10</f>
        <v>15609</v>
      </c>
      <c r="AT13" s="159">
        <f t="shared" si="6"/>
        <v>1.5623764457412254E-2</v>
      </c>
    </row>
    <row r="14" spans="1:46" x14ac:dyDescent="0.15">
      <c r="A14" s="11" t="s">
        <v>243</v>
      </c>
      <c r="B14" s="8" t="s">
        <v>294</v>
      </c>
      <c r="C14" s="157">
        <f t="shared" si="0"/>
        <v>0.29455517461793246</v>
      </c>
      <c r="D14" s="158">
        <f t="shared" si="1"/>
        <v>2.28689587062527E-2</v>
      </c>
      <c r="E14" s="158">
        <f t="shared" si="1"/>
        <v>2.0446268748842665E-2</v>
      </c>
      <c r="F14" s="158">
        <f t="shared" si="2"/>
        <v>0.30083019566693414</v>
      </c>
      <c r="G14" s="158">
        <f t="shared" si="2"/>
        <v>0.16245910746250231</v>
      </c>
      <c r="H14" s="159">
        <f t="shared" si="3"/>
        <v>1.0389818378367557E-3</v>
      </c>
      <c r="K14" s="11" t="s">
        <v>243</v>
      </c>
      <c r="L14" s="8" t="s">
        <v>294</v>
      </c>
      <c r="M14" s="10">
        <f>取引基本表!AY11</f>
        <v>51627</v>
      </c>
      <c r="N14" s="9">
        <f>ABS(取引基本表!BF11)</f>
        <v>36420</v>
      </c>
      <c r="O14" s="43">
        <f t="shared" si="4"/>
        <v>0.70544482538206754</v>
      </c>
      <c r="P14" s="44">
        <f t="shared" si="5"/>
        <v>0.29455517461793246</v>
      </c>
      <c r="Q14" s="43">
        <v>0.21710827927701792</v>
      </c>
      <c r="S14" s="11" t="s">
        <v>243</v>
      </c>
      <c r="T14" s="8" t="s">
        <v>294</v>
      </c>
      <c r="U14" s="710">
        <v>1482</v>
      </c>
      <c r="V14" s="712">
        <v>1325</v>
      </c>
      <c r="W14" s="45">
        <f>取引基本表!BH11</f>
        <v>64804</v>
      </c>
      <c r="X14" s="607">
        <f t="shared" si="8"/>
        <v>2.28689587062527E-2</v>
      </c>
      <c r="Y14" s="607">
        <f t="shared" si="9"/>
        <v>2.0446268748842665E-2</v>
      </c>
      <c r="AA14" s="91" t="s">
        <v>294</v>
      </c>
      <c r="AB14" s="715">
        <v>4.5196804531672026E-2</v>
      </c>
      <c r="AC14" s="716">
        <v>3.8130342673435243E-2</v>
      </c>
      <c r="AD14" s="716">
        <f t="shared" si="7"/>
        <v>-2.2327845825419326E-2</v>
      </c>
      <c r="AF14" s="11" t="s">
        <v>243</v>
      </c>
      <c r="AG14" s="8" t="s">
        <v>294</v>
      </c>
      <c r="AH14" s="9">
        <v>10528</v>
      </c>
      <c r="AI14" s="9">
        <v>4014</v>
      </c>
      <c r="AJ14" s="9">
        <v>3393</v>
      </c>
      <c r="AK14" s="9">
        <v>1560</v>
      </c>
      <c r="AL14" s="9">
        <v>0</v>
      </c>
      <c r="AM14" s="9">
        <v>64804</v>
      </c>
      <c r="AN14" s="160">
        <f t="shared" si="10"/>
        <v>0.30083019566693414</v>
      </c>
      <c r="AO14" s="160">
        <f t="shared" si="11"/>
        <v>0.16245910746250231</v>
      </c>
      <c r="AQ14" s="11" t="s">
        <v>243</v>
      </c>
      <c r="AR14" s="8" t="s">
        <v>294</v>
      </c>
      <c r="AS14" s="10">
        <f>取引基本表!AS11</f>
        <v>1038</v>
      </c>
      <c r="AT14" s="159">
        <f t="shared" si="6"/>
        <v>1.0389818378367557E-3</v>
      </c>
    </row>
    <row r="15" spans="1:46" x14ac:dyDescent="0.15">
      <c r="A15" s="11" t="s">
        <v>244</v>
      </c>
      <c r="B15" s="8" t="s">
        <v>30</v>
      </c>
      <c r="C15" s="157">
        <f t="shared" si="0"/>
        <v>2.1772510366767528E-2</v>
      </c>
      <c r="D15" s="158">
        <f t="shared" si="1"/>
        <v>3.834936269414365E-2</v>
      </c>
      <c r="E15" s="158">
        <f t="shared" si="1"/>
        <v>3.7491548002300965E-2</v>
      </c>
      <c r="F15" s="158">
        <f t="shared" si="2"/>
        <v>0.32102453350018673</v>
      </c>
      <c r="G15" s="158">
        <f t="shared" si="2"/>
        <v>0.11363521682527829</v>
      </c>
      <c r="H15" s="159">
        <f t="shared" si="3"/>
        <v>6.9545720706067236E-3</v>
      </c>
      <c r="K15" s="11" t="s">
        <v>244</v>
      </c>
      <c r="L15" s="8" t="s">
        <v>30</v>
      </c>
      <c r="M15" s="10">
        <f>取引基本表!AY12</f>
        <v>108761</v>
      </c>
      <c r="N15" s="9">
        <f>ABS(取引基本表!BF12)</f>
        <v>106393</v>
      </c>
      <c r="O15" s="43">
        <f t="shared" si="4"/>
        <v>0.97822748963323247</v>
      </c>
      <c r="P15" s="44">
        <f t="shared" si="5"/>
        <v>2.1772510366767528E-2</v>
      </c>
      <c r="Q15" s="43">
        <v>0.1777237835164599</v>
      </c>
      <c r="S15" s="11" t="s">
        <v>244</v>
      </c>
      <c r="T15" s="8" t="s">
        <v>30</v>
      </c>
      <c r="U15" s="710">
        <v>3800</v>
      </c>
      <c r="V15" s="712">
        <v>3715</v>
      </c>
      <c r="W15" s="45">
        <f>取引基本表!BH12</f>
        <v>99089</v>
      </c>
      <c r="X15" s="607">
        <f t="shared" si="8"/>
        <v>3.834936269414365E-2</v>
      </c>
      <c r="Y15" s="607">
        <f t="shared" si="9"/>
        <v>3.7491548002300965E-2</v>
      </c>
      <c r="AA15" s="91" t="s">
        <v>30</v>
      </c>
      <c r="AB15" s="715">
        <v>1.862209422908882E-2</v>
      </c>
      <c r="AC15" s="716">
        <v>1.8544573004253467E-2</v>
      </c>
      <c r="AD15" s="716">
        <f t="shared" si="7"/>
        <v>1.9727268465054831E-2</v>
      </c>
      <c r="AF15" s="11" t="s">
        <v>244</v>
      </c>
      <c r="AG15" s="8" t="s">
        <v>30</v>
      </c>
      <c r="AH15" s="9">
        <v>11260</v>
      </c>
      <c r="AI15" s="9">
        <v>5999</v>
      </c>
      <c r="AJ15" s="9">
        <v>12470</v>
      </c>
      <c r="AK15" s="9">
        <v>2081</v>
      </c>
      <c r="AL15" s="9">
        <v>0</v>
      </c>
      <c r="AM15" s="9">
        <v>99089</v>
      </c>
      <c r="AN15" s="160">
        <f t="shared" si="10"/>
        <v>0.32102453350018673</v>
      </c>
      <c r="AO15" s="160">
        <f t="shared" si="11"/>
        <v>0.11363521682527829</v>
      </c>
      <c r="AQ15" s="11" t="s">
        <v>244</v>
      </c>
      <c r="AR15" s="8" t="s">
        <v>30</v>
      </c>
      <c r="AS15" s="10">
        <f>取引基本表!AS12</f>
        <v>6948</v>
      </c>
      <c r="AT15" s="159">
        <f t="shared" si="6"/>
        <v>6.9545720706067236E-3</v>
      </c>
    </row>
    <row r="16" spans="1:46" x14ac:dyDescent="0.15">
      <c r="A16" s="11" t="s">
        <v>245</v>
      </c>
      <c r="B16" s="8" t="s">
        <v>31</v>
      </c>
      <c r="C16" s="157">
        <f t="shared" si="0"/>
        <v>6.3168212593708306E-3</v>
      </c>
      <c r="D16" s="158">
        <f t="shared" si="1"/>
        <v>0.16473317865429235</v>
      </c>
      <c r="E16" s="158">
        <f t="shared" si="1"/>
        <v>0.15893271461716937</v>
      </c>
      <c r="F16" s="158">
        <f t="shared" si="2"/>
        <v>0.1751740139211137</v>
      </c>
      <c r="G16" s="158">
        <f t="shared" si="2"/>
        <v>1.9721577726218097E-2</v>
      </c>
      <c r="H16" s="159">
        <f t="shared" si="3"/>
        <v>1.583996877048811E-2</v>
      </c>
      <c r="K16" s="11" t="s">
        <v>245</v>
      </c>
      <c r="L16" s="8" t="s">
        <v>31</v>
      </c>
      <c r="M16" s="10">
        <f>取引基本表!AY13</f>
        <v>55091</v>
      </c>
      <c r="N16" s="9">
        <f>ABS(取引基本表!BF13)</f>
        <v>54743</v>
      </c>
      <c r="O16" s="43">
        <f t="shared" si="4"/>
        <v>0.99368317874062917</v>
      </c>
      <c r="P16" s="44">
        <f t="shared" si="5"/>
        <v>6.3168212593708306E-3</v>
      </c>
      <c r="Q16" s="43">
        <v>0.12368252551663639</v>
      </c>
      <c r="S16" s="11" t="s">
        <v>245</v>
      </c>
      <c r="T16" s="8" t="s">
        <v>31</v>
      </c>
      <c r="U16" s="710">
        <v>284</v>
      </c>
      <c r="V16" s="712">
        <v>274</v>
      </c>
      <c r="W16" s="45">
        <f>取引基本表!BH13</f>
        <v>1724</v>
      </c>
      <c r="X16" s="607">
        <f t="shared" si="8"/>
        <v>0.16473317865429235</v>
      </c>
      <c r="Y16" s="607">
        <f t="shared" si="9"/>
        <v>0.15893271461716937</v>
      </c>
      <c r="AA16" s="91" t="s">
        <v>31</v>
      </c>
      <c r="AB16" s="715">
        <v>1.2952602682604767E-2</v>
      </c>
      <c r="AC16" s="716">
        <v>1.2952602682604767E-2</v>
      </c>
      <c r="AD16" s="716">
        <f t="shared" si="7"/>
        <v>0.15178057597168759</v>
      </c>
      <c r="AF16" s="11" t="s">
        <v>245</v>
      </c>
      <c r="AG16" s="8" t="s">
        <v>31</v>
      </c>
      <c r="AH16" s="9">
        <v>34</v>
      </c>
      <c r="AI16" s="9">
        <v>36</v>
      </c>
      <c r="AJ16" s="9">
        <v>95</v>
      </c>
      <c r="AK16" s="9">
        <v>139</v>
      </c>
      <c r="AL16" s="9">
        <v>-2</v>
      </c>
      <c r="AM16" s="9">
        <v>1724</v>
      </c>
      <c r="AN16" s="160">
        <f t="shared" si="10"/>
        <v>0.1751740139211137</v>
      </c>
      <c r="AO16" s="160">
        <f t="shared" si="11"/>
        <v>1.9721577726218097E-2</v>
      </c>
      <c r="AQ16" s="11" t="s">
        <v>245</v>
      </c>
      <c r="AR16" s="8" t="s">
        <v>31</v>
      </c>
      <c r="AS16" s="10">
        <f>取引基本表!AS13</f>
        <v>15825</v>
      </c>
      <c r="AT16" s="159">
        <f t="shared" si="6"/>
        <v>1.583996877048811E-2</v>
      </c>
    </row>
    <row r="17" spans="1:46" x14ac:dyDescent="0.15">
      <c r="A17" s="11" t="s">
        <v>2</v>
      </c>
      <c r="B17" s="8" t="s">
        <v>295</v>
      </c>
      <c r="C17" s="157">
        <f t="shared" si="0"/>
        <v>7.9378496960914591E-2</v>
      </c>
      <c r="D17" s="158">
        <f t="shared" si="1"/>
        <v>4.171463398117424E-2</v>
      </c>
      <c r="E17" s="158">
        <f t="shared" si="1"/>
        <v>3.7448364596735964E-2</v>
      </c>
      <c r="F17" s="158">
        <f t="shared" si="2"/>
        <v>0.34168528927112257</v>
      </c>
      <c r="G17" s="158">
        <f t="shared" si="2"/>
        <v>0.22446445904155662</v>
      </c>
      <c r="H17" s="159">
        <f t="shared" si="3"/>
        <v>2.9407790361891989E-3</v>
      </c>
      <c r="K17" s="11" t="s">
        <v>2</v>
      </c>
      <c r="L17" s="8" t="s">
        <v>295</v>
      </c>
      <c r="M17" s="10">
        <f>取引基本表!AY14</f>
        <v>49686</v>
      </c>
      <c r="N17" s="9">
        <f>ABS(取引基本表!BF14)</f>
        <v>45742</v>
      </c>
      <c r="O17" s="43">
        <f t="shared" si="4"/>
        <v>0.92062150303908541</v>
      </c>
      <c r="P17" s="44">
        <f t="shared" si="5"/>
        <v>7.9378496960914591E-2</v>
      </c>
      <c r="Q17" s="43">
        <v>0.19283956701830429</v>
      </c>
      <c r="S17" s="11" t="s">
        <v>2</v>
      </c>
      <c r="T17" s="8" t="s">
        <v>295</v>
      </c>
      <c r="U17" s="710">
        <v>1848</v>
      </c>
      <c r="V17" s="712">
        <v>1659</v>
      </c>
      <c r="W17" s="45">
        <f>取引基本表!BH14</f>
        <v>44301</v>
      </c>
      <c r="X17" s="607">
        <f t="shared" si="8"/>
        <v>4.171463398117424E-2</v>
      </c>
      <c r="Y17" s="607">
        <f t="shared" si="9"/>
        <v>3.7448364596735964E-2</v>
      </c>
      <c r="AA17" s="91" t="s">
        <v>981</v>
      </c>
      <c r="AB17" s="715">
        <v>4.4453920652026524E-2</v>
      </c>
      <c r="AC17" s="716">
        <v>4.2061277361062542E-2</v>
      </c>
      <c r="AD17" s="716">
        <f t="shared" si="7"/>
        <v>-2.7392866708522839E-3</v>
      </c>
      <c r="AF17" s="11" t="s">
        <v>2</v>
      </c>
      <c r="AG17" s="8" t="s">
        <v>295</v>
      </c>
      <c r="AH17" s="9">
        <v>9944</v>
      </c>
      <c r="AI17" s="9">
        <v>-284</v>
      </c>
      <c r="AJ17" s="9">
        <v>3769</v>
      </c>
      <c r="AK17" s="9">
        <v>1708</v>
      </c>
      <c r="AL17" s="9">
        <v>0</v>
      </c>
      <c r="AM17" s="9">
        <v>44301</v>
      </c>
      <c r="AN17" s="160">
        <f t="shared" si="10"/>
        <v>0.34168528927112257</v>
      </c>
      <c r="AO17" s="160">
        <f t="shared" si="11"/>
        <v>0.22446445904155662</v>
      </c>
      <c r="AQ17" s="11" t="s">
        <v>2</v>
      </c>
      <c r="AR17" s="8" t="s">
        <v>295</v>
      </c>
      <c r="AS17" s="10">
        <f>取引基本表!AS14</f>
        <v>2938</v>
      </c>
      <c r="AT17" s="159">
        <f t="shared" si="6"/>
        <v>2.9407790361891989E-3</v>
      </c>
    </row>
    <row r="18" spans="1:46" x14ac:dyDescent="0.15">
      <c r="A18" s="11" t="s">
        <v>3</v>
      </c>
      <c r="B18" s="8" t="s">
        <v>32</v>
      </c>
      <c r="C18" s="157">
        <f t="shared" si="0"/>
        <v>0.29470672389127328</v>
      </c>
      <c r="D18" s="158">
        <f t="shared" si="1"/>
        <v>4.6735030645921737E-2</v>
      </c>
      <c r="E18" s="158">
        <f t="shared" si="1"/>
        <v>4.1872937293729373E-2</v>
      </c>
      <c r="F18" s="158">
        <f t="shared" si="2"/>
        <v>0.47032649693540785</v>
      </c>
      <c r="G18" s="158">
        <f t="shared" si="2"/>
        <v>0.22527699198491277</v>
      </c>
      <c r="H18" s="159">
        <f t="shared" si="3"/>
        <v>4.9546821746550491E-4</v>
      </c>
      <c r="K18" s="11" t="s">
        <v>3</v>
      </c>
      <c r="L18" s="8" t="s">
        <v>32</v>
      </c>
      <c r="M18" s="10">
        <f>取引基本表!AY15</f>
        <v>19572</v>
      </c>
      <c r="N18" s="9">
        <f>ABS(取引基本表!BF15)</f>
        <v>13804</v>
      </c>
      <c r="O18" s="43">
        <f t="shared" si="4"/>
        <v>0.70529327610872672</v>
      </c>
      <c r="P18" s="44">
        <f t="shared" si="5"/>
        <v>0.29470672389127328</v>
      </c>
      <c r="Q18" s="43">
        <v>0.30630539049432115</v>
      </c>
      <c r="S18" s="11" t="s">
        <v>3</v>
      </c>
      <c r="T18" s="8" t="s">
        <v>32</v>
      </c>
      <c r="U18" s="710">
        <v>1586</v>
      </c>
      <c r="V18" s="712">
        <v>1421</v>
      </c>
      <c r="W18" s="45">
        <f>取引基本表!BH15</f>
        <v>33936</v>
      </c>
      <c r="X18" s="607">
        <f t="shared" si="8"/>
        <v>4.6735030645921737E-2</v>
      </c>
      <c r="Y18" s="607">
        <f t="shared" si="9"/>
        <v>4.1872937293729373E-2</v>
      </c>
      <c r="AA18" s="91" t="s">
        <v>32</v>
      </c>
      <c r="AB18" s="715">
        <v>4.1488554421314744E-2</v>
      </c>
      <c r="AC18" s="716">
        <v>3.8178621954614265E-2</v>
      </c>
      <c r="AD18" s="716">
        <f t="shared" si="7"/>
        <v>5.2464762246069926E-3</v>
      </c>
      <c r="AF18" s="11" t="s">
        <v>3</v>
      </c>
      <c r="AG18" s="8" t="s">
        <v>32</v>
      </c>
      <c r="AH18" s="9">
        <v>7645</v>
      </c>
      <c r="AI18" s="9">
        <v>3037</v>
      </c>
      <c r="AJ18" s="9">
        <v>4329</v>
      </c>
      <c r="AK18" s="9">
        <v>950</v>
      </c>
      <c r="AL18" s="9">
        <v>0</v>
      </c>
      <c r="AM18" s="9">
        <v>33936</v>
      </c>
      <c r="AN18" s="160">
        <f t="shared" si="10"/>
        <v>0.47032649693540785</v>
      </c>
      <c r="AO18" s="160">
        <f t="shared" si="11"/>
        <v>0.22527699198491277</v>
      </c>
      <c r="AQ18" s="11" t="s">
        <v>3</v>
      </c>
      <c r="AR18" s="8" t="s">
        <v>32</v>
      </c>
      <c r="AS18" s="10">
        <f>取引基本表!AS15</f>
        <v>495</v>
      </c>
      <c r="AT18" s="159">
        <f t="shared" si="6"/>
        <v>4.9546821746550491E-4</v>
      </c>
    </row>
    <row r="19" spans="1:46" x14ac:dyDescent="0.15">
      <c r="A19" s="11" t="s">
        <v>4</v>
      </c>
      <c r="B19" s="8" t="s">
        <v>33</v>
      </c>
      <c r="C19" s="157">
        <f t="shared" si="0"/>
        <v>0.12093112469499157</v>
      </c>
      <c r="D19" s="158">
        <f t="shared" si="1"/>
        <v>8.7271714006413471E-3</v>
      </c>
      <c r="E19" s="158">
        <f t="shared" si="1"/>
        <v>8.3754351023689663E-3</v>
      </c>
      <c r="F19" s="158">
        <f t="shared" si="2"/>
        <v>0.16958714380989795</v>
      </c>
      <c r="G19" s="158">
        <f t="shared" si="2"/>
        <v>4.7525512301634432E-2</v>
      </c>
      <c r="H19" s="159">
        <f t="shared" si="3"/>
        <v>-1.1610972368888599E-4</v>
      </c>
      <c r="K19" s="11" t="s">
        <v>4</v>
      </c>
      <c r="L19" s="8" t="s">
        <v>33</v>
      </c>
      <c r="M19" s="10">
        <f>取引基本表!AY16</f>
        <v>318024</v>
      </c>
      <c r="N19" s="9">
        <f>ABS(取引基本表!BF16)</f>
        <v>279565</v>
      </c>
      <c r="O19" s="43">
        <f t="shared" si="4"/>
        <v>0.87906887530500843</v>
      </c>
      <c r="P19" s="44">
        <f t="shared" si="5"/>
        <v>0.12093112469499157</v>
      </c>
      <c r="Q19" s="43">
        <v>0.36966314955627488</v>
      </c>
      <c r="S19" s="11" t="s">
        <v>4</v>
      </c>
      <c r="T19" s="8" t="s">
        <v>33</v>
      </c>
      <c r="U19" s="710">
        <v>3821</v>
      </c>
      <c r="V19" s="712">
        <v>3667</v>
      </c>
      <c r="W19" s="45">
        <f>取引基本表!BH16</f>
        <v>437828</v>
      </c>
      <c r="X19" s="607">
        <f t="shared" si="8"/>
        <v>8.7271714006413471E-3</v>
      </c>
      <c r="Y19" s="607">
        <f t="shared" si="9"/>
        <v>8.3754351023689663E-3</v>
      </c>
      <c r="AA19" s="91" t="s">
        <v>33</v>
      </c>
      <c r="AB19" s="715">
        <v>8.3109656186295868E-3</v>
      </c>
      <c r="AC19" s="716">
        <v>8.1137788631236215E-3</v>
      </c>
      <c r="AD19" s="716">
        <f t="shared" si="7"/>
        <v>4.1620578201176026E-4</v>
      </c>
      <c r="AF19" s="11" t="s">
        <v>4</v>
      </c>
      <c r="AG19" s="8" t="s">
        <v>33</v>
      </c>
      <c r="AH19" s="9">
        <v>20808</v>
      </c>
      <c r="AI19" s="9">
        <v>32566</v>
      </c>
      <c r="AJ19" s="9">
        <v>15454</v>
      </c>
      <c r="AK19" s="9">
        <v>5422</v>
      </c>
      <c r="AL19" s="9">
        <v>0</v>
      </c>
      <c r="AM19" s="9">
        <v>437828</v>
      </c>
      <c r="AN19" s="160">
        <f t="shared" si="10"/>
        <v>0.16958714380989795</v>
      </c>
      <c r="AO19" s="160">
        <f t="shared" si="11"/>
        <v>4.7525512301634432E-2</v>
      </c>
      <c r="AQ19" s="11" t="s">
        <v>4</v>
      </c>
      <c r="AR19" s="8" t="s">
        <v>33</v>
      </c>
      <c r="AS19" s="10">
        <f>取引基本表!AS16</f>
        <v>-116</v>
      </c>
      <c r="AT19" s="159">
        <f t="shared" si="6"/>
        <v>-1.1610972368888599E-4</v>
      </c>
    </row>
    <row r="20" spans="1:46" x14ac:dyDescent="0.15">
      <c r="A20" s="11" t="s">
        <v>5</v>
      </c>
      <c r="B20" s="8" t="s">
        <v>34</v>
      </c>
      <c r="C20" s="157">
        <f t="shared" si="0"/>
        <v>0.11038897915538337</v>
      </c>
      <c r="D20" s="158">
        <f t="shared" si="1"/>
        <v>2.1634907148925842E-2</v>
      </c>
      <c r="E20" s="158">
        <f t="shared" si="1"/>
        <v>2.0653801027632802E-2</v>
      </c>
      <c r="F20" s="158">
        <f t="shared" si="2"/>
        <v>0.25905247400574505</v>
      </c>
      <c r="G20" s="158">
        <f t="shared" si="2"/>
        <v>9.7372253914309995E-2</v>
      </c>
      <c r="H20" s="159">
        <f t="shared" si="3"/>
        <v>5.6052970056703585E-4</v>
      </c>
      <c r="K20" s="11" t="s">
        <v>5</v>
      </c>
      <c r="L20" s="8" t="s">
        <v>34</v>
      </c>
      <c r="M20" s="10">
        <f>取引基本表!AY17</f>
        <v>72009</v>
      </c>
      <c r="N20" s="9">
        <f>ABS(取引基本表!BF17)</f>
        <v>64060</v>
      </c>
      <c r="O20" s="43">
        <f t="shared" si="4"/>
        <v>0.88961102084461663</v>
      </c>
      <c r="P20" s="44">
        <f t="shared" si="5"/>
        <v>0.11038897915538337</v>
      </c>
      <c r="Q20" s="43">
        <v>0.11840151680286914</v>
      </c>
      <c r="S20" s="11" t="s">
        <v>5</v>
      </c>
      <c r="T20" s="8" t="s">
        <v>34</v>
      </c>
      <c r="U20" s="710">
        <v>2139</v>
      </c>
      <c r="V20" s="712">
        <v>2042</v>
      </c>
      <c r="W20" s="45">
        <f>取引基本表!BH17</f>
        <v>98868</v>
      </c>
      <c r="X20" s="607">
        <f t="shared" si="8"/>
        <v>2.1634907148925842E-2</v>
      </c>
      <c r="Y20" s="607">
        <f t="shared" si="9"/>
        <v>2.0653801027632802E-2</v>
      </c>
      <c r="AA20" s="91" t="s">
        <v>34</v>
      </c>
      <c r="AB20" s="715">
        <v>2.4837040813006365E-2</v>
      </c>
      <c r="AC20" s="716">
        <v>2.4562278789456368E-2</v>
      </c>
      <c r="AD20" s="716">
        <f t="shared" si="7"/>
        <v>-3.2021336640805226E-3</v>
      </c>
      <c r="AF20" s="11" t="s">
        <v>5</v>
      </c>
      <c r="AG20" s="8" t="s">
        <v>34</v>
      </c>
      <c r="AH20" s="9">
        <v>9627</v>
      </c>
      <c r="AI20" s="9">
        <v>11767</v>
      </c>
      <c r="AJ20" s="9">
        <v>3390</v>
      </c>
      <c r="AK20" s="9">
        <v>828</v>
      </c>
      <c r="AL20" s="9">
        <v>0</v>
      </c>
      <c r="AM20" s="9">
        <v>98868</v>
      </c>
      <c r="AN20" s="160">
        <f t="shared" si="10"/>
        <v>0.25905247400574505</v>
      </c>
      <c r="AO20" s="160">
        <f t="shared" si="11"/>
        <v>9.7372253914309995E-2</v>
      </c>
      <c r="AQ20" s="11" t="s">
        <v>5</v>
      </c>
      <c r="AR20" s="8" t="s">
        <v>34</v>
      </c>
      <c r="AS20" s="10">
        <f>取引基本表!AS17</f>
        <v>560</v>
      </c>
      <c r="AT20" s="159">
        <f t="shared" si="6"/>
        <v>5.6052970056703585E-4</v>
      </c>
    </row>
    <row r="21" spans="1:46" x14ac:dyDescent="0.15">
      <c r="A21" s="11" t="s">
        <v>6</v>
      </c>
      <c r="B21" s="8" t="s">
        <v>35</v>
      </c>
      <c r="C21" s="157">
        <f t="shared" si="0"/>
        <v>0.41461568406938021</v>
      </c>
      <c r="D21" s="158">
        <f t="shared" si="1"/>
        <v>9.8857885378197244E-2</v>
      </c>
      <c r="E21" s="158">
        <f t="shared" si="1"/>
        <v>8.5675694159485713E-2</v>
      </c>
      <c r="F21" s="158">
        <f t="shared" si="2"/>
        <v>0.41535015729722335</v>
      </c>
      <c r="G21" s="158">
        <f t="shared" si="2"/>
        <v>0.27518465326220765</v>
      </c>
      <c r="H21" s="159">
        <f t="shared" si="3"/>
        <v>9.5590332864557009E-4</v>
      </c>
      <c r="K21" s="11" t="s">
        <v>6</v>
      </c>
      <c r="L21" s="8" t="s">
        <v>35</v>
      </c>
      <c r="M21" s="10">
        <f>取引基本表!AY18</f>
        <v>46238</v>
      </c>
      <c r="N21" s="9">
        <f>ABS(取引基本表!BF18)</f>
        <v>27067</v>
      </c>
      <c r="O21" s="43">
        <f t="shared" si="4"/>
        <v>0.58538431593061979</v>
      </c>
      <c r="P21" s="44">
        <f t="shared" si="5"/>
        <v>0.41461568406938021</v>
      </c>
      <c r="Q21" s="43">
        <v>0.26258212636596168</v>
      </c>
      <c r="S21" s="11" t="s">
        <v>6</v>
      </c>
      <c r="T21" s="8" t="s">
        <v>35</v>
      </c>
      <c r="U21" s="710">
        <v>5782</v>
      </c>
      <c r="V21" s="712">
        <v>5011</v>
      </c>
      <c r="W21" s="45">
        <f>取引基本表!BH18</f>
        <v>58488</v>
      </c>
      <c r="X21" s="607">
        <f t="shared" si="8"/>
        <v>9.8857885378197244E-2</v>
      </c>
      <c r="Y21" s="607">
        <f t="shared" si="9"/>
        <v>8.5675694159485713E-2</v>
      </c>
      <c r="AA21" s="91" t="s">
        <v>35</v>
      </c>
      <c r="AB21" s="715">
        <v>6.1343946819791585E-2</v>
      </c>
      <c r="AC21" s="716">
        <v>5.4343995376178865E-2</v>
      </c>
      <c r="AD21" s="716">
        <f t="shared" si="7"/>
        <v>3.7513938558405659E-2</v>
      </c>
      <c r="AF21" s="11" t="s">
        <v>6</v>
      </c>
      <c r="AG21" s="8" t="s">
        <v>35</v>
      </c>
      <c r="AH21" s="9">
        <v>16095</v>
      </c>
      <c r="AI21" s="9">
        <v>1877</v>
      </c>
      <c r="AJ21" s="9">
        <v>4705</v>
      </c>
      <c r="AK21" s="9">
        <v>1616</v>
      </c>
      <c r="AL21" s="9">
        <v>0</v>
      </c>
      <c r="AM21" s="9">
        <v>58488</v>
      </c>
      <c r="AN21" s="160">
        <f t="shared" si="10"/>
        <v>0.41535015729722335</v>
      </c>
      <c r="AO21" s="160">
        <f t="shared" si="11"/>
        <v>0.27518465326220765</v>
      </c>
      <c r="AQ21" s="11" t="s">
        <v>6</v>
      </c>
      <c r="AR21" s="8" t="s">
        <v>35</v>
      </c>
      <c r="AS21" s="10">
        <f>取引基本表!AS18</f>
        <v>955</v>
      </c>
      <c r="AT21" s="159">
        <f t="shared" si="6"/>
        <v>9.5590332864557009E-4</v>
      </c>
    </row>
    <row r="22" spans="1:46" x14ac:dyDescent="0.15">
      <c r="A22" s="11" t="s">
        <v>7</v>
      </c>
      <c r="B22" s="8" t="s">
        <v>296</v>
      </c>
      <c r="C22" s="157">
        <f t="shared" si="0"/>
        <v>7.9611180086606281E-2</v>
      </c>
      <c r="D22" s="158">
        <f t="shared" si="1"/>
        <v>5.6429845830092869E-2</v>
      </c>
      <c r="E22" s="158">
        <f t="shared" si="1"/>
        <v>5.0253899995425226E-2</v>
      </c>
      <c r="F22" s="158">
        <f t="shared" si="2"/>
        <v>0.41941534379431811</v>
      </c>
      <c r="G22" s="158">
        <f t="shared" si="2"/>
        <v>0.19753877121551763</v>
      </c>
      <c r="H22" s="159">
        <f t="shared" si="3"/>
        <v>4.5042565224136809E-5</v>
      </c>
      <c r="K22" s="11" t="s">
        <v>7</v>
      </c>
      <c r="L22" s="8" t="s">
        <v>296</v>
      </c>
      <c r="M22" s="10">
        <f>取引基本表!AY19</f>
        <v>33023</v>
      </c>
      <c r="N22" s="9">
        <f>ABS(取引基本表!BF19)</f>
        <v>30394</v>
      </c>
      <c r="O22" s="43">
        <f t="shared" si="4"/>
        <v>0.92038881991339372</v>
      </c>
      <c r="P22" s="44">
        <f t="shared" si="5"/>
        <v>7.9611180086606281E-2</v>
      </c>
      <c r="Q22" s="43">
        <v>0.19256748567873505</v>
      </c>
      <c r="S22" s="11" t="s">
        <v>7</v>
      </c>
      <c r="T22" s="8" t="s">
        <v>296</v>
      </c>
      <c r="U22" s="710">
        <v>2467</v>
      </c>
      <c r="V22" s="712">
        <v>2197</v>
      </c>
      <c r="W22" s="45">
        <f>取引基本表!BH19</f>
        <v>43718</v>
      </c>
      <c r="X22" s="607">
        <f t="shared" si="8"/>
        <v>5.6429845830092869E-2</v>
      </c>
      <c r="Y22" s="607">
        <f t="shared" si="9"/>
        <v>5.0253899995425226E-2</v>
      </c>
      <c r="AA22" s="91" t="s">
        <v>296</v>
      </c>
      <c r="AB22" s="715">
        <v>2.9425619037728289E-2</v>
      </c>
      <c r="AC22" s="716">
        <v>2.8940662878506891E-2</v>
      </c>
      <c r="AD22" s="716">
        <f t="shared" si="7"/>
        <v>2.7004226792364579E-2</v>
      </c>
      <c r="AF22" s="11" t="s">
        <v>7</v>
      </c>
      <c r="AG22" s="8" t="s">
        <v>296</v>
      </c>
      <c r="AH22" s="9">
        <v>8636</v>
      </c>
      <c r="AI22" s="9">
        <v>4741</v>
      </c>
      <c r="AJ22" s="9">
        <v>4671</v>
      </c>
      <c r="AK22" s="9">
        <v>288</v>
      </c>
      <c r="AL22" s="9">
        <v>0</v>
      </c>
      <c r="AM22" s="9">
        <v>43718</v>
      </c>
      <c r="AN22" s="160">
        <f t="shared" si="10"/>
        <v>0.41941534379431811</v>
      </c>
      <c r="AO22" s="160">
        <f t="shared" si="11"/>
        <v>0.19753877121551763</v>
      </c>
      <c r="AQ22" s="11" t="s">
        <v>7</v>
      </c>
      <c r="AR22" s="8" t="s">
        <v>296</v>
      </c>
      <c r="AS22" s="10">
        <f>取引基本表!AS19</f>
        <v>45</v>
      </c>
      <c r="AT22" s="159">
        <f t="shared" si="6"/>
        <v>4.5042565224136809E-5</v>
      </c>
    </row>
    <row r="23" spans="1:46" x14ac:dyDescent="0.15">
      <c r="A23" s="11" t="s">
        <v>8</v>
      </c>
      <c r="B23" s="8" t="s">
        <v>297</v>
      </c>
      <c r="C23" s="157">
        <f t="shared" si="0"/>
        <v>0</v>
      </c>
      <c r="D23" s="158">
        <f t="shared" si="1"/>
        <v>6.6504306504306498E-2</v>
      </c>
      <c r="E23" s="158">
        <f t="shared" si="1"/>
        <v>6.0005940005940006E-2</v>
      </c>
      <c r="F23" s="158">
        <f t="shared" si="2"/>
        <v>0.42513810513810513</v>
      </c>
      <c r="G23" s="158">
        <f t="shared" si="2"/>
        <v>0.20785268785268785</v>
      </c>
      <c r="H23" s="159">
        <f t="shared" si="3"/>
        <v>2.3021755559003257E-5</v>
      </c>
      <c r="K23" s="11" t="s">
        <v>8</v>
      </c>
      <c r="L23" s="8" t="s">
        <v>297</v>
      </c>
      <c r="M23" s="10">
        <f>取引基本表!AY20</f>
        <v>39296</v>
      </c>
      <c r="N23" s="9">
        <f>ABS(取引基本表!BF20)</f>
        <v>39296</v>
      </c>
      <c r="O23" s="43">
        <f t="shared" si="4"/>
        <v>1</v>
      </c>
      <c r="P23" s="44">
        <f t="shared" si="5"/>
        <v>0</v>
      </c>
      <c r="Q23" s="43">
        <v>0.20116432520583094</v>
      </c>
      <c r="S23" s="11" t="s">
        <v>8</v>
      </c>
      <c r="T23" s="8" t="s">
        <v>297</v>
      </c>
      <c r="U23" s="710">
        <v>5598</v>
      </c>
      <c r="V23" s="712">
        <v>5051</v>
      </c>
      <c r="W23" s="45">
        <f>取引基本表!BH20</f>
        <v>84175</v>
      </c>
      <c r="X23" s="607">
        <f t="shared" si="8"/>
        <v>6.6504306504306498E-2</v>
      </c>
      <c r="Y23" s="607">
        <f t="shared" si="9"/>
        <v>6.0005940005940006E-2</v>
      </c>
      <c r="AA23" s="91" t="s">
        <v>297</v>
      </c>
      <c r="AB23" s="715">
        <v>3.5044555722743287E-2</v>
      </c>
      <c r="AC23" s="716">
        <v>3.4275414947972954E-2</v>
      </c>
      <c r="AD23" s="716">
        <f t="shared" si="7"/>
        <v>3.1459750781563212E-2</v>
      </c>
      <c r="AF23" s="11" t="s">
        <v>8</v>
      </c>
      <c r="AG23" s="8" t="s">
        <v>297</v>
      </c>
      <c r="AH23" s="9">
        <v>17496</v>
      </c>
      <c r="AI23" s="9">
        <v>9139</v>
      </c>
      <c r="AJ23" s="9">
        <v>8359</v>
      </c>
      <c r="AK23" s="9">
        <v>792</v>
      </c>
      <c r="AL23" s="9">
        <v>0</v>
      </c>
      <c r="AM23" s="9">
        <v>84175</v>
      </c>
      <c r="AN23" s="160">
        <f t="shared" si="10"/>
        <v>0.42513810513810513</v>
      </c>
      <c r="AO23" s="160">
        <f t="shared" si="11"/>
        <v>0.20785268785268785</v>
      </c>
      <c r="AQ23" s="11" t="s">
        <v>8</v>
      </c>
      <c r="AR23" s="8" t="s">
        <v>297</v>
      </c>
      <c r="AS23" s="10">
        <f>取引基本表!AS20</f>
        <v>23</v>
      </c>
      <c r="AT23" s="159">
        <f t="shared" si="6"/>
        <v>2.3021755559003257E-5</v>
      </c>
    </row>
    <row r="24" spans="1:46" x14ac:dyDescent="0.15">
      <c r="A24" s="11" t="s">
        <v>9</v>
      </c>
      <c r="B24" s="8" t="s">
        <v>298</v>
      </c>
      <c r="C24" s="157">
        <f t="shared" si="0"/>
        <v>0.1837256220578346</v>
      </c>
      <c r="D24" s="158">
        <f t="shared" si="1"/>
        <v>5.1948051948051951E-2</v>
      </c>
      <c r="E24" s="158">
        <f t="shared" si="1"/>
        <v>4.5614878948212284E-2</v>
      </c>
      <c r="F24" s="158">
        <f t="shared" si="2"/>
        <v>0.36419753086419754</v>
      </c>
      <c r="G24" s="158">
        <f t="shared" si="2"/>
        <v>0.19288119288119288</v>
      </c>
      <c r="H24" s="159">
        <f t="shared" si="3"/>
        <v>1.0389818378367557E-3</v>
      </c>
      <c r="K24" s="11" t="s">
        <v>9</v>
      </c>
      <c r="L24" s="8" t="s">
        <v>298</v>
      </c>
      <c r="M24" s="10">
        <f>取引基本表!AY21</f>
        <v>22305</v>
      </c>
      <c r="N24" s="9">
        <f>ABS(取引基本表!BF21)</f>
        <v>18207</v>
      </c>
      <c r="O24" s="43">
        <f t="shared" si="4"/>
        <v>0.8162743779421654</v>
      </c>
      <c r="P24" s="44">
        <f t="shared" si="5"/>
        <v>0.1837256220578346</v>
      </c>
      <c r="Q24" s="43">
        <v>0.46796458506974481</v>
      </c>
      <c r="S24" s="11" t="s">
        <v>9</v>
      </c>
      <c r="T24" s="8" t="s">
        <v>298</v>
      </c>
      <c r="U24" s="710">
        <v>648</v>
      </c>
      <c r="V24" s="712">
        <v>569</v>
      </c>
      <c r="W24" s="45">
        <f>取引基本表!BH21</f>
        <v>12474</v>
      </c>
      <c r="X24" s="607">
        <f t="shared" si="8"/>
        <v>5.1948051948051951E-2</v>
      </c>
      <c r="Y24" s="607">
        <f t="shared" si="9"/>
        <v>4.5614878948212284E-2</v>
      </c>
      <c r="AA24" s="91" t="s">
        <v>298</v>
      </c>
      <c r="AB24" s="715">
        <v>4.5804723184795566E-2</v>
      </c>
      <c r="AC24" s="716">
        <v>4.4933066139114755E-2</v>
      </c>
      <c r="AD24" s="716">
        <f t="shared" si="7"/>
        <v>6.1433287632563852E-3</v>
      </c>
      <c r="AF24" s="11" t="s">
        <v>9</v>
      </c>
      <c r="AG24" s="8" t="s">
        <v>298</v>
      </c>
      <c r="AH24" s="9">
        <v>2406</v>
      </c>
      <c r="AI24" s="9">
        <v>299</v>
      </c>
      <c r="AJ24" s="9">
        <v>1657</v>
      </c>
      <c r="AK24" s="9">
        <v>181</v>
      </c>
      <c r="AL24" s="9">
        <v>0</v>
      </c>
      <c r="AM24" s="9">
        <v>12474</v>
      </c>
      <c r="AN24" s="160">
        <f t="shared" si="10"/>
        <v>0.36419753086419754</v>
      </c>
      <c r="AO24" s="160">
        <f t="shared" si="11"/>
        <v>0.19288119288119288</v>
      </c>
      <c r="AQ24" s="11" t="s">
        <v>9</v>
      </c>
      <c r="AR24" s="8" t="s">
        <v>298</v>
      </c>
      <c r="AS24" s="10">
        <f>取引基本表!AS21</f>
        <v>1038</v>
      </c>
      <c r="AT24" s="159">
        <f t="shared" si="6"/>
        <v>1.0389818378367557E-3</v>
      </c>
    </row>
    <row r="25" spans="1:46" x14ac:dyDescent="0.15">
      <c r="A25" s="11" t="s">
        <v>10</v>
      </c>
      <c r="B25" s="8" t="s">
        <v>299</v>
      </c>
      <c r="C25" s="157">
        <f t="shared" si="0"/>
        <v>7.0413931740690439E-3</v>
      </c>
      <c r="D25" s="158">
        <f t="shared" si="1"/>
        <v>9.5895791058453889E-2</v>
      </c>
      <c r="E25" s="158">
        <f t="shared" si="1"/>
        <v>9.2295607776395894E-2</v>
      </c>
      <c r="F25" s="158">
        <f t="shared" si="2"/>
        <v>0.34587942658898996</v>
      </c>
      <c r="G25" s="158">
        <f t="shared" si="2"/>
        <v>0.25940956994174247</v>
      </c>
      <c r="H25" s="159">
        <f t="shared" si="3"/>
        <v>4.4141713919654073E-4</v>
      </c>
      <c r="K25" s="11" t="s">
        <v>10</v>
      </c>
      <c r="L25" s="8" t="s">
        <v>299</v>
      </c>
      <c r="M25" s="10">
        <f>取引基本表!AY22</f>
        <v>90039</v>
      </c>
      <c r="N25" s="9">
        <f>ABS(取引基本表!BF22)</f>
        <v>89405</v>
      </c>
      <c r="O25" s="43">
        <f t="shared" si="4"/>
        <v>0.99295860682593096</v>
      </c>
      <c r="P25" s="44">
        <f t="shared" si="5"/>
        <v>7.0413931740690439E-3</v>
      </c>
      <c r="Q25" s="43">
        <v>0.11839811615034102</v>
      </c>
      <c r="S25" s="11" t="s">
        <v>10</v>
      </c>
      <c r="T25" s="8" t="s">
        <v>299</v>
      </c>
      <c r="U25" s="710">
        <v>1465</v>
      </c>
      <c r="V25" s="712">
        <v>1410</v>
      </c>
      <c r="W25" s="45">
        <f>取引基本表!BH22</f>
        <v>15277</v>
      </c>
      <c r="X25" s="607">
        <f t="shared" si="8"/>
        <v>9.5895791058453889E-2</v>
      </c>
      <c r="Y25" s="607">
        <f t="shared" si="9"/>
        <v>9.2295607776395894E-2</v>
      </c>
      <c r="AA25" s="91" t="s">
        <v>299</v>
      </c>
      <c r="AB25" s="715">
        <v>3.4959095734715541E-2</v>
      </c>
      <c r="AC25" s="716">
        <v>3.4440766876912506E-2</v>
      </c>
      <c r="AD25" s="716">
        <f t="shared" si="7"/>
        <v>6.0936695323738348E-2</v>
      </c>
      <c r="AF25" s="11" t="s">
        <v>10</v>
      </c>
      <c r="AG25" s="8" t="s">
        <v>299</v>
      </c>
      <c r="AH25" s="9">
        <v>3963</v>
      </c>
      <c r="AI25" s="9">
        <v>-1277</v>
      </c>
      <c r="AJ25" s="9">
        <v>2439</v>
      </c>
      <c r="AK25" s="9">
        <v>159</v>
      </c>
      <c r="AL25" s="9">
        <v>0</v>
      </c>
      <c r="AM25" s="9">
        <v>15277</v>
      </c>
      <c r="AN25" s="160">
        <f t="shared" si="10"/>
        <v>0.34587942658898996</v>
      </c>
      <c r="AO25" s="160">
        <f t="shared" si="11"/>
        <v>0.25940956994174247</v>
      </c>
      <c r="AQ25" s="11" t="s">
        <v>10</v>
      </c>
      <c r="AR25" s="8" t="s">
        <v>299</v>
      </c>
      <c r="AS25" s="10">
        <f>取引基本表!AS22</f>
        <v>441</v>
      </c>
      <c r="AT25" s="159">
        <f t="shared" si="6"/>
        <v>4.4141713919654073E-4</v>
      </c>
    </row>
    <row r="26" spans="1:46" x14ac:dyDescent="0.15">
      <c r="A26" s="11" t="s">
        <v>11</v>
      </c>
      <c r="B26" s="8" t="s">
        <v>36</v>
      </c>
      <c r="C26" s="157">
        <f t="shared" si="0"/>
        <v>0.31712598932687097</v>
      </c>
      <c r="D26" s="158">
        <f t="shared" si="1"/>
        <v>2.2616085835695871E-2</v>
      </c>
      <c r="E26" s="158">
        <f t="shared" si="1"/>
        <v>2.1362493812398346E-2</v>
      </c>
      <c r="F26" s="158">
        <f t="shared" si="2"/>
        <v>0.34642854846901056</v>
      </c>
      <c r="G26" s="158">
        <f t="shared" si="2"/>
        <v>0.20571766536164524</v>
      </c>
      <c r="H26" s="159">
        <f t="shared" si="3"/>
        <v>9.9283823212936231E-3</v>
      </c>
      <c r="K26" s="11" t="s">
        <v>11</v>
      </c>
      <c r="L26" s="8" t="s">
        <v>36</v>
      </c>
      <c r="M26" s="10">
        <f>取引基本表!AY23</f>
        <v>77578</v>
      </c>
      <c r="N26" s="9">
        <f>ABS(取引基本表!BF23)</f>
        <v>52976</v>
      </c>
      <c r="O26" s="43">
        <f t="shared" si="4"/>
        <v>0.68287401067312903</v>
      </c>
      <c r="P26" s="44">
        <f t="shared" si="5"/>
        <v>0.31712598932687097</v>
      </c>
      <c r="Q26" s="43">
        <v>0.29113960871661038</v>
      </c>
      <c r="S26" s="11" t="s">
        <v>11</v>
      </c>
      <c r="T26" s="8" t="s">
        <v>36</v>
      </c>
      <c r="U26" s="710">
        <v>3518</v>
      </c>
      <c r="V26" s="712">
        <v>3323</v>
      </c>
      <c r="W26" s="45">
        <f>取引基本表!BH23</f>
        <v>155553</v>
      </c>
      <c r="X26" s="607">
        <f t="shared" si="8"/>
        <v>2.2616085835695871E-2</v>
      </c>
      <c r="Y26" s="607">
        <f t="shared" si="9"/>
        <v>2.1362493812398346E-2</v>
      </c>
      <c r="AA26" s="91" t="s">
        <v>36</v>
      </c>
      <c r="AB26" s="715">
        <v>2.5195355338839619E-2</v>
      </c>
      <c r="AC26" s="716">
        <v>2.4685974681555249E-2</v>
      </c>
      <c r="AD26" s="716">
        <f t="shared" si="7"/>
        <v>-2.5792695031437475E-3</v>
      </c>
      <c r="AF26" s="11" t="s">
        <v>11</v>
      </c>
      <c r="AG26" s="8" t="s">
        <v>36</v>
      </c>
      <c r="AH26" s="9">
        <v>32000</v>
      </c>
      <c r="AI26" s="9">
        <v>-4707</v>
      </c>
      <c r="AJ26" s="9">
        <v>26010</v>
      </c>
      <c r="AK26" s="9">
        <v>585</v>
      </c>
      <c r="AL26" s="9">
        <v>0</v>
      </c>
      <c r="AM26" s="9">
        <v>155553</v>
      </c>
      <c r="AN26" s="160">
        <f t="shared" si="10"/>
        <v>0.34642854846901056</v>
      </c>
      <c r="AO26" s="160">
        <f t="shared" si="11"/>
        <v>0.20571766536164524</v>
      </c>
      <c r="AQ26" s="11" t="s">
        <v>11</v>
      </c>
      <c r="AR26" s="8" t="s">
        <v>36</v>
      </c>
      <c r="AS26" s="10">
        <f>取引基本表!AS23</f>
        <v>9919</v>
      </c>
      <c r="AT26" s="159">
        <f t="shared" si="6"/>
        <v>9.9283823212936231E-3</v>
      </c>
    </row>
    <row r="27" spans="1:46" x14ac:dyDescent="0.15">
      <c r="A27" s="11" t="s">
        <v>12</v>
      </c>
      <c r="B27" s="8" t="s">
        <v>205</v>
      </c>
      <c r="C27" s="157">
        <f t="shared" si="0"/>
        <v>0.91765023268361778</v>
      </c>
      <c r="D27" s="158">
        <f t="shared" si="1"/>
        <v>2.1968927510062821E-2</v>
      </c>
      <c r="E27" s="158">
        <f t="shared" si="1"/>
        <v>2.1791585384859282E-2</v>
      </c>
      <c r="F27" s="158">
        <f t="shared" si="2"/>
        <v>0.34824619386181288</v>
      </c>
      <c r="G27" s="158">
        <f t="shared" si="2"/>
        <v>0.1974785174198333</v>
      </c>
      <c r="H27" s="159">
        <f t="shared" si="3"/>
        <v>5.4386395143410524E-2</v>
      </c>
      <c r="K27" s="11" t="s">
        <v>12</v>
      </c>
      <c r="L27" s="8" t="s">
        <v>205</v>
      </c>
      <c r="M27" s="10">
        <f>取引基本表!AY24</f>
        <v>74135</v>
      </c>
      <c r="N27" s="9">
        <f>ABS(取引基本表!BF24)</f>
        <v>6105</v>
      </c>
      <c r="O27" s="43">
        <f t="shared" si="4"/>
        <v>8.2349767316382272E-2</v>
      </c>
      <c r="P27" s="44">
        <f t="shared" si="5"/>
        <v>0.91765023268361778</v>
      </c>
      <c r="Q27" s="43">
        <v>0.22390034937983039</v>
      </c>
      <c r="S27" s="11" t="s">
        <v>12</v>
      </c>
      <c r="T27" s="8" t="s">
        <v>205</v>
      </c>
      <c r="U27" s="710">
        <v>4088</v>
      </c>
      <c r="V27" s="712">
        <v>4055</v>
      </c>
      <c r="W27" s="45">
        <f>取引基本表!BH24</f>
        <v>186081</v>
      </c>
      <c r="X27" s="607">
        <f t="shared" si="8"/>
        <v>2.1968927510062821E-2</v>
      </c>
      <c r="Y27" s="607">
        <f t="shared" si="9"/>
        <v>2.1791585384859282E-2</v>
      </c>
      <c r="AA27" s="91" t="s">
        <v>967</v>
      </c>
      <c r="AB27" s="715">
        <v>2.2648101403620974E-2</v>
      </c>
      <c r="AC27" s="716">
        <v>2.2430380263578655E-2</v>
      </c>
      <c r="AD27" s="716">
        <f t="shared" si="7"/>
        <v>-6.7917389355815275E-4</v>
      </c>
      <c r="AF27" s="11" t="s">
        <v>12</v>
      </c>
      <c r="AG27" s="8" t="s">
        <v>205</v>
      </c>
      <c r="AH27" s="9">
        <v>36747</v>
      </c>
      <c r="AI27" s="9">
        <v>-8328</v>
      </c>
      <c r="AJ27" s="9">
        <v>34368</v>
      </c>
      <c r="AK27" s="9">
        <v>2016</v>
      </c>
      <c r="AL27" s="9">
        <v>-1</v>
      </c>
      <c r="AM27" s="9">
        <v>186081</v>
      </c>
      <c r="AN27" s="160">
        <f t="shared" si="10"/>
        <v>0.34824619386181288</v>
      </c>
      <c r="AO27" s="160">
        <f t="shared" si="11"/>
        <v>0.1974785174198333</v>
      </c>
      <c r="AQ27" s="11" t="s">
        <v>12</v>
      </c>
      <c r="AR27" s="8" t="s">
        <v>205</v>
      </c>
      <c r="AS27" s="10">
        <f>取引基本表!AS24</f>
        <v>54335</v>
      </c>
      <c r="AT27" s="159">
        <f t="shared" si="6"/>
        <v>5.4386395143410524E-2</v>
      </c>
    </row>
    <row r="28" spans="1:46" x14ac:dyDescent="0.15">
      <c r="A28" s="11" t="s">
        <v>13</v>
      </c>
      <c r="B28" s="8" t="s">
        <v>207</v>
      </c>
      <c r="C28" s="157">
        <f t="shared" si="0"/>
        <v>0.17270965956269024</v>
      </c>
      <c r="D28" s="158">
        <f t="shared" si="1"/>
        <v>2.0890658552113344E-2</v>
      </c>
      <c r="E28" s="158">
        <f t="shared" si="1"/>
        <v>1.9455504839597293E-2</v>
      </c>
      <c r="F28" s="158">
        <f t="shared" si="2"/>
        <v>0.33877181055970995</v>
      </c>
      <c r="G28" s="158">
        <f t="shared" si="2"/>
        <v>0.18312777184293161</v>
      </c>
      <c r="H28" s="159">
        <f t="shared" si="3"/>
        <v>7.5351206890511531E-3</v>
      </c>
      <c r="K28" s="11" t="s">
        <v>13</v>
      </c>
      <c r="L28" s="8" t="s">
        <v>207</v>
      </c>
      <c r="M28" s="10">
        <f>取引基本表!AY25</f>
        <v>50582</v>
      </c>
      <c r="N28" s="9">
        <f>ABS(取引基本表!BF25)</f>
        <v>41846</v>
      </c>
      <c r="O28" s="43">
        <f t="shared" si="4"/>
        <v>0.82729034043730976</v>
      </c>
      <c r="P28" s="44">
        <f t="shared" si="5"/>
        <v>0.17270965956269024</v>
      </c>
      <c r="Q28" s="43">
        <v>0.22512814125204084</v>
      </c>
      <c r="S28" s="11" t="s">
        <v>13</v>
      </c>
      <c r="T28" s="8" t="s">
        <v>207</v>
      </c>
      <c r="U28" s="710">
        <v>1936</v>
      </c>
      <c r="V28" s="712">
        <v>1803</v>
      </c>
      <c r="W28" s="45">
        <f>取引基本表!BH25</f>
        <v>92673</v>
      </c>
      <c r="X28" s="607">
        <f t="shared" si="8"/>
        <v>2.0890658552113344E-2</v>
      </c>
      <c r="Y28" s="607">
        <f t="shared" si="9"/>
        <v>1.9455504839597293E-2</v>
      </c>
      <c r="AA28" s="91" t="s">
        <v>207</v>
      </c>
      <c r="AB28" s="715">
        <v>2.8688437249149327E-2</v>
      </c>
      <c r="AC28" s="716">
        <v>2.8133457885501985E-2</v>
      </c>
      <c r="AD28" s="716">
        <f t="shared" si="7"/>
        <v>-7.7977786970359828E-3</v>
      </c>
      <c r="AF28" s="11" t="s">
        <v>13</v>
      </c>
      <c r="AG28" s="8" t="s">
        <v>207</v>
      </c>
      <c r="AH28" s="9">
        <v>16971</v>
      </c>
      <c r="AI28" s="9">
        <v>2594</v>
      </c>
      <c r="AJ28" s="9">
        <v>10105</v>
      </c>
      <c r="AK28" s="9">
        <v>1726</v>
      </c>
      <c r="AL28" s="9">
        <v>-1</v>
      </c>
      <c r="AM28" s="9">
        <v>92673</v>
      </c>
      <c r="AN28" s="160">
        <f t="shared" si="10"/>
        <v>0.33877181055970995</v>
      </c>
      <c r="AO28" s="160">
        <f t="shared" si="11"/>
        <v>0.18312777184293161</v>
      </c>
      <c r="AQ28" s="11" t="s">
        <v>13</v>
      </c>
      <c r="AR28" s="8" t="s">
        <v>207</v>
      </c>
      <c r="AS28" s="10">
        <f>取引基本表!AS25</f>
        <v>7528</v>
      </c>
      <c r="AT28" s="159">
        <f t="shared" si="6"/>
        <v>7.5351206890511531E-3</v>
      </c>
    </row>
    <row r="29" spans="1:46" x14ac:dyDescent="0.15">
      <c r="A29" s="11" t="s">
        <v>14</v>
      </c>
      <c r="B29" s="8" t="s">
        <v>56</v>
      </c>
      <c r="C29" s="157">
        <f t="shared" si="0"/>
        <v>0.14297982963117706</v>
      </c>
      <c r="D29" s="158">
        <f t="shared" si="1"/>
        <v>5.807573932824836E-2</v>
      </c>
      <c r="E29" s="158">
        <f t="shared" si="1"/>
        <v>4.6746063606762124E-2</v>
      </c>
      <c r="F29" s="158">
        <f t="shared" si="2"/>
        <v>0.43962710201168653</v>
      </c>
      <c r="G29" s="158">
        <f t="shared" si="2"/>
        <v>0.25955662607609614</v>
      </c>
      <c r="H29" s="159">
        <f t="shared" si="3"/>
        <v>1.1267647927291291E-2</v>
      </c>
      <c r="K29" s="11" t="s">
        <v>14</v>
      </c>
      <c r="L29" s="8" t="s">
        <v>56</v>
      </c>
      <c r="M29" s="10">
        <f>取引基本表!AY26</f>
        <v>43083</v>
      </c>
      <c r="N29" s="9">
        <f>ABS(取引基本表!BF26)</f>
        <v>36923</v>
      </c>
      <c r="O29" s="43">
        <f t="shared" si="4"/>
        <v>0.85702017036882294</v>
      </c>
      <c r="P29" s="44">
        <f t="shared" si="5"/>
        <v>0.14297982963117706</v>
      </c>
      <c r="Q29" s="43">
        <v>0.20292812083079403</v>
      </c>
      <c r="S29" s="11" t="s">
        <v>14</v>
      </c>
      <c r="T29" s="8" t="s">
        <v>56</v>
      </c>
      <c r="U29" s="710">
        <v>1302</v>
      </c>
      <c r="V29" s="712">
        <v>1048</v>
      </c>
      <c r="W29" s="45">
        <f>取引基本表!BH26</f>
        <v>22419</v>
      </c>
      <c r="X29" s="607">
        <f t="shared" si="8"/>
        <v>5.807573932824836E-2</v>
      </c>
      <c r="Y29" s="607">
        <f t="shared" si="9"/>
        <v>4.6746063606762124E-2</v>
      </c>
      <c r="AA29" s="91" t="s">
        <v>56</v>
      </c>
      <c r="AB29" s="715">
        <v>7.670374473161555E-2</v>
      </c>
      <c r="AC29" s="716">
        <v>6.1557890505000185E-2</v>
      </c>
      <c r="AD29" s="716">
        <f t="shared" si="7"/>
        <v>-1.862800540336719E-2</v>
      </c>
      <c r="AF29" s="11" t="s">
        <v>14</v>
      </c>
      <c r="AG29" s="8" t="s">
        <v>56</v>
      </c>
      <c r="AH29" s="9">
        <v>5819</v>
      </c>
      <c r="AI29" s="9">
        <v>1059</v>
      </c>
      <c r="AJ29" s="9">
        <v>2340</v>
      </c>
      <c r="AK29" s="9">
        <v>638</v>
      </c>
      <c r="AL29" s="9">
        <v>0</v>
      </c>
      <c r="AM29" s="9">
        <v>22419</v>
      </c>
      <c r="AN29" s="160">
        <f t="shared" si="10"/>
        <v>0.43962710201168653</v>
      </c>
      <c r="AO29" s="160">
        <f t="shared" si="11"/>
        <v>0.25955662607609614</v>
      </c>
      <c r="AQ29" s="11" t="s">
        <v>14</v>
      </c>
      <c r="AR29" s="8" t="s">
        <v>56</v>
      </c>
      <c r="AS29" s="10">
        <f>取引基本表!AS26</f>
        <v>11257</v>
      </c>
      <c r="AT29" s="159">
        <f t="shared" si="6"/>
        <v>1.1267647927291291E-2</v>
      </c>
    </row>
    <row r="30" spans="1:46" x14ac:dyDescent="0.15">
      <c r="A30" s="11" t="s">
        <v>15</v>
      </c>
      <c r="B30" s="8" t="s">
        <v>37</v>
      </c>
      <c r="C30" s="157">
        <f t="shared" si="0"/>
        <v>1</v>
      </c>
      <c r="D30" s="158">
        <f t="shared" si="1"/>
        <v>9.0497215089650473E-2</v>
      </c>
      <c r="E30" s="158">
        <f t="shared" si="1"/>
        <v>6.9383580850373619E-2</v>
      </c>
      <c r="F30" s="158">
        <f t="shared" si="2"/>
        <v>0.44260005608309094</v>
      </c>
      <c r="G30" s="158">
        <f t="shared" si="2"/>
        <v>0.3461756280481435</v>
      </c>
      <c r="H30" s="159">
        <f t="shared" si="3"/>
        <v>0</v>
      </c>
      <c r="K30" s="11" t="s">
        <v>15</v>
      </c>
      <c r="L30" s="8" t="s">
        <v>37</v>
      </c>
      <c r="M30" s="10">
        <f>取引基本表!AY27</f>
        <v>181873</v>
      </c>
      <c r="N30" s="9">
        <f>ABS(取引基本表!BF27)</f>
        <v>0</v>
      </c>
      <c r="O30" s="43">
        <f t="shared" si="4"/>
        <v>0</v>
      </c>
      <c r="P30" s="44">
        <f t="shared" si="5"/>
        <v>1</v>
      </c>
      <c r="Q30" s="43">
        <v>1</v>
      </c>
      <c r="S30" s="11" t="s">
        <v>15</v>
      </c>
      <c r="T30" s="8" t="s">
        <v>37</v>
      </c>
      <c r="U30" s="710">
        <v>16459</v>
      </c>
      <c r="V30" s="712">
        <v>12619</v>
      </c>
      <c r="W30" s="45">
        <f>取引基本表!BH27</f>
        <v>181873</v>
      </c>
      <c r="X30" s="607">
        <f t="shared" si="8"/>
        <v>9.0497215089650473E-2</v>
      </c>
      <c r="Y30" s="607">
        <f t="shared" si="9"/>
        <v>6.9383580850373619E-2</v>
      </c>
      <c r="AA30" s="91" t="s">
        <v>37</v>
      </c>
      <c r="AB30" s="715">
        <v>8.6867041025616112E-2</v>
      </c>
      <c r="AC30" s="716">
        <v>6.5897217034789901E-2</v>
      </c>
      <c r="AD30" s="716">
        <f t="shared" si="7"/>
        <v>3.630174064034361E-3</v>
      </c>
      <c r="AF30" s="11" t="s">
        <v>15</v>
      </c>
      <c r="AG30" s="8" t="s">
        <v>37</v>
      </c>
      <c r="AH30" s="9">
        <v>62960</v>
      </c>
      <c r="AI30" s="9">
        <v>5032</v>
      </c>
      <c r="AJ30" s="9">
        <v>6498</v>
      </c>
      <c r="AK30" s="9">
        <v>6744</v>
      </c>
      <c r="AL30" s="9">
        <v>-737</v>
      </c>
      <c r="AM30" s="9">
        <v>181873</v>
      </c>
      <c r="AN30" s="160">
        <f t="shared" si="10"/>
        <v>0.44260005608309094</v>
      </c>
      <c r="AO30" s="160">
        <f t="shared" si="11"/>
        <v>0.3461756280481435</v>
      </c>
      <c r="AQ30" s="11" t="s">
        <v>15</v>
      </c>
      <c r="AR30" s="8" t="s">
        <v>37</v>
      </c>
      <c r="AS30" s="10">
        <f>取引基本表!AS27</f>
        <v>0</v>
      </c>
      <c r="AT30" s="159">
        <f t="shared" si="6"/>
        <v>0</v>
      </c>
    </row>
    <row r="31" spans="1:46" x14ac:dyDescent="0.15">
      <c r="A31" s="11" t="s">
        <v>16</v>
      </c>
      <c r="B31" s="8" t="s">
        <v>208</v>
      </c>
      <c r="C31" s="157">
        <f t="shared" si="0"/>
        <v>0.59217028559204188</v>
      </c>
      <c r="D31" s="158">
        <f t="shared" si="1"/>
        <v>6.3973644390813841E-3</v>
      </c>
      <c r="E31" s="158">
        <f t="shared" si="1"/>
        <v>6.3973644390813841E-3</v>
      </c>
      <c r="F31" s="158">
        <f t="shared" si="2"/>
        <v>0.31136394108295506</v>
      </c>
      <c r="G31" s="158">
        <f t="shared" si="2"/>
        <v>6.4912179892355718E-2</v>
      </c>
      <c r="H31" s="159">
        <f t="shared" si="3"/>
        <v>1.4609806266922241E-2</v>
      </c>
      <c r="K31" s="11" t="s">
        <v>16</v>
      </c>
      <c r="L31" s="8" t="s">
        <v>208</v>
      </c>
      <c r="M31" s="10">
        <f>取引基本表!AY28</f>
        <v>93490</v>
      </c>
      <c r="N31" s="9">
        <f>ABS(取引基本表!BF28)</f>
        <v>38128</v>
      </c>
      <c r="O31" s="43">
        <f t="shared" si="4"/>
        <v>0.40782971440795807</v>
      </c>
      <c r="P31" s="44">
        <f t="shared" si="5"/>
        <v>0.59217028559204188</v>
      </c>
      <c r="Q31" s="43">
        <v>0.99667993786519227</v>
      </c>
      <c r="S31" s="11" t="s">
        <v>16</v>
      </c>
      <c r="T31" s="8" t="s">
        <v>208</v>
      </c>
      <c r="U31" s="710">
        <v>668</v>
      </c>
      <c r="V31" s="712">
        <v>668</v>
      </c>
      <c r="W31" s="45">
        <f>取引基本表!BH28</f>
        <v>104418</v>
      </c>
      <c r="X31" s="607">
        <f t="shared" si="8"/>
        <v>6.3973644390813841E-3</v>
      </c>
      <c r="Y31" s="607">
        <f t="shared" si="9"/>
        <v>6.3973644390813841E-3</v>
      </c>
      <c r="AA31" s="91" t="s">
        <v>208</v>
      </c>
      <c r="AB31" s="715">
        <v>6.5953615120199595E-3</v>
      </c>
      <c r="AC31" s="716">
        <v>6.5953615120199595E-3</v>
      </c>
      <c r="AD31" s="716">
        <f t="shared" si="7"/>
        <v>-1.9799707293857542E-4</v>
      </c>
      <c r="AF31" s="11" t="s">
        <v>16</v>
      </c>
      <c r="AG31" s="8" t="s">
        <v>208</v>
      </c>
      <c r="AH31" s="9">
        <v>6778</v>
      </c>
      <c r="AI31" s="9">
        <v>4833</v>
      </c>
      <c r="AJ31" s="9">
        <v>18050</v>
      </c>
      <c r="AK31" s="9">
        <v>2860</v>
      </c>
      <c r="AL31" s="9">
        <v>-9</v>
      </c>
      <c r="AM31" s="9">
        <v>104418</v>
      </c>
      <c r="AN31" s="160">
        <f t="shared" si="10"/>
        <v>0.31136394108295506</v>
      </c>
      <c r="AO31" s="160">
        <f t="shared" si="11"/>
        <v>6.4912179892355718E-2</v>
      </c>
      <c r="AQ31" s="11" t="s">
        <v>16</v>
      </c>
      <c r="AR31" s="8" t="s">
        <v>208</v>
      </c>
      <c r="AS31" s="10">
        <f>取引基本表!AS28</f>
        <v>14596</v>
      </c>
      <c r="AT31" s="159">
        <f t="shared" si="6"/>
        <v>1.4609806266922241E-2</v>
      </c>
    </row>
    <row r="32" spans="1:46" x14ac:dyDescent="0.15">
      <c r="A32" s="11" t="s">
        <v>17</v>
      </c>
      <c r="B32" s="8" t="s">
        <v>300</v>
      </c>
      <c r="C32" s="157">
        <f t="shared" si="0"/>
        <v>0.99941076338876522</v>
      </c>
      <c r="D32" s="158">
        <f t="shared" si="1"/>
        <v>3.7414745047093211E-2</v>
      </c>
      <c r="E32" s="158">
        <f t="shared" si="1"/>
        <v>3.7414745047093211E-2</v>
      </c>
      <c r="F32" s="158">
        <f t="shared" si="2"/>
        <v>0.47034751542708669</v>
      </c>
      <c r="G32" s="158">
        <f t="shared" si="2"/>
        <v>0.13653783696005198</v>
      </c>
      <c r="H32" s="159">
        <f t="shared" si="3"/>
        <v>6.1367992753151726E-3</v>
      </c>
      <c r="K32" s="11" t="s">
        <v>17</v>
      </c>
      <c r="L32" s="8" t="s">
        <v>300</v>
      </c>
      <c r="M32" s="10">
        <f>取引基本表!AY29</f>
        <v>15274</v>
      </c>
      <c r="N32" s="9">
        <f>ABS(取引基本表!BF29)</f>
        <v>9</v>
      </c>
      <c r="O32" s="43">
        <f t="shared" si="4"/>
        <v>5.892366112347781E-4</v>
      </c>
      <c r="P32" s="44">
        <f t="shared" si="5"/>
        <v>0.99941076338876522</v>
      </c>
      <c r="Q32" s="43">
        <v>0.99973750468741629</v>
      </c>
      <c r="S32" s="11" t="s">
        <v>17</v>
      </c>
      <c r="T32" s="8" t="s">
        <v>300</v>
      </c>
      <c r="U32" s="710">
        <v>576</v>
      </c>
      <c r="V32" s="712">
        <v>576</v>
      </c>
      <c r="W32" s="45">
        <f>取引基本表!BH29</f>
        <v>15395</v>
      </c>
      <c r="X32" s="607">
        <f t="shared" si="8"/>
        <v>3.7414745047093211E-2</v>
      </c>
      <c r="Y32" s="607">
        <f t="shared" si="9"/>
        <v>3.7414745047093211E-2</v>
      </c>
      <c r="AA32" s="91" t="s">
        <v>300</v>
      </c>
      <c r="AB32" s="715">
        <v>1.7896698615548455E-2</v>
      </c>
      <c r="AC32" s="716">
        <v>1.7896698615548455E-2</v>
      </c>
      <c r="AD32" s="716">
        <f t="shared" si="7"/>
        <v>1.9518046431544755E-2</v>
      </c>
      <c r="AF32" s="11" t="s">
        <v>17</v>
      </c>
      <c r="AG32" s="8" t="s">
        <v>300</v>
      </c>
      <c r="AH32" s="9">
        <v>2102</v>
      </c>
      <c r="AI32" s="9">
        <v>1955</v>
      </c>
      <c r="AJ32" s="9">
        <v>3229</v>
      </c>
      <c r="AK32" s="9">
        <v>685</v>
      </c>
      <c r="AL32" s="9">
        <v>-730</v>
      </c>
      <c r="AM32" s="9">
        <v>15395</v>
      </c>
      <c r="AN32" s="160">
        <f t="shared" si="10"/>
        <v>0.47034751542708669</v>
      </c>
      <c r="AO32" s="160">
        <f t="shared" si="11"/>
        <v>0.13653783696005198</v>
      </c>
      <c r="AQ32" s="11" t="s">
        <v>17</v>
      </c>
      <c r="AR32" s="8" t="s">
        <v>300</v>
      </c>
      <c r="AS32" s="10">
        <f>取引基本表!AS29</f>
        <v>6131</v>
      </c>
      <c r="AT32" s="159">
        <f t="shared" si="6"/>
        <v>6.1367992753151726E-3</v>
      </c>
    </row>
    <row r="33" spans="1:46" x14ac:dyDescent="0.15">
      <c r="A33" s="11" t="s">
        <v>18</v>
      </c>
      <c r="B33" s="8" t="s">
        <v>301</v>
      </c>
      <c r="C33" s="157">
        <f t="shared" si="0"/>
        <v>1</v>
      </c>
      <c r="D33" s="158">
        <f t="shared" si="1"/>
        <v>9.2885924690843405E-2</v>
      </c>
      <c r="E33" s="158">
        <f t="shared" si="1"/>
        <v>8.4062803946088643E-2</v>
      </c>
      <c r="F33" s="158">
        <f t="shared" si="2"/>
        <v>0.61497846324857575</v>
      </c>
      <c r="G33" s="158">
        <f t="shared" si="2"/>
        <v>0.48249270529387245</v>
      </c>
      <c r="H33" s="159">
        <f t="shared" si="3"/>
        <v>1.3432693895731465E-3</v>
      </c>
      <c r="K33" s="11" t="s">
        <v>18</v>
      </c>
      <c r="L33" s="8" t="s">
        <v>301</v>
      </c>
      <c r="M33" s="10">
        <f>取引基本表!AY30</f>
        <v>14359</v>
      </c>
      <c r="N33" s="9">
        <f>ABS(取引基本表!BF30)</f>
        <v>0</v>
      </c>
      <c r="O33" s="43">
        <f t="shared" si="4"/>
        <v>0</v>
      </c>
      <c r="P33" s="44">
        <f t="shared" si="5"/>
        <v>1</v>
      </c>
      <c r="Q33" s="43">
        <v>0.92720800471848297</v>
      </c>
      <c r="S33" s="11" t="s">
        <v>18</v>
      </c>
      <c r="T33" s="8" t="s">
        <v>301</v>
      </c>
      <c r="U33" s="710">
        <v>1337</v>
      </c>
      <c r="V33" s="712">
        <v>1210</v>
      </c>
      <c r="W33" s="45">
        <f>取引基本表!BH30</f>
        <v>14394</v>
      </c>
      <c r="X33" s="607">
        <f t="shared" si="8"/>
        <v>9.2885924690843405E-2</v>
      </c>
      <c r="Y33" s="607">
        <f t="shared" si="9"/>
        <v>8.4062803946088643E-2</v>
      </c>
      <c r="AA33" s="91" t="s">
        <v>301</v>
      </c>
      <c r="AB33" s="715">
        <v>6.3927479543206545E-2</v>
      </c>
      <c r="AC33" s="716">
        <v>6.2471900008991998E-2</v>
      </c>
      <c r="AD33" s="716">
        <f t="shared" si="7"/>
        <v>2.895844514763686E-2</v>
      </c>
      <c r="AF33" s="11" t="s">
        <v>18</v>
      </c>
      <c r="AG33" s="8" t="s">
        <v>301</v>
      </c>
      <c r="AH33" s="9">
        <v>6945</v>
      </c>
      <c r="AI33" s="9">
        <v>526</v>
      </c>
      <c r="AJ33" s="9">
        <v>1113</v>
      </c>
      <c r="AK33" s="9">
        <v>268</v>
      </c>
      <c r="AL33" s="9">
        <v>0</v>
      </c>
      <c r="AM33" s="9">
        <v>14394</v>
      </c>
      <c r="AN33" s="160">
        <f t="shared" si="10"/>
        <v>0.61497846324857575</v>
      </c>
      <c r="AO33" s="160">
        <f t="shared" si="11"/>
        <v>0.48249270529387245</v>
      </c>
      <c r="AQ33" s="11" t="s">
        <v>18</v>
      </c>
      <c r="AR33" s="8" t="s">
        <v>301</v>
      </c>
      <c r="AS33" s="10">
        <f>取引基本表!AS30</f>
        <v>1342</v>
      </c>
      <c r="AT33" s="159">
        <f t="shared" si="6"/>
        <v>1.3432693895731465E-3</v>
      </c>
    </row>
    <row r="34" spans="1:46" x14ac:dyDescent="0.15">
      <c r="A34" s="11" t="s">
        <v>19</v>
      </c>
      <c r="B34" s="8" t="s">
        <v>302</v>
      </c>
      <c r="C34" s="157">
        <f t="shared" si="0"/>
        <v>0.43058167090385968</v>
      </c>
      <c r="D34" s="158">
        <f t="shared" si="1"/>
        <v>0.1446138956652748</v>
      </c>
      <c r="E34" s="158">
        <f t="shared" si="1"/>
        <v>0.12299265157070806</v>
      </c>
      <c r="F34" s="158">
        <f t="shared" si="2"/>
        <v>0.66381809020658411</v>
      </c>
      <c r="G34" s="158">
        <f t="shared" si="2"/>
        <v>0.40252231218602053</v>
      </c>
      <c r="H34" s="159">
        <f t="shared" si="3"/>
        <v>0.16043461070711823</v>
      </c>
      <c r="K34" s="620" t="s">
        <v>19</v>
      </c>
      <c r="L34" s="621" t="s">
        <v>302</v>
      </c>
      <c r="M34" s="10">
        <f>取引基本表!AY31</f>
        <v>318375</v>
      </c>
      <c r="N34" s="9">
        <f>ABS(取引基本表!BF31)</f>
        <v>268699</v>
      </c>
      <c r="O34" s="43">
        <f t="shared" si="4"/>
        <v>0.84397016097369459</v>
      </c>
      <c r="P34" s="622">
        <f>Q34</f>
        <v>0.43058167090385968</v>
      </c>
      <c r="Q34" s="43">
        <v>0.43058167090385968</v>
      </c>
      <c r="S34" s="11" t="s">
        <v>19</v>
      </c>
      <c r="T34" s="8" t="s">
        <v>302</v>
      </c>
      <c r="U34" s="710">
        <v>28988</v>
      </c>
      <c r="V34" s="712">
        <v>24654</v>
      </c>
      <c r="W34" s="45">
        <f>取引基本表!BH31</f>
        <v>200451</v>
      </c>
      <c r="X34" s="607">
        <f t="shared" si="8"/>
        <v>0.1446138956652748</v>
      </c>
      <c r="Y34" s="607">
        <f t="shared" si="9"/>
        <v>0.12299265157070806</v>
      </c>
      <c r="AA34" s="91" t="s">
        <v>302</v>
      </c>
      <c r="AB34" s="715">
        <v>0.16067471370017011</v>
      </c>
      <c r="AC34" s="716">
        <v>0.14658203786750718</v>
      </c>
      <c r="AD34" s="716">
        <f t="shared" si="7"/>
        <v>-1.6060818034895313E-2</v>
      </c>
      <c r="AF34" s="11" t="s">
        <v>19</v>
      </c>
      <c r="AG34" s="8" t="s">
        <v>302</v>
      </c>
      <c r="AH34" s="9">
        <v>80686</v>
      </c>
      <c r="AI34" s="9">
        <v>26174</v>
      </c>
      <c r="AJ34" s="9">
        <v>18040</v>
      </c>
      <c r="AK34" s="9">
        <v>8259</v>
      </c>
      <c r="AL34" s="9">
        <v>-96</v>
      </c>
      <c r="AM34" s="9">
        <v>200451</v>
      </c>
      <c r="AN34" s="160">
        <f t="shared" si="10"/>
        <v>0.66381809020658411</v>
      </c>
      <c r="AO34" s="160">
        <f t="shared" si="11"/>
        <v>0.40252231218602053</v>
      </c>
      <c r="AQ34" s="11" t="s">
        <v>19</v>
      </c>
      <c r="AR34" s="8" t="s">
        <v>302</v>
      </c>
      <c r="AS34" s="10">
        <f>取引基本表!AS31</f>
        <v>160283</v>
      </c>
      <c r="AT34" s="159">
        <f t="shared" si="6"/>
        <v>0.16043461070711823</v>
      </c>
    </row>
    <row r="35" spans="1:46" x14ac:dyDescent="0.15">
      <c r="A35" s="11" t="s">
        <v>20</v>
      </c>
      <c r="B35" s="8" t="s">
        <v>38</v>
      </c>
      <c r="C35" s="157">
        <f t="shared" si="0"/>
        <v>0.79245431709599568</v>
      </c>
      <c r="D35" s="158">
        <f t="shared" si="1"/>
        <v>4.0069822869227584E-2</v>
      </c>
      <c r="E35" s="158">
        <f t="shared" si="1"/>
        <v>3.8022132954380151E-2</v>
      </c>
      <c r="F35" s="158">
        <f t="shared" si="2"/>
        <v>0.64661124103436318</v>
      </c>
      <c r="G35" s="158">
        <f t="shared" si="2"/>
        <v>0.31439313408452596</v>
      </c>
      <c r="H35" s="159">
        <f t="shared" si="3"/>
        <v>4.6388837451391565E-2</v>
      </c>
      <c r="K35" s="11" t="s">
        <v>20</v>
      </c>
      <c r="L35" s="8" t="s">
        <v>38</v>
      </c>
      <c r="M35" s="10">
        <f>取引基本表!AY32</f>
        <v>101515</v>
      </c>
      <c r="N35" s="9">
        <f>ABS(取引基本表!BF32)</f>
        <v>21069</v>
      </c>
      <c r="O35" s="43">
        <f t="shared" si="4"/>
        <v>0.20754568290400432</v>
      </c>
      <c r="P35" s="44">
        <f t="shared" si="5"/>
        <v>0.79245431709599568</v>
      </c>
      <c r="Q35" s="43">
        <v>0.85041941808411148</v>
      </c>
      <c r="S35" s="11" t="s">
        <v>20</v>
      </c>
      <c r="T35" s="8" t="s">
        <v>38</v>
      </c>
      <c r="U35" s="710">
        <v>3581</v>
      </c>
      <c r="V35" s="712">
        <v>3398</v>
      </c>
      <c r="W35" s="45">
        <f>取引基本表!BH32</f>
        <v>89369</v>
      </c>
      <c r="X35" s="607">
        <f t="shared" si="8"/>
        <v>4.0069822869227584E-2</v>
      </c>
      <c r="Y35" s="607">
        <f t="shared" si="9"/>
        <v>3.8022132954380151E-2</v>
      </c>
      <c r="AA35" s="91" t="s">
        <v>38</v>
      </c>
      <c r="AB35" s="715">
        <v>4.4457450663799247E-2</v>
      </c>
      <c r="AC35" s="716">
        <v>4.3787951741632962E-2</v>
      </c>
      <c r="AD35" s="716">
        <f t="shared" si="7"/>
        <v>-4.3876277945716635E-3</v>
      </c>
      <c r="AF35" s="11" t="s">
        <v>20</v>
      </c>
      <c r="AG35" s="8" t="s">
        <v>38</v>
      </c>
      <c r="AH35" s="9">
        <v>28097</v>
      </c>
      <c r="AI35" s="9">
        <v>22586</v>
      </c>
      <c r="AJ35" s="9">
        <v>6610</v>
      </c>
      <c r="AK35" s="9">
        <v>1844</v>
      </c>
      <c r="AL35" s="9">
        <v>-1350</v>
      </c>
      <c r="AM35" s="9">
        <v>89369</v>
      </c>
      <c r="AN35" s="160">
        <f t="shared" si="10"/>
        <v>0.64661124103436318</v>
      </c>
      <c r="AO35" s="160">
        <f t="shared" si="11"/>
        <v>0.31439313408452596</v>
      </c>
      <c r="AQ35" s="11" t="s">
        <v>20</v>
      </c>
      <c r="AR35" s="8" t="s">
        <v>38</v>
      </c>
      <c r="AS35" s="10">
        <f>取引基本表!AS32</f>
        <v>46345</v>
      </c>
      <c r="AT35" s="159">
        <f t="shared" si="6"/>
        <v>4.6388837451391565E-2</v>
      </c>
    </row>
    <row r="36" spans="1:46" x14ac:dyDescent="0.15">
      <c r="A36" s="11" t="s">
        <v>21</v>
      </c>
      <c r="B36" s="8" t="s">
        <v>39</v>
      </c>
      <c r="C36" s="157">
        <f t="shared" si="0"/>
        <v>1</v>
      </c>
      <c r="D36" s="158">
        <f t="shared" si="1"/>
        <v>1.7117863585035708E-2</v>
      </c>
      <c r="E36" s="158">
        <f t="shared" si="1"/>
        <v>1.0371907492410799E-2</v>
      </c>
      <c r="F36" s="158">
        <f t="shared" si="2"/>
        <v>0.82218539647157163</v>
      </c>
      <c r="G36" s="158">
        <f t="shared" si="2"/>
        <v>7.0997521594392057E-2</v>
      </c>
      <c r="H36" s="159">
        <f t="shared" si="3"/>
        <v>0.2013282552011651</v>
      </c>
      <c r="K36" s="11" t="s">
        <v>21</v>
      </c>
      <c r="L36" s="8" t="s">
        <v>39</v>
      </c>
      <c r="M36" s="10">
        <f>取引基本表!AY33</f>
        <v>258747</v>
      </c>
      <c r="N36" s="9">
        <f>ABS(取引基本表!BF33)</f>
        <v>0</v>
      </c>
      <c r="O36" s="43">
        <f t="shared" si="4"/>
        <v>0</v>
      </c>
      <c r="P36" s="44">
        <f t="shared" si="5"/>
        <v>1</v>
      </c>
      <c r="Q36" s="43">
        <v>0.99367212085214862</v>
      </c>
      <c r="S36" s="11" t="s">
        <v>21</v>
      </c>
      <c r="T36" s="8" t="s">
        <v>39</v>
      </c>
      <c r="U36" s="710">
        <v>4669</v>
      </c>
      <c r="V36" s="712">
        <v>2829</v>
      </c>
      <c r="W36" s="45">
        <f>取引基本表!BH33</f>
        <v>272756</v>
      </c>
      <c r="X36" s="607">
        <f t="shared" si="8"/>
        <v>1.7117863585035708E-2</v>
      </c>
      <c r="Y36" s="607">
        <f t="shared" si="9"/>
        <v>1.0371907492410799E-2</v>
      </c>
      <c r="AA36" s="91" t="s">
        <v>39</v>
      </c>
      <c r="AB36" s="715">
        <v>1.6146279761308086E-2</v>
      </c>
      <c r="AC36" s="716">
        <v>1.4152245516969955E-2</v>
      </c>
      <c r="AD36" s="716">
        <f t="shared" si="7"/>
        <v>9.7158382372762239E-4</v>
      </c>
      <c r="AF36" s="11" t="s">
        <v>21</v>
      </c>
      <c r="AG36" s="8" t="s">
        <v>39</v>
      </c>
      <c r="AH36" s="9">
        <v>19365</v>
      </c>
      <c r="AI36" s="9">
        <v>101025</v>
      </c>
      <c r="AJ36" s="9">
        <v>89660</v>
      </c>
      <c r="AK36" s="9">
        <v>14283</v>
      </c>
      <c r="AL36" s="9">
        <v>-77</v>
      </c>
      <c r="AM36" s="9">
        <v>272756</v>
      </c>
      <c r="AN36" s="160">
        <f>SUM(AH36:AL36)/AM36</f>
        <v>0.82218539647157163</v>
      </c>
      <c r="AO36" s="160">
        <f>AH36/AM36</f>
        <v>7.0997521594392057E-2</v>
      </c>
      <c r="AQ36" s="11" t="s">
        <v>21</v>
      </c>
      <c r="AR36" s="8" t="s">
        <v>39</v>
      </c>
      <c r="AS36" s="10">
        <f>取引基本表!AS33</f>
        <v>201138</v>
      </c>
      <c r="AT36" s="159">
        <f t="shared" si="6"/>
        <v>0.2013282552011651</v>
      </c>
    </row>
    <row r="37" spans="1:46" x14ac:dyDescent="0.15">
      <c r="A37" s="11" t="s">
        <v>22</v>
      </c>
      <c r="B37" s="8" t="s">
        <v>303</v>
      </c>
      <c r="C37" s="157">
        <f t="shared" si="0"/>
        <v>0.57178358697686016</v>
      </c>
      <c r="D37" s="158">
        <f t="shared" si="1"/>
        <v>7.4424549682602759E-2</v>
      </c>
      <c r="E37" s="158">
        <f t="shared" si="1"/>
        <v>7.0525558264680294E-2</v>
      </c>
      <c r="F37" s="158">
        <f t="shared" si="2"/>
        <v>0.69745759981095801</v>
      </c>
      <c r="G37" s="158">
        <f t="shared" si="2"/>
        <v>0.42113403722838638</v>
      </c>
      <c r="H37" s="159">
        <f t="shared" si="3"/>
        <v>5.3182257233085263E-2</v>
      </c>
      <c r="K37" s="620" t="s">
        <v>22</v>
      </c>
      <c r="L37" s="621" t="s">
        <v>303</v>
      </c>
      <c r="M37" s="10">
        <f>取引基本表!AY34</f>
        <v>134997</v>
      </c>
      <c r="N37" s="9">
        <f>ABS(取引基本表!BF34)</f>
        <v>33184</v>
      </c>
      <c r="O37" s="43">
        <f t="shared" si="4"/>
        <v>0.24581286991562776</v>
      </c>
      <c r="P37" s="622">
        <f>Q37</f>
        <v>0.57178358697686016</v>
      </c>
      <c r="Q37" s="43">
        <v>0.57178358697686016</v>
      </c>
      <c r="S37" s="11" t="s">
        <v>22</v>
      </c>
      <c r="T37" s="8" t="s">
        <v>303</v>
      </c>
      <c r="U37" s="710">
        <v>13858</v>
      </c>
      <c r="V37" s="712">
        <v>13132</v>
      </c>
      <c r="W37" s="45">
        <f>取引基本表!BH34</f>
        <v>186202</v>
      </c>
      <c r="X37" s="607">
        <f t="shared" si="8"/>
        <v>7.4424549682602759E-2</v>
      </c>
      <c r="Y37" s="607">
        <f t="shared" si="9"/>
        <v>7.0525558264680294E-2</v>
      </c>
      <c r="AA37" s="91" t="s">
        <v>982</v>
      </c>
      <c r="AB37" s="715">
        <v>7.2142948725191447E-2</v>
      </c>
      <c r="AC37" s="716">
        <v>6.9101643267789628E-2</v>
      </c>
      <c r="AD37" s="716">
        <f t="shared" si="7"/>
        <v>2.2816009574113116E-3</v>
      </c>
      <c r="AF37" s="11" t="s">
        <v>22</v>
      </c>
      <c r="AG37" s="8" t="s">
        <v>303</v>
      </c>
      <c r="AH37" s="9">
        <v>78416</v>
      </c>
      <c r="AI37" s="9">
        <v>12355</v>
      </c>
      <c r="AJ37" s="9">
        <v>25299</v>
      </c>
      <c r="AK37" s="9">
        <v>14434</v>
      </c>
      <c r="AL37" s="9">
        <v>-636</v>
      </c>
      <c r="AM37" s="9">
        <v>186202</v>
      </c>
      <c r="AN37" s="160">
        <f t="shared" si="10"/>
        <v>0.69745759981095801</v>
      </c>
      <c r="AO37" s="160">
        <f t="shared" si="11"/>
        <v>0.42113403722838638</v>
      </c>
      <c r="AQ37" s="11" t="s">
        <v>22</v>
      </c>
      <c r="AR37" s="8" t="s">
        <v>303</v>
      </c>
      <c r="AS37" s="10">
        <f>取引基本表!AS34</f>
        <v>53132</v>
      </c>
      <c r="AT37" s="159">
        <f t="shared" si="6"/>
        <v>5.3182257233085263E-2</v>
      </c>
    </row>
    <row r="38" spans="1:46" x14ac:dyDescent="0.15">
      <c r="A38" s="11" t="s">
        <v>23</v>
      </c>
      <c r="B38" s="8" t="s">
        <v>209</v>
      </c>
      <c r="C38" s="157">
        <f t="shared" si="0"/>
        <v>0.18809982592830476</v>
      </c>
      <c r="D38" s="158">
        <f t="shared" si="1"/>
        <v>6.4317493068540843E-2</v>
      </c>
      <c r="E38" s="158">
        <f t="shared" si="1"/>
        <v>6.162550776968212E-2</v>
      </c>
      <c r="F38" s="158">
        <f t="shared" si="2"/>
        <v>0.53132052356696113</v>
      </c>
      <c r="G38" s="158">
        <f t="shared" si="2"/>
        <v>0.2621703526984332</v>
      </c>
      <c r="H38" s="159">
        <f t="shared" si="3"/>
        <v>2.9050452677780503E-2</v>
      </c>
      <c r="K38" s="11" t="s">
        <v>23</v>
      </c>
      <c r="L38" s="8" t="s">
        <v>209</v>
      </c>
      <c r="M38" s="10">
        <f>取引基本表!AY35</f>
        <v>107427</v>
      </c>
      <c r="N38" s="9">
        <f>ABS(取引基本表!BF35)</f>
        <v>87220</v>
      </c>
      <c r="O38" s="43">
        <f t="shared" si="4"/>
        <v>0.81190017407169524</v>
      </c>
      <c r="P38" s="44">
        <f t="shared" si="5"/>
        <v>0.18809982592830476</v>
      </c>
      <c r="Q38" s="43">
        <v>0.42668283982472699</v>
      </c>
      <c r="S38" s="11" t="s">
        <v>23</v>
      </c>
      <c r="T38" s="8" t="s">
        <v>209</v>
      </c>
      <c r="U38" s="710">
        <v>3990</v>
      </c>
      <c r="V38" s="712">
        <v>3823</v>
      </c>
      <c r="W38" s="45">
        <f>取引基本表!BH35</f>
        <v>62036</v>
      </c>
      <c r="X38" s="607">
        <f t="shared" si="8"/>
        <v>6.4317493068540843E-2</v>
      </c>
      <c r="Y38" s="607">
        <f t="shared" si="9"/>
        <v>6.162550776968212E-2</v>
      </c>
      <c r="AA38" s="91" t="s">
        <v>209</v>
      </c>
      <c r="AB38" s="715">
        <v>3.745569762927526E-2</v>
      </c>
      <c r="AC38" s="716">
        <v>3.4218337111297577E-2</v>
      </c>
      <c r="AD38" s="716">
        <f t="shared" si="7"/>
        <v>2.6861795439265583E-2</v>
      </c>
      <c r="AF38" s="11" t="s">
        <v>23</v>
      </c>
      <c r="AG38" s="8" t="s">
        <v>209</v>
      </c>
      <c r="AH38" s="9">
        <v>16264</v>
      </c>
      <c r="AI38" s="9">
        <v>8206</v>
      </c>
      <c r="AJ38" s="9">
        <v>6483</v>
      </c>
      <c r="AK38" s="9">
        <v>2009</v>
      </c>
      <c r="AL38" s="9">
        <v>-1</v>
      </c>
      <c r="AM38" s="9">
        <v>62036</v>
      </c>
      <c r="AN38" s="160">
        <f t="shared" si="10"/>
        <v>0.53132052356696113</v>
      </c>
      <c r="AO38" s="160">
        <f t="shared" si="11"/>
        <v>0.2621703526984332</v>
      </c>
      <c r="AQ38" s="11" t="s">
        <v>23</v>
      </c>
      <c r="AR38" s="8" t="s">
        <v>209</v>
      </c>
      <c r="AS38" s="10">
        <f>取引基本表!AS35</f>
        <v>29023</v>
      </c>
      <c r="AT38" s="159">
        <f t="shared" si="6"/>
        <v>2.9050452677780503E-2</v>
      </c>
    </row>
    <row r="39" spans="1:46" x14ac:dyDescent="0.15">
      <c r="A39" s="11" t="s">
        <v>24</v>
      </c>
      <c r="B39" s="8" t="s">
        <v>40</v>
      </c>
      <c r="C39" s="157">
        <f t="shared" si="0"/>
        <v>1</v>
      </c>
      <c r="D39" s="158">
        <f t="shared" si="1"/>
        <v>5.9983085839365222E-2</v>
      </c>
      <c r="E39" s="158">
        <f t="shared" si="1"/>
        <v>5.8838892619953738E-2</v>
      </c>
      <c r="F39" s="158">
        <f t="shared" si="2"/>
        <v>0.70249732607019377</v>
      </c>
      <c r="G39" s="158">
        <f t="shared" si="2"/>
        <v>0.35299604507126336</v>
      </c>
      <c r="H39" s="159">
        <f t="shared" si="3"/>
        <v>3.2770968565294205E-3</v>
      </c>
      <c r="K39" s="11" t="s">
        <v>24</v>
      </c>
      <c r="L39" s="8" t="s">
        <v>40</v>
      </c>
      <c r="M39" s="10">
        <f>取引基本表!AY36</f>
        <v>80406</v>
      </c>
      <c r="N39" s="9">
        <f>ABS(取引基本表!BF36)</f>
        <v>0</v>
      </c>
      <c r="O39" s="43">
        <f t="shared" si="4"/>
        <v>0</v>
      </c>
      <c r="P39" s="44">
        <f t="shared" si="5"/>
        <v>1</v>
      </c>
      <c r="Q39" s="43">
        <v>1</v>
      </c>
      <c r="S39" s="11" t="s">
        <v>24</v>
      </c>
      <c r="T39" s="8" t="s">
        <v>40</v>
      </c>
      <c r="U39" s="710">
        <v>4823</v>
      </c>
      <c r="V39" s="712">
        <v>4731</v>
      </c>
      <c r="W39" s="45">
        <f>取引基本表!BH36</f>
        <v>80406</v>
      </c>
      <c r="X39" s="607">
        <f t="shared" si="8"/>
        <v>5.9983085839365222E-2</v>
      </c>
      <c r="Y39" s="607">
        <f t="shared" si="9"/>
        <v>5.8838892619953738E-2</v>
      </c>
      <c r="AA39" s="91" t="s">
        <v>40</v>
      </c>
      <c r="AB39" s="715">
        <v>5.4632803645743147E-2</v>
      </c>
      <c r="AC39" s="716">
        <v>5.4632803645743147E-2</v>
      </c>
      <c r="AD39" s="716">
        <f t="shared" si="7"/>
        <v>5.3502821936220746E-3</v>
      </c>
      <c r="AF39" s="11" t="s">
        <v>24</v>
      </c>
      <c r="AG39" s="8" t="s">
        <v>40</v>
      </c>
      <c r="AH39" s="9">
        <v>28383</v>
      </c>
      <c r="AI39" s="9">
        <v>0</v>
      </c>
      <c r="AJ39" s="9">
        <v>27974</v>
      </c>
      <c r="AK39" s="9">
        <v>128</v>
      </c>
      <c r="AL39" s="9">
        <v>0</v>
      </c>
      <c r="AM39" s="9">
        <v>80406</v>
      </c>
      <c r="AN39" s="160">
        <f t="shared" si="10"/>
        <v>0.70249732607019377</v>
      </c>
      <c r="AO39" s="160">
        <f t="shared" si="11"/>
        <v>0.35299604507126336</v>
      </c>
      <c r="AQ39" s="11" t="s">
        <v>24</v>
      </c>
      <c r="AR39" s="8" t="s">
        <v>40</v>
      </c>
      <c r="AS39" s="10">
        <f>取引基本表!AS36</f>
        <v>3274</v>
      </c>
      <c r="AT39" s="159">
        <f t="shared" si="6"/>
        <v>3.2770968565294205E-3</v>
      </c>
    </row>
    <row r="40" spans="1:46" x14ac:dyDescent="0.15">
      <c r="A40" s="11" t="s">
        <v>25</v>
      </c>
      <c r="B40" s="8" t="s">
        <v>41</v>
      </c>
      <c r="C40" s="157">
        <f t="shared" si="0"/>
        <v>0.95581107395335052</v>
      </c>
      <c r="D40" s="158">
        <f t="shared" si="1"/>
        <v>2.6737416397229829E-2</v>
      </c>
      <c r="E40" s="158">
        <f t="shared" si="1"/>
        <v>2.4344714139117072E-2</v>
      </c>
      <c r="F40" s="158">
        <f t="shared" si="2"/>
        <v>0.65913274856515214</v>
      </c>
      <c r="G40" s="158">
        <f t="shared" si="2"/>
        <v>0.45958963093599003</v>
      </c>
      <c r="H40" s="159">
        <f t="shared" si="3"/>
        <v>3.1472741740945193E-2</v>
      </c>
      <c r="K40" s="11" t="s">
        <v>25</v>
      </c>
      <c r="L40" s="8" t="s">
        <v>41</v>
      </c>
      <c r="M40" s="10">
        <f>取引基本表!AY37</f>
        <v>188984</v>
      </c>
      <c r="N40" s="9">
        <f>ABS(取引基本表!BF37)</f>
        <v>8351</v>
      </c>
      <c r="O40" s="43">
        <f t="shared" si="4"/>
        <v>4.4188926046649452E-2</v>
      </c>
      <c r="P40" s="44">
        <f t="shared" si="5"/>
        <v>0.95581107395335052</v>
      </c>
      <c r="Q40" s="43">
        <v>0.86812466863195592</v>
      </c>
      <c r="S40" s="11" t="s">
        <v>25</v>
      </c>
      <c r="T40" s="8" t="s">
        <v>41</v>
      </c>
      <c r="U40" s="710">
        <v>5185</v>
      </c>
      <c r="V40" s="712">
        <v>4721</v>
      </c>
      <c r="W40" s="45">
        <f>取引基本表!BH37</f>
        <v>193923</v>
      </c>
      <c r="X40" s="607">
        <f t="shared" si="8"/>
        <v>2.6737416397229829E-2</v>
      </c>
      <c r="Y40" s="607">
        <f t="shared" si="9"/>
        <v>2.4344714139117072E-2</v>
      </c>
      <c r="AA40" s="91" t="s">
        <v>41</v>
      </c>
      <c r="AB40" s="715">
        <v>7.8167788596215718E-2</v>
      </c>
      <c r="AC40" s="716">
        <v>7.1051953968348291E-2</v>
      </c>
      <c r="AD40" s="716">
        <f t="shared" si="7"/>
        <v>-5.1430372198985885E-2</v>
      </c>
      <c r="AF40" s="11" t="s">
        <v>25</v>
      </c>
      <c r="AG40" s="8" t="s">
        <v>41</v>
      </c>
      <c r="AH40" s="9">
        <v>89125</v>
      </c>
      <c r="AI40" s="9">
        <v>6373</v>
      </c>
      <c r="AJ40" s="9">
        <v>30392</v>
      </c>
      <c r="AK40" s="9">
        <v>2817</v>
      </c>
      <c r="AL40" s="9">
        <v>-886</v>
      </c>
      <c r="AM40" s="9">
        <v>193923</v>
      </c>
      <c r="AN40" s="160">
        <f t="shared" si="10"/>
        <v>0.65913274856515214</v>
      </c>
      <c r="AO40" s="160">
        <f t="shared" si="11"/>
        <v>0.45958963093599003</v>
      </c>
      <c r="AQ40" s="11" t="s">
        <v>25</v>
      </c>
      <c r="AR40" s="8" t="s">
        <v>41</v>
      </c>
      <c r="AS40" s="10">
        <f>取引基本表!AS37</f>
        <v>31443</v>
      </c>
      <c r="AT40" s="159">
        <f t="shared" si="6"/>
        <v>3.1472741740945193E-2</v>
      </c>
    </row>
    <row r="41" spans="1:46" x14ac:dyDescent="0.15">
      <c r="A41" s="11" t="s">
        <v>26</v>
      </c>
      <c r="B41" s="8" t="s">
        <v>304</v>
      </c>
      <c r="C41" s="157">
        <f t="shared" si="0"/>
        <v>0.99998427017546621</v>
      </c>
      <c r="D41" s="158">
        <f t="shared" si="1"/>
        <v>9.8765335226982942E-2</v>
      </c>
      <c r="E41" s="158">
        <f t="shared" si="1"/>
        <v>8.6402994268048192E-2</v>
      </c>
      <c r="F41" s="158">
        <f t="shared" si="2"/>
        <v>0.60271414391475442</v>
      </c>
      <c r="G41" s="158">
        <f t="shared" si="2"/>
        <v>0.4951095975863814</v>
      </c>
      <c r="H41" s="159">
        <f t="shared" si="3"/>
        <v>6.1946539479808417E-2</v>
      </c>
      <c r="K41" s="11" t="s">
        <v>26</v>
      </c>
      <c r="L41" s="8" t="s">
        <v>304</v>
      </c>
      <c r="M41" s="10">
        <f>取引基本表!AY38</f>
        <v>254294</v>
      </c>
      <c r="N41" s="9">
        <f>ABS(取引基本表!BF38)</f>
        <v>4</v>
      </c>
      <c r="O41" s="43">
        <f t="shared" si="4"/>
        <v>1.5729824533807325E-5</v>
      </c>
      <c r="P41" s="44">
        <f t="shared" si="5"/>
        <v>0.99998427017546621</v>
      </c>
      <c r="Q41" s="43">
        <v>0.9999434031873089</v>
      </c>
      <c r="S41" s="11" t="s">
        <v>26</v>
      </c>
      <c r="T41" s="8" t="s">
        <v>304</v>
      </c>
      <c r="U41" s="710">
        <v>25174</v>
      </c>
      <c r="V41" s="712">
        <v>22023</v>
      </c>
      <c r="W41" s="45">
        <f>取引基本表!BH38</f>
        <v>254887</v>
      </c>
      <c r="X41" s="607">
        <f t="shared" ref="X41:X48" si="12">U41/W41</f>
        <v>9.8765335226982942E-2</v>
      </c>
      <c r="Y41" s="607">
        <f t="shared" ref="Y41:Y48" si="13">V41/W41</f>
        <v>8.6402994268048192E-2</v>
      </c>
      <c r="AA41" s="91" t="s">
        <v>304</v>
      </c>
      <c r="AB41" s="715">
        <v>0.10372147914479408</v>
      </c>
      <c r="AC41" s="716">
        <v>9.872112035903656E-2</v>
      </c>
      <c r="AD41" s="716">
        <f t="shared" si="7"/>
        <v>-4.9561439178111427E-3</v>
      </c>
      <c r="AF41" s="11" t="s">
        <v>26</v>
      </c>
      <c r="AG41" s="8" t="s">
        <v>304</v>
      </c>
      <c r="AH41" s="9">
        <v>126197</v>
      </c>
      <c r="AI41" s="9">
        <v>9742</v>
      </c>
      <c r="AJ41" s="9">
        <v>16949</v>
      </c>
      <c r="AK41" s="9">
        <v>3847</v>
      </c>
      <c r="AL41" s="9">
        <v>-3111</v>
      </c>
      <c r="AM41" s="9">
        <v>254887</v>
      </c>
      <c r="AN41" s="160">
        <f t="shared" si="10"/>
        <v>0.60271414391475442</v>
      </c>
      <c r="AO41" s="160">
        <f t="shared" si="11"/>
        <v>0.4951095975863814</v>
      </c>
      <c r="AQ41" s="11" t="s">
        <v>26</v>
      </c>
      <c r="AR41" s="8" t="s">
        <v>304</v>
      </c>
      <c r="AS41" s="10">
        <f>取引基本表!AS38</f>
        <v>61888</v>
      </c>
      <c r="AT41" s="159">
        <f t="shared" si="6"/>
        <v>6.1946539479808417E-2</v>
      </c>
    </row>
    <row r="42" spans="1:46" x14ac:dyDescent="0.15">
      <c r="A42" s="11" t="s">
        <v>57</v>
      </c>
      <c r="B42" s="8" t="s">
        <v>305</v>
      </c>
      <c r="C42" s="157">
        <f t="shared" ref="C42:C47" si="14">P42</f>
        <v>0.19932544143905828</v>
      </c>
      <c r="D42" s="158">
        <f t="shared" ref="D42:E48" si="15">X42</f>
        <v>0.14507984168145216</v>
      </c>
      <c r="E42" s="158">
        <f t="shared" si="15"/>
        <v>9.4035758154770027E-2</v>
      </c>
      <c r="F42" s="158">
        <f t="shared" ref="F42:G47" si="16">AN42</f>
        <v>0.57554251398935441</v>
      </c>
      <c r="G42" s="158">
        <f t="shared" si="16"/>
        <v>0.4992493517128429</v>
      </c>
      <c r="H42" s="159">
        <f t="shared" ref="H42:H48" si="17">AT42</f>
        <v>1.0931330106951069E-2</v>
      </c>
      <c r="K42" s="11" t="s">
        <v>57</v>
      </c>
      <c r="L42" s="8" t="s">
        <v>305</v>
      </c>
      <c r="M42" s="10">
        <f>取引基本表!AY39</f>
        <v>15121</v>
      </c>
      <c r="N42" s="9">
        <f>ABS(取引基本表!BF39)</f>
        <v>12107</v>
      </c>
      <c r="O42" s="43">
        <f t="shared" ref="O42:O48" si="18">N42/M42</f>
        <v>0.80067455856094172</v>
      </c>
      <c r="P42" s="44">
        <f t="shared" si="5"/>
        <v>0.19932544143905828</v>
      </c>
      <c r="Q42" s="43">
        <v>0.93692850875802069</v>
      </c>
      <c r="S42" s="11" t="s">
        <v>57</v>
      </c>
      <c r="T42" s="8" t="s">
        <v>305</v>
      </c>
      <c r="U42" s="710">
        <v>1063</v>
      </c>
      <c r="V42" s="712">
        <v>689</v>
      </c>
      <c r="W42" s="45">
        <f>取引基本表!BH39</f>
        <v>7327</v>
      </c>
      <c r="X42" s="607">
        <f t="shared" si="12"/>
        <v>0.14507984168145216</v>
      </c>
      <c r="Y42" s="607">
        <f t="shared" si="13"/>
        <v>9.4035758154770027E-2</v>
      </c>
      <c r="AA42" s="91" t="s">
        <v>983</v>
      </c>
      <c r="AB42" s="715">
        <v>0.13686157986208444</v>
      </c>
      <c r="AC42" s="716">
        <v>0.12798116275158378</v>
      </c>
      <c r="AD42" s="716">
        <f t="shared" si="7"/>
        <v>8.218261819367717E-3</v>
      </c>
      <c r="AF42" s="11" t="s">
        <v>57</v>
      </c>
      <c r="AG42" s="8" t="s">
        <v>305</v>
      </c>
      <c r="AH42" s="9">
        <v>3658</v>
      </c>
      <c r="AI42" s="9">
        <v>-26</v>
      </c>
      <c r="AJ42" s="9">
        <v>459</v>
      </c>
      <c r="AK42" s="9">
        <v>258</v>
      </c>
      <c r="AL42" s="9">
        <v>-132</v>
      </c>
      <c r="AM42" s="9">
        <v>7327</v>
      </c>
      <c r="AN42" s="160">
        <f t="shared" ref="AN42:AN48" si="19">SUM(AH42:AL42)/AM42</f>
        <v>0.57554251398935441</v>
      </c>
      <c r="AO42" s="160">
        <f t="shared" ref="AO42:AO48" si="20">AH42/AM42</f>
        <v>0.4992493517128429</v>
      </c>
      <c r="AQ42" s="11" t="s">
        <v>57</v>
      </c>
      <c r="AR42" s="8" t="s">
        <v>305</v>
      </c>
      <c r="AS42" s="10">
        <f>取引基本表!AS39</f>
        <v>10921</v>
      </c>
      <c r="AT42" s="159">
        <f t="shared" si="6"/>
        <v>1.0931330106951069E-2</v>
      </c>
    </row>
    <row r="43" spans="1:46" x14ac:dyDescent="0.15">
      <c r="A43" s="11" t="s">
        <v>210</v>
      </c>
      <c r="B43" s="8" t="s">
        <v>42</v>
      </c>
      <c r="C43" s="157">
        <f t="shared" si="14"/>
        <v>0.35268356770960052</v>
      </c>
      <c r="D43" s="158">
        <f t="shared" si="15"/>
        <v>0.10205680705190989</v>
      </c>
      <c r="E43" s="158">
        <f t="shared" si="15"/>
        <v>9.4601601659272921E-2</v>
      </c>
      <c r="F43" s="158">
        <f t="shared" si="16"/>
        <v>0.57611338364924813</v>
      </c>
      <c r="G43" s="158">
        <f t="shared" si="16"/>
        <v>0.33274759463040848</v>
      </c>
      <c r="H43" s="159">
        <f t="shared" si="17"/>
        <v>1.5446597034197316E-2</v>
      </c>
      <c r="K43" s="11" t="s">
        <v>210</v>
      </c>
      <c r="L43" s="8" t="s">
        <v>42</v>
      </c>
      <c r="M43" s="10">
        <f>取引基本表!AY40</f>
        <v>226061</v>
      </c>
      <c r="N43" s="9">
        <f>ABS(取引基本表!BF40)</f>
        <v>146333</v>
      </c>
      <c r="O43" s="43">
        <f t="shared" si="18"/>
        <v>0.64731643229039948</v>
      </c>
      <c r="P43" s="44">
        <f t="shared" si="5"/>
        <v>0.35268356770960052</v>
      </c>
      <c r="Q43" s="43">
        <v>0.64668770435795053</v>
      </c>
      <c r="S43" s="11" t="s">
        <v>210</v>
      </c>
      <c r="T43" s="8" t="s">
        <v>42</v>
      </c>
      <c r="U43" s="710">
        <v>17714</v>
      </c>
      <c r="V43" s="712">
        <v>16420</v>
      </c>
      <c r="W43" s="45">
        <f>取引基本表!BH40</f>
        <v>173570</v>
      </c>
      <c r="X43" s="607">
        <f t="shared" si="12"/>
        <v>0.10205680705190989</v>
      </c>
      <c r="Y43" s="607">
        <f t="shared" si="13"/>
        <v>9.4601601659272921E-2</v>
      </c>
      <c r="AA43" s="91" t="s">
        <v>42</v>
      </c>
      <c r="AB43" s="715">
        <v>0.11965406207615147</v>
      </c>
      <c r="AC43" s="716">
        <v>0.10089499703022012</v>
      </c>
      <c r="AD43" s="716">
        <f t="shared" si="7"/>
        <v>-1.7597255024241573E-2</v>
      </c>
      <c r="AF43" s="11" t="s">
        <v>210</v>
      </c>
      <c r="AG43" s="8" t="s">
        <v>42</v>
      </c>
      <c r="AH43" s="9">
        <v>57755</v>
      </c>
      <c r="AI43" s="9">
        <v>14986</v>
      </c>
      <c r="AJ43" s="9">
        <v>19401</v>
      </c>
      <c r="AK43" s="9">
        <v>7861</v>
      </c>
      <c r="AL43" s="9">
        <v>-7</v>
      </c>
      <c r="AM43" s="9">
        <v>173570</v>
      </c>
      <c r="AN43" s="160">
        <f t="shared" si="19"/>
        <v>0.57611338364924813</v>
      </c>
      <c r="AO43" s="160">
        <f t="shared" si="20"/>
        <v>0.33274759463040848</v>
      </c>
      <c r="AQ43" s="11" t="s">
        <v>210</v>
      </c>
      <c r="AR43" s="8" t="s">
        <v>42</v>
      </c>
      <c r="AS43" s="10">
        <f>取引基本表!AS40</f>
        <v>15432</v>
      </c>
      <c r="AT43" s="159">
        <f t="shared" si="6"/>
        <v>1.5446597034197316E-2</v>
      </c>
    </row>
    <row r="44" spans="1:46" x14ac:dyDescent="0.15">
      <c r="A44" s="11" t="s">
        <v>216</v>
      </c>
      <c r="B44" s="8" t="s">
        <v>306</v>
      </c>
      <c r="C44" s="157">
        <f t="shared" si="14"/>
        <v>0.75263033862133366</v>
      </c>
      <c r="D44" s="158">
        <f t="shared" si="15"/>
        <v>0.10185149469623915</v>
      </c>
      <c r="E44" s="158">
        <f t="shared" si="15"/>
        <v>7.65380906460945E-2</v>
      </c>
      <c r="F44" s="158">
        <f t="shared" si="16"/>
        <v>0.39610414657666343</v>
      </c>
      <c r="G44" s="158">
        <f t="shared" si="16"/>
        <v>0.27768563162970106</v>
      </c>
      <c r="H44" s="159">
        <f t="shared" si="17"/>
        <v>7.7133891527493476E-2</v>
      </c>
      <c r="K44" s="620" t="s">
        <v>216</v>
      </c>
      <c r="L44" s="621" t="s">
        <v>306</v>
      </c>
      <c r="M44" s="10">
        <f>取引基本表!AY41</f>
        <v>108104</v>
      </c>
      <c r="N44" s="9">
        <f>ABS(取引基本表!BF41)</f>
        <v>55238</v>
      </c>
      <c r="O44" s="43">
        <f t="shared" si="18"/>
        <v>0.51097091689484198</v>
      </c>
      <c r="P44" s="622">
        <f>Q44</f>
        <v>0.75263033862133366</v>
      </c>
      <c r="Q44" s="43">
        <v>0.75263033862133366</v>
      </c>
      <c r="S44" s="11" t="s">
        <v>216</v>
      </c>
      <c r="T44" s="8" t="s">
        <v>306</v>
      </c>
      <c r="U44" s="710">
        <v>10562</v>
      </c>
      <c r="V44" s="712">
        <v>7937</v>
      </c>
      <c r="W44" s="45">
        <f>取引基本表!BH41</f>
        <v>103700</v>
      </c>
      <c r="X44" s="607">
        <f t="shared" si="12"/>
        <v>0.10185149469623915</v>
      </c>
      <c r="Y44" s="607">
        <f t="shared" si="13"/>
        <v>7.65380906460945E-2</v>
      </c>
      <c r="AA44" s="91" t="s">
        <v>43</v>
      </c>
      <c r="AB44" s="715">
        <v>0.14406819380410243</v>
      </c>
      <c r="AC44" s="716">
        <v>0.11993705213297758</v>
      </c>
      <c r="AD44" s="716">
        <f t="shared" si="7"/>
        <v>-4.2216699107863284E-2</v>
      </c>
      <c r="AF44" s="11" t="s">
        <v>216</v>
      </c>
      <c r="AG44" s="8" t="s">
        <v>306</v>
      </c>
      <c r="AH44" s="9">
        <v>28796</v>
      </c>
      <c r="AI44" s="9">
        <v>3421</v>
      </c>
      <c r="AJ44" s="9">
        <v>5550</v>
      </c>
      <c r="AK44" s="9">
        <v>3309</v>
      </c>
      <c r="AL44" s="9">
        <v>0</v>
      </c>
      <c r="AM44" s="9">
        <v>103700</v>
      </c>
      <c r="AN44" s="160">
        <f t="shared" si="19"/>
        <v>0.39610414657666343</v>
      </c>
      <c r="AO44" s="160">
        <f t="shared" si="20"/>
        <v>0.27768563162970106</v>
      </c>
      <c r="AQ44" s="11" t="s">
        <v>216</v>
      </c>
      <c r="AR44" s="8" t="s">
        <v>306</v>
      </c>
      <c r="AS44" s="10">
        <f>取引基本表!AS41</f>
        <v>77061</v>
      </c>
      <c r="AT44" s="159">
        <f t="shared" si="6"/>
        <v>7.7133891527493476E-2</v>
      </c>
    </row>
    <row r="45" spans="1:46" x14ac:dyDescent="0.15">
      <c r="A45" s="11" t="s">
        <v>217</v>
      </c>
      <c r="B45" s="8" t="s">
        <v>307</v>
      </c>
      <c r="C45" s="157">
        <f t="shared" si="14"/>
        <v>0.60759401946812885</v>
      </c>
      <c r="D45" s="158">
        <f t="shared" si="15"/>
        <v>0.21708812567627139</v>
      </c>
      <c r="E45" s="158">
        <f t="shared" si="15"/>
        <v>0.15927276613366462</v>
      </c>
      <c r="F45" s="158">
        <f t="shared" si="16"/>
        <v>0.68092012984410688</v>
      </c>
      <c r="G45" s="158">
        <f t="shared" si="16"/>
        <v>0.27195126838456296</v>
      </c>
      <c r="H45" s="159">
        <f t="shared" si="17"/>
        <v>6.7952214843026659E-2</v>
      </c>
      <c r="K45" s="620" t="s">
        <v>217</v>
      </c>
      <c r="L45" s="621" t="s">
        <v>307</v>
      </c>
      <c r="M45" s="10">
        <f>取引基本表!AY42</f>
        <v>77371</v>
      </c>
      <c r="N45" s="9">
        <f>ABS(取引基本表!BF42)</f>
        <v>38909</v>
      </c>
      <c r="O45" s="43">
        <f t="shared" si="18"/>
        <v>0.50288867922089675</v>
      </c>
      <c r="P45" s="622">
        <f>Q45</f>
        <v>0.60759401946812885</v>
      </c>
      <c r="Q45" s="43">
        <v>0.60759401946812885</v>
      </c>
      <c r="S45" s="11" t="s">
        <v>217</v>
      </c>
      <c r="T45" s="8" t="s">
        <v>307</v>
      </c>
      <c r="U45" s="710">
        <v>16251</v>
      </c>
      <c r="V45" s="712">
        <v>11923</v>
      </c>
      <c r="W45" s="45">
        <f>取引基本表!BH42</f>
        <v>74859</v>
      </c>
      <c r="X45" s="607">
        <f>U45/W45</f>
        <v>0.21708812567627139</v>
      </c>
      <c r="Y45" s="607">
        <f>V45/W45</f>
        <v>0.15927276613366462</v>
      </c>
      <c r="AA45" s="172"/>
      <c r="AB45" s="719">
        <f>AB44</f>
        <v>0.14406819380410243</v>
      </c>
      <c r="AC45" s="719">
        <f>AC44</f>
        <v>0.11993705213297758</v>
      </c>
      <c r="AD45" s="716">
        <f t="shared" si="7"/>
        <v>7.3019931872168958E-2</v>
      </c>
      <c r="AF45" s="11" t="s">
        <v>217</v>
      </c>
      <c r="AG45" s="8" t="s">
        <v>307</v>
      </c>
      <c r="AH45" s="9">
        <v>20358</v>
      </c>
      <c r="AI45" s="9">
        <v>13409</v>
      </c>
      <c r="AJ45" s="9">
        <v>10550</v>
      </c>
      <c r="AK45" s="9">
        <v>6656</v>
      </c>
      <c r="AL45" s="9">
        <v>0</v>
      </c>
      <c r="AM45" s="9">
        <v>74859</v>
      </c>
      <c r="AN45" s="160">
        <f t="shared" si="19"/>
        <v>0.68092012984410688</v>
      </c>
      <c r="AO45" s="160">
        <f t="shared" si="20"/>
        <v>0.27195126838456296</v>
      </c>
      <c r="AQ45" s="11" t="s">
        <v>217</v>
      </c>
      <c r="AR45" s="8" t="s">
        <v>307</v>
      </c>
      <c r="AS45" s="10">
        <f>取引基本表!AS42</f>
        <v>67888</v>
      </c>
      <c r="AT45" s="159">
        <f t="shared" si="6"/>
        <v>6.7952214843026659E-2</v>
      </c>
    </row>
    <row r="46" spans="1:46" x14ac:dyDescent="0.15">
      <c r="A46" s="11" t="s">
        <v>218</v>
      </c>
      <c r="B46" s="8" t="s">
        <v>308</v>
      </c>
      <c r="C46" s="157">
        <f t="shared" si="14"/>
        <v>1</v>
      </c>
      <c r="D46" s="158">
        <f t="shared" si="15"/>
        <v>0</v>
      </c>
      <c r="E46" s="158">
        <f t="shared" si="15"/>
        <v>0</v>
      </c>
      <c r="F46" s="158">
        <f t="shared" si="16"/>
        <v>0</v>
      </c>
      <c r="G46" s="158">
        <f t="shared" si="16"/>
        <v>0</v>
      </c>
      <c r="H46" s="159">
        <f t="shared" si="17"/>
        <v>0</v>
      </c>
      <c r="K46" s="11" t="s">
        <v>218</v>
      </c>
      <c r="L46" s="8" t="s">
        <v>308</v>
      </c>
      <c r="M46" s="10">
        <f>取引基本表!AY43</f>
        <v>2818</v>
      </c>
      <c r="N46" s="9">
        <f>ABS(取引基本表!BF43)</f>
        <v>0</v>
      </c>
      <c r="O46" s="43">
        <f t="shared" si="18"/>
        <v>0</v>
      </c>
      <c r="P46" s="44">
        <f>1-O46</f>
        <v>1</v>
      </c>
      <c r="Q46" s="43">
        <v>1</v>
      </c>
      <c r="S46" s="11" t="s">
        <v>218</v>
      </c>
      <c r="T46" s="8" t="s">
        <v>308</v>
      </c>
      <c r="U46" s="710">
        <v>0</v>
      </c>
      <c r="V46" s="712">
        <v>0</v>
      </c>
      <c r="W46" s="45">
        <f>取引基本表!BH43</f>
        <v>2818</v>
      </c>
      <c r="X46" s="607">
        <f t="shared" si="12"/>
        <v>0</v>
      </c>
      <c r="Y46" s="607">
        <f t="shared" si="13"/>
        <v>0</v>
      </c>
      <c r="AA46" s="91" t="s">
        <v>308</v>
      </c>
      <c r="AB46" s="715">
        <v>0</v>
      </c>
      <c r="AC46" s="716">
        <v>0</v>
      </c>
      <c r="AD46" s="716">
        <f t="shared" si="7"/>
        <v>0</v>
      </c>
      <c r="AF46" s="11" t="s">
        <v>218</v>
      </c>
      <c r="AG46" s="8" t="s">
        <v>308</v>
      </c>
      <c r="AH46" s="9">
        <v>0</v>
      </c>
      <c r="AI46" s="9">
        <v>0</v>
      </c>
      <c r="AJ46" s="9">
        <v>0</v>
      </c>
      <c r="AK46" s="9">
        <v>0</v>
      </c>
      <c r="AL46" s="9">
        <v>0</v>
      </c>
      <c r="AM46" s="9">
        <v>2818</v>
      </c>
      <c r="AN46" s="160">
        <v>0</v>
      </c>
      <c r="AO46" s="160">
        <v>0</v>
      </c>
      <c r="AQ46" s="11" t="s">
        <v>218</v>
      </c>
      <c r="AR46" s="8" t="s">
        <v>308</v>
      </c>
      <c r="AS46" s="10">
        <f>取引基本表!AS43</f>
        <v>0</v>
      </c>
      <c r="AT46" s="159">
        <f t="shared" si="6"/>
        <v>0</v>
      </c>
    </row>
    <row r="47" spans="1:46" x14ac:dyDescent="0.15">
      <c r="A47" s="11" t="s">
        <v>219</v>
      </c>
      <c r="B47" s="8" t="s">
        <v>309</v>
      </c>
      <c r="C47" s="157">
        <f t="shared" si="14"/>
        <v>6.0971505496971057E-2</v>
      </c>
      <c r="D47" s="158">
        <f t="shared" si="15"/>
        <v>1.4464534075104311E-2</v>
      </c>
      <c r="E47" s="158">
        <f t="shared" si="15"/>
        <v>1.4464534075104311E-2</v>
      </c>
      <c r="F47" s="158">
        <f t="shared" si="16"/>
        <v>0.42753824756606396</v>
      </c>
      <c r="G47" s="158">
        <f t="shared" si="16"/>
        <v>1.2795549374130737E-2</v>
      </c>
      <c r="H47" s="159">
        <f t="shared" si="17"/>
        <v>3.4032160391570036E-5</v>
      </c>
      <c r="K47" s="11" t="s">
        <v>219</v>
      </c>
      <c r="L47" s="8" t="s">
        <v>309</v>
      </c>
      <c r="M47" s="10">
        <f>取引基本表!AY44</f>
        <v>17828</v>
      </c>
      <c r="N47" s="9">
        <f>ABS(取引基本表!BF44)</f>
        <v>16741</v>
      </c>
      <c r="O47" s="43">
        <f t="shared" si="18"/>
        <v>0.93902849450302894</v>
      </c>
      <c r="P47" s="44">
        <f>1-O47</f>
        <v>6.0971505496971057E-2</v>
      </c>
      <c r="Q47" s="43">
        <v>0.99300149364803736</v>
      </c>
      <c r="S47" s="11" t="s">
        <v>219</v>
      </c>
      <c r="T47" s="8" t="s">
        <v>309</v>
      </c>
      <c r="U47" s="710">
        <v>52</v>
      </c>
      <c r="V47" s="712">
        <v>52</v>
      </c>
      <c r="W47" s="45">
        <f>取引基本表!BH44</f>
        <v>3595</v>
      </c>
      <c r="X47" s="607">
        <f t="shared" si="12"/>
        <v>1.4464534075104311E-2</v>
      </c>
      <c r="Y47" s="607">
        <f t="shared" si="13"/>
        <v>1.4464534075104311E-2</v>
      </c>
      <c r="AA47" s="91" t="s">
        <v>309</v>
      </c>
      <c r="AB47" s="715">
        <v>2.303242583452741E-3</v>
      </c>
      <c r="AC47" s="716">
        <v>2.2926285623308391E-3</v>
      </c>
      <c r="AD47" s="716">
        <f t="shared" si="7"/>
        <v>1.216129149165157E-2</v>
      </c>
      <c r="AF47" s="11" t="s">
        <v>219</v>
      </c>
      <c r="AG47" s="8" t="s">
        <v>309</v>
      </c>
      <c r="AH47" s="9">
        <v>46</v>
      </c>
      <c r="AI47" s="9">
        <v>1270</v>
      </c>
      <c r="AJ47" s="9">
        <v>176</v>
      </c>
      <c r="AK47" s="9">
        <v>63</v>
      </c>
      <c r="AL47" s="9">
        <v>-18</v>
      </c>
      <c r="AM47" s="9">
        <v>3595</v>
      </c>
      <c r="AN47" s="160">
        <f t="shared" si="19"/>
        <v>0.42753824756606396</v>
      </c>
      <c r="AO47" s="160">
        <f t="shared" si="20"/>
        <v>1.2795549374130737E-2</v>
      </c>
      <c r="AQ47" s="11" t="s">
        <v>219</v>
      </c>
      <c r="AR47" s="8" t="s">
        <v>309</v>
      </c>
      <c r="AS47" s="10">
        <f>取引基本表!AS44</f>
        <v>34</v>
      </c>
      <c r="AT47" s="159">
        <f t="shared" si="6"/>
        <v>3.4032160391570036E-5</v>
      </c>
    </row>
    <row r="48" spans="1:46" x14ac:dyDescent="0.15">
      <c r="A48" s="46" t="s">
        <v>222</v>
      </c>
      <c r="B48" s="50" t="s">
        <v>92</v>
      </c>
      <c r="C48" s="161">
        <f>P44</f>
        <v>0.75263033862133366</v>
      </c>
      <c r="D48" s="162">
        <f t="shared" si="15"/>
        <v>5.7368642575524612E-2</v>
      </c>
      <c r="E48" s="162">
        <f t="shared" si="15"/>
        <v>4.9571518967407954E-2</v>
      </c>
      <c r="F48" s="162">
        <f>AN44</f>
        <v>0.39610414657666343</v>
      </c>
      <c r="G48" s="162">
        <f>AO44</f>
        <v>0.27768563162970106</v>
      </c>
      <c r="H48" s="163">
        <f t="shared" si="17"/>
        <v>1</v>
      </c>
      <c r="K48" s="46" t="s">
        <v>222</v>
      </c>
      <c r="L48" s="50" t="s">
        <v>92</v>
      </c>
      <c r="M48" s="14">
        <f>取引基本表!AY45</f>
        <v>3570786</v>
      </c>
      <c r="N48" s="13">
        <f>ABS(取引基本表!BF45)</f>
        <v>1887392</v>
      </c>
      <c r="O48" s="48">
        <f t="shared" si="18"/>
        <v>0.52856485938950137</v>
      </c>
      <c r="P48" s="49">
        <f>1-O48</f>
        <v>0.47143514061049863</v>
      </c>
      <c r="Q48" s="48">
        <v>0.58532523599566522</v>
      </c>
      <c r="S48" s="46" t="s">
        <v>222</v>
      </c>
      <c r="T48" s="50" t="s">
        <v>92</v>
      </c>
      <c r="U48" s="711">
        <v>200364</v>
      </c>
      <c r="V48" s="713">
        <v>173132</v>
      </c>
      <c r="W48" s="167">
        <f>取引基本表!BH45</f>
        <v>3492570</v>
      </c>
      <c r="X48" s="608">
        <f t="shared" si="12"/>
        <v>5.7368642575524612E-2</v>
      </c>
      <c r="Y48" s="608">
        <f t="shared" si="13"/>
        <v>4.9571518967407954E-2</v>
      </c>
      <c r="AA48" s="239" t="s">
        <v>44</v>
      </c>
      <c r="AB48" s="723">
        <v>6.4581730562403572E-2</v>
      </c>
      <c r="AC48" s="724">
        <v>5.7136770824146227E-2</v>
      </c>
      <c r="AD48" s="724">
        <f t="shared" si="7"/>
        <v>-7.2130879868789605E-3</v>
      </c>
      <c r="AF48" s="46" t="s">
        <v>222</v>
      </c>
      <c r="AG48" s="47" t="s">
        <v>92</v>
      </c>
      <c r="AH48" s="13">
        <v>868883</v>
      </c>
      <c r="AI48" s="13">
        <v>295949</v>
      </c>
      <c r="AJ48" s="13">
        <v>425096</v>
      </c>
      <c r="AK48" s="13">
        <v>97513</v>
      </c>
      <c r="AL48" s="13">
        <v>-7940</v>
      </c>
      <c r="AM48" s="13">
        <v>3492570</v>
      </c>
      <c r="AN48" s="164">
        <f t="shared" si="19"/>
        <v>0.48087826442991838</v>
      </c>
      <c r="AO48" s="164">
        <f t="shared" si="20"/>
        <v>0.24878041098675188</v>
      </c>
      <c r="AQ48" s="46" t="s">
        <v>222</v>
      </c>
      <c r="AR48" s="50" t="s">
        <v>92</v>
      </c>
      <c r="AS48" s="14">
        <f>取引基本表!AS45</f>
        <v>999055</v>
      </c>
      <c r="AT48" s="163">
        <f>AS48/AS$48</f>
        <v>1</v>
      </c>
    </row>
    <row r="49" spans="1:1" x14ac:dyDescent="0.15">
      <c r="A49" s="104" t="s">
        <v>371</v>
      </c>
    </row>
  </sheetData>
  <mergeCells count="2">
    <mergeCell ref="U5:V5"/>
    <mergeCell ref="X5:Y5"/>
  </mergeCells>
  <phoneticPr fontId="5"/>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7"/>
  <sheetViews>
    <sheetView showGridLines="0" workbookViewId="0">
      <pane xSplit="2" ySplit="4" topLeftCell="C29" activePane="bottomRight" state="frozen"/>
      <selection activeCell="D62" sqref="D62"/>
      <selection pane="topRight" activeCell="D62" sqref="D62"/>
      <selection pane="bottomLeft" activeCell="D62" sqref="D62"/>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349</v>
      </c>
      <c r="S2" s="6" t="s">
        <v>164</v>
      </c>
      <c r="U2" s="106" t="s">
        <v>228</v>
      </c>
      <c r="W2" s="6" t="s">
        <v>140</v>
      </c>
      <c r="Y2" s="6" t="s">
        <v>165</v>
      </c>
    </row>
    <row r="3" spans="1:25" ht="45" x14ac:dyDescent="0.15">
      <c r="B3" s="107"/>
      <c r="C3" s="108" t="s">
        <v>249</v>
      </c>
      <c r="D3" s="108" t="s">
        <v>351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17">
        <f>最終需要_まとめ!C6</f>
        <v>0</v>
      </c>
      <c r="D5" s="118">
        <f>投入係数表!C5</f>
        <v>9.5330739299610889E-2</v>
      </c>
      <c r="E5" s="119">
        <f>$C$5*D5</f>
        <v>0</v>
      </c>
      <c r="F5" s="118">
        <f>分析係数表!C8</f>
        <v>9.2543346452504949E-3</v>
      </c>
      <c r="G5" s="119">
        <f t="shared" ref="G5:G38" si="0">E5*F5</f>
        <v>0</v>
      </c>
      <c r="H5" s="119">
        <f t="array" ref="H5:H44">MMULT(逆行列係数!C5:AP44,'1'!G5:G44)</f>
        <v>0</v>
      </c>
      <c r="I5" s="119">
        <f t="shared" ref="I5:I38" si="1">C5+H5</f>
        <v>0</v>
      </c>
      <c r="J5" s="118">
        <f>分析係数表!G8</f>
        <v>9.727626459143969E-2</v>
      </c>
      <c r="K5" s="12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MMULT(逆行列係数!C5:AP44,'1'!Q5:Q44)</f>
        <v>0</v>
      </c>
      <c r="S5" s="126">
        <f t="shared" ref="S5:S38" si="5">I5+R5</f>
        <v>0</v>
      </c>
      <c r="T5" s="127">
        <f>分析係数表!F8</f>
        <v>0.55836575875486383</v>
      </c>
      <c r="U5" s="128">
        <f t="shared" ref="U5:U44" si="6">S5*T5</f>
        <v>0</v>
      </c>
      <c r="V5" s="129">
        <f>分析係数表!D8</f>
        <v>0.2736524906322878</v>
      </c>
      <c r="W5" s="259">
        <f t="shared" ref="W5:W44" si="7">ROUND(S5*V5,0)</f>
        <v>0</v>
      </c>
      <c r="X5" s="118">
        <f>分析係数表!E8</f>
        <v>4.6479574456934729E-2</v>
      </c>
      <c r="Y5" s="258">
        <f t="shared" ref="Y5:Y44" si="8">ROUND(S5*X5,0)</f>
        <v>0</v>
      </c>
    </row>
    <row r="6" spans="1:25" x14ac:dyDescent="0.15">
      <c r="A6" s="11" t="s">
        <v>238</v>
      </c>
      <c r="B6" s="8" t="s">
        <v>292</v>
      </c>
      <c r="C6" s="132"/>
      <c r="D6" s="118">
        <f>投入係数表!C6</f>
        <v>0</v>
      </c>
      <c r="E6" s="119">
        <f t="shared" ref="E6:E38" si="9">$C$5*D6</f>
        <v>0</v>
      </c>
      <c r="F6" s="118">
        <f>分析係数表!C9</f>
        <v>0</v>
      </c>
      <c r="G6" s="119">
        <f t="shared" si="0"/>
        <v>0</v>
      </c>
      <c r="H6" s="119">
        <v>0</v>
      </c>
      <c r="I6" s="119">
        <f t="shared" si="1"/>
        <v>0</v>
      </c>
      <c r="J6" s="118">
        <f>分析係数表!G9</f>
        <v>0</v>
      </c>
      <c r="K6" s="12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18">
        <f>投入係数表!C7</f>
        <v>0</v>
      </c>
      <c r="E7" s="119">
        <f t="shared" si="9"/>
        <v>0</v>
      </c>
      <c r="F7" s="118">
        <f>分析係数表!C10</f>
        <v>0</v>
      </c>
      <c r="G7" s="119">
        <f t="shared" si="0"/>
        <v>0</v>
      </c>
      <c r="H7" s="119">
        <v>0</v>
      </c>
      <c r="I7" s="119">
        <f t="shared" si="1"/>
        <v>0</v>
      </c>
      <c r="J7" s="118">
        <f>分析係数表!G10</f>
        <v>0</v>
      </c>
      <c r="K7" s="12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18">
        <f>投入係数表!C8</f>
        <v>0</v>
      </c>
      <c r="E8" s="119">
        <f t="shared" si="9"/>
        <v>0</v>
      </c>
      <c r="F8" s="118">
        <f>分析係数表!C11</f>
        <v>8.2087549528786496E-4</v>
      </c>
      <c r="G8" s="119">
        <f t="shared" si="0"/>
        <v>0</v>
      </c>
      <c r="H8" s="119">
        <v>0</v>
      </c>
      <c r="I8" s="119">
        <f t="shared" si="1"/>
        <v>0</v>
      </c>
      <c r="J8" s="118">
        <f>分析係数表!G11</f>
        <v>0.23510971786833856</v>
      </c>
      <c r="K8" s="12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9">
        <f t="shared" si="7"/>
        <v>0</v>
      </c>
      <c r="X8" s="118">
        <f>分析係数表!E11</f>
        <v>4.7021943573667714E-2</v>
      </c>
      <c r="Y8" s="258">
        <f t="shared" si="8"/>
        <v>0</v>
      </c>
    </row>
    <row r="9" spans="1:25" x14ac:dyDescent="0.15">
      <c r="A9" s="11" t="s">
        <v>241</v>
      </c>
      <c r="B9" s="8" t="s">
        <v>204</v>
      </c>
      <c r="C9" s="132"/>
      <c r="D9" s="118">
        <f>投入係数表!C9</f>
        <v>9.727626459143969E-3</v>
      </c>
      <c r="E9" s="119">
        <f t="shared" si="9"/>
        <v>0</v>
      </c>
      <c r="F9" s="118">
        <f>分析係数表!C12</f>
        <v>3.3694766091354578E-2</v>
      </c>
      <c r="G9" s="119">
        <f t="shared" si="0"/>
        <v>0</v>
      </c>
      <c r="H9" s="119">
        <v>0</v>
      </c>
      <c r="I9" s="119">
        <f t="shared" si="1"/>
        <v>0</v>
      </c>
      <c r="J9" s="118">
        <f>分析係数表!G12</f>
        <v>0.15134643790478355</v>
      </c>
      <c r="K9" s="12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9">
        <f t="shared" si="7"/>
        <v>0</v>
      </c>
      <c r="X9" s="118">
        <f>分析係数表!E12</f>
        <v>3.539948357013805E-2</v>
      </c>
      <c r="Y9" s="258">
        <f t="shared" si="8"/>
        <v>0</v>
      </c>
    </row>
    <row r="10" spans="1:25" x14ac:dyDescent="0.15">
      <c r="A10" s="11" t="s">
        <v>242</v>
      </c>
      <c r="B10" s="8" t="s">
        <v>29</v>
      </c>
      <c r="C10" s="132"/>
      <c r="D10" s="118">
        <f>投入係数表!C10</f>
        <v>5.8365758754863814E-3</v>
      </c>
      <c r="E10" s="119">
        <f t="shared" si="9"/>
        <v>0</v>
      </c>
      <c r="F10" s="118">
        <f>分析係数表!C13</f>
        <v>7.3277544118284244E-3</v>
      </c>
      <c r="G10" s="119">
        <f t="shared" si="0"/>
        <v>0</v>
      </c>
      <c r="H10" s="119">
        <v>0</v>
      </c>
      <c r="I10" s="119">
        <f t="shared" si="1"/>
        <v>0</v>
      </c>
      <c r="J10" s="118">
        <f>分析係数表!G13</f>
        <v>0.24598930481283424</v>
      </c>
      <c r="K10" s="12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18">
        <f>投入係数表!C11</f>
        <v>3.1128404669260701E-2</v>
      </c>
      <c r="E11" s="119">
        <f t="shared" si="9"/>
        <v>0</v>
      </c>
      <c r="F11" s="118">
        <f>分析係数表!C14</f>
        <v>0.29455517461793246</v>
      </c>
      <c r="G11" s="119">
        <f t="shared" si="0"/>
        <v>0</v>
      </c>
      <c r="H11" s="119">
        <v>0</v>
      </c>
      <c r="I11" s="119">
        <f t="shared" si="1"/>
        <v>0</v>
      </c>
      <c r="J11" s="118">
        <f>分析係数表!G14</f>
        <v>0.16245910746250231</v>
      </c>
      <c r="K11" s="12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18">
        <f>投入係数表!C12</f>
        <v>9.727626459143969E-2</v>
      </c>
      <c r="E12" s="119">
        <f t="shared" si="9"/>
        <v>0</v>
      </c>
      <c r="F12" s="118">
        <f>分析係数表!C15</f>
        <v>2.1772510366767528E-2</v>
      </c>
      <c r="G12" s="119">
        <f t="shared" si="0"/>
        <v>0</v>
      </c>
      <c r="H12" s="119">
        <v>0</v>
      </c>
      <c r="I12" s="119">
        <f t="shared" si="1"/>
        <v>0</v>
      </c>
      <c r="J12" s="118">
        <f>分析係数表!G15</f>
        <v>0.11363521682527829</v>
      </c>
      <c r="K12" s="12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18">
        <f>投入係数表!C13</f>
        <v>2.5291828793774319E-2</v>
      </c>
      <c r="E13" s="119">
        <f t="shared" si="9"/>
        <v>0</v>
      </c>
      <c r="F13" s="118">
        <f>分析係数表!C16</f>
        <v>6.3168212593708306E-3</v>
      </c>
      <c r="G13" s="119">
        <f t="shared" si="0"/>
        <v>0</v>
      </c>
      <c r="H13" s="119">
        <v>0</v>
      </c>
      <c r="I13" s="119">
        <f t="shared" si="1"/>
        <v>0</v>
      </c>
      <c r="J13" s="118">
        <f>分析係数表!G16</f>
        <v>1.9721577726218097E-2</v>
      </c>
      <c r="K13" s="12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18">
        <f>投入係数表!C14</f>
        <v>7.7821011673151752E-3</v>
      </c>
      <c r="E14" s="119">
        <f t="shared" si="9"/>
        <v>0</v>
      </c>
      <c r="F14" s="118">
        <f>分析係数表!C17</f>
        <v>7.9378496960914591E-2</v>
      </c>
      <c r="G14" s="119">
        <f t="shared" si="0"/>
        <v>0</v>
      </c>
      <c r="H14" s="119">
        <v>0</v>
      </c>
      <c r="I14" s="119">
        <f t="shared" si="1"/>
        <v>0</v>
      </c>
      <c r="J14" s="118">
        <f>分析係数表!G17</f>
        <v>0.22446445904155662</v>
      </c>
      <c r="K14" s="12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18">
        <f>投入係数表!C15</f>
        <v>1.9455252918287938E-3</v>
      </c>
      <c r="E15" s="119">
        <f t="shared" si="9"/>
        <v>0</v>
      </c>
      <c r="F15" s="118">
        <f>分析係数表!C18</f>
        <v>0.29470672389127328</v>
      </c>
      <c r="G15" s="119">
        <f t="shared" si="0"/>
        <v>0</v>
      </c>
      <c r="H15" s="119">
        <v>0</v>
      </c>
      <c r="I15" s="119">
        <f t="shared" si="1"/>
        <v>0</v>
      </c>
      <c r="J15" s="118">
        <f>分析係数表!G18</f>
        <v>0.22527699198491277</v>
      </c>
      <c r="K15" s="12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18">
        <f>投入係数表!C16</f>
        <v>0</v>
      </c>
      <c r="E16" s="119">
        <f t="shared" si="9"/>
        <v>0</v>
      </c>
      <c r="F16" s="118">
        <f>分析係数表!C19</f>
        <v>0.12093112469499157</v>
      </c>
      <c r="G16" s="119">
        <f t="shared" si="0"/>
        <v>0</v>
      </c>
      <c r="H16" s="119">
        <v>0</v>
      </c>
      <c r="I16" s="119">
        <f t="shared" si="1"/>
        <v>0</v>
      </c>
      <c r="J16" s="118">
        <f>分析係数表!G19</f>
        <v>4.7525512301634432E-2</v>
      </c>
      <c r="K16" s="12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18">
        <f>投入係数表!C17</f>
        <v>0</v>
      </c>
      <c r="E17" s="119">
        <f t="shared" si="9"/>
        <v>0</v>
      </c>
      <c r="F17" s="118">
        <f>分析係数表!C20</f>
        <v>0.11038897915538337</v>
      </c>
      <c r="G17" s="119">
        <f t="shared" si="0"/>
        <v>0</v>
      </c>
      <c r="H17" s="119">
        <v>0</v>
      </c>
      <c r="I17" s="119">
        <f t="shared" si="1"/>
        <v>0</v>
      </c>
      <c r="J17" s="118">
        <f>分析係数表!G20</f>
        <v>9.7372253914309995E-2</v>
      </c>
      <c r="K17" s="12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18">
        <f>投入係数表!C18</f>
        <v>1.9455252918287938E-3</v>
      </c>
      <c r="E18" s="119">
        <f t="shared" si="9"/>
        <v>0</v>
      </c>
      <c r="F18" s="118">
        <f>分析係数表!C21</f>
        <v>0.41461568406938021</v>
      </c>
      <c r="G18" s="119">
        <f t="shared" si="0"/>
        <v>0</v>
      </c>
      <c r="H18" s="119">
        <v>0</v>
      </c>
      <c r="I18" s="119">
        <f t="shared" si="1"/>
        <v>0</v>
      </c>
      <c r="J18" s="118">
        <f>分析係数表!G21</f>
        <v>0.27518465326220765</v>
      </c>
      <c r="K18" s="12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18">
        <f>投入係数表!C19</f>
        <v>0</v>
      </c>
      <c r="E19" s="119">
        <f t="shared" si="9"/>
        <v>0</v>
      </c>
      <c r="F19" s="118">
        <f>分析係数表!C22</f>
        <v>7.9611180086606281E-2</v>
      </c>
      <c r="G19" s="119">
        <f t="shared" si="0"/>
        <v>0</v>
      </c>
      <c r="H19" s="119">
        <v>0</v>
      </c>
      <c r="I19" s="119">
        <f t="shared" si="1"/>
        <v>0</v>
      </c>
      <c r="J19" s="118">
        <f>分析係数表!G22</f>
        <v>0.19753877121551763</v>
      </c>
      <c r="K19" s="12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18">
        <f>投入係数表!C20</f>
        <v>0</v>
      </c>
      <c r="E20" s="119">
        <f t="shared" si="9"/>
        <v>0</v>
      </c>
      <c r="F20" s="118">
        <f>分析係数表!C23</f>
        <v>0</v>
      </c>
      <c r="G20" s="119">
        <f t="shared" si="0"/>
        <v>0</v>
      </c>
      <c r="H20" s="119">
        <v>0</v>
      </c>
      <c r="I20" s="119">
        <f t="shared" si="1"/>
        <v>0</v>
      </c>
      <c r="J20" s="118">
        <f>分析係数表!G23</f>
        <v>0.20785268785268785</v>
      </c>
      <c r="K20" s="12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18">
        <f>投入係数表!C21</f>
        <v>0</v>
      </c>
      <c r="E21" s="119">
        <f t="shared" si="9"/>
        <v>0</v>
      </c>
      <c r="F21" s="118">
        <f>分析係数表!C24</f>
        <v>0.1837256220578346</v>
      </c>
      <c r="G21" s="119">
        <f t="shared" si="0"/>
        <v>0</v>
      </c>
      <c r="H21" s="119">
        <v>0</v>
      </c>
      <c r="I21" s="119">
        <f t="shared" si="1"/>
        <v>0</v>
      </c>
      <c r="J21" s="118">
        <f>分析係数表!G24</f>
        <v>0.19288119288119288</v>
      </c>
      <c r="K21" s="12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18">
        <f>投入係数表!C22</f>
        <v>0</v>
      </c>
      <c r="E22" s="119">
        <f t="shared" si="9"/>
        <v>0</v>
      </c>
      <c r="F22" s="118">
        <f>分析係数表!C25</f>
        <v>7.0413931740690439E-3</v>
      </c>
      <c r="G22" s="119">
        <f t="shared" si="0"/>
        <v>0</v>
      </c>
      <c r="H22" s="119">
        <v>0</v>
      </c>
      <c r="I22" s="119">
        <f t="shared" si="1"/>
        <v>0</v>
      </c>
      <c r="J22" s="118">
        <f>分析係数表!G25</f>
        <v>0.25940956994174247</v>
      </c>
      <c r="K22" s="12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18">
        <f>投入係数表!C23</f>
        <v>0</v>
      </c>
      <c r="E23" s="119">
        <f t="shared" si="9"/>
        <v>0</v>
      </c>
      <c r="F23" s="118">
        <f>分析係数表!C26</f>
        <v>0.31712598932687097</v>
      </c>
      <c r="G23" s="119">
        <f t="shared" si="0"/>
        <v>0</v>
      </c>
      <c r="H23" s="119">
        <v>0</v>
      </c>
      <c r="I23" s="119">
        <f t="shared" si="1"/>
        <v>0</v>
      </c>
      <c r="J23" s="118">
        <f>分析係数表!G26</f>
        <v>0.20571766536164524</v>
      </c>
      <c r="K23" s="12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18">
        <f>投入係数表!C24</f>
        <v>0</v>
      </c>
      <c r="E24" s="119">
        <f t="shared" si="9"/>
        <v>0</v>
      </c>
      <c r="F24" s="118">
        <f>分析係数表!C27</f>
        <v>0.91765023268361778</v>
      </c>
      <c r="G24" s="119">
        <f t="shared" si="0"/>
        <v>0</v>
      </c>
      <c r="H24" s="119">
        <v>0</v>
      </c>
      <c r="I24" s="119">
        <f t="shared" si="1"/>
        <v>0</v>
      </c>
      <c r="J24" s="118">
        <f>分析係数表!G27</f>
        <v>0.1974785174198333</v>
      </c>
      <c r="K24" s="12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18">
        <f>投入係数表!C25</f>
        <v>0</v>
      </c>
      <c r="E25" s="119">
        <f t="shared" si="9"/>
        <v>0</v>
      </c>
      <c r="F25" s="118">
        <f>分析係数表!C28</f>
        <v>0.17270965956269024</v>
      </c>
      <c r="G25" s="119">
        <f t="shared" si="0"/>
        <v>0</v>
      </c>
      <c r="H25" s="119">
        <v>0</v>
      </c>
      <c r="I25" s="119">
        <f t="shared" si="1"/>
        <v>0</v>
      </c>
      <c r="J25" s="118">
        <f>分析係数表!G28</f>
        <v>0.18312777184293161</v>
      </c>
      <c r="K25" s="12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18">
        <f>投入係数表!C26</f>
        <v>0</v>
      </c>
      <c r="E26" s="119">
        <f t="shared" si="9"/>
        <v>0</v>
      </c>
      <c r="F26" s="118">
        <f>分析係数表!C29</f>
        <v>0.14297982963117706</v>
      </c>
      <c r="G26" s="119">
        <f t="shared" si="0"/>
        <v>0</v>
      </c>
      <c r="H26" s="119">
        <v>0</v>
      </c>
      <c r="I26" s="119">
        <f t="shared" si="1"/>
        <v>0</v>
      </c>
      <c r="J26" s="118">
        <f>分析係数表!G29</f>
        <v>0.25955662607609614</v>
      </c>
      <c r="K26" s="12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18">
        <f>投入係数表!C27</f>
        <v>3.8910505836575876E-3</v>
      </c>
      <c r="E27" s="119">
        <f t="shared" si="9"/>
        <v>0</v>
      </c>
      <c r="F27" s="118">
        <f>分析係数表!C30</f>
        <v>1</v>
      </c>
      <c r="G27" s="119">
        <f t="shared" si="0"/>
        <v>0</v>
      </c>
      <c r="H27" s="119">
        <v>0</v>
      </c>
      <c r="I27" s="119">
        <f t="shared" si="1"/>
        <v>0</v>
      </c>
      <c r="J27" s="118">
        <f>分析係数表!G30</f>
        <v>0.3461756280481435</v>
      </c>
      <c r="K27" s="12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18">
        <f>投入係数表!C28</f>
        <v>7.7821011673151752E-3</v>
      </c>
      <c r="E28" s="119">
        <f t="shared" si="9"/>
        <v>0</v>
      </c>
      <c r="F28" s="118">
        <f>分析係数表!C31</f>
        <v>0.59217028559204188</v>
      </c>
      <c r="G28" s="119">
        <f t="shared" si="0"/>
        <v>0</v>
      </c>
      <c r="H28" s="119">
        <v>0</v>
      </c>
      <c r="I28" s="119">
        <f t="shared" si="1"/>
        <v>0</v>
      </c>
      <c r="J28" s="118">
        <f>分析係数表!G31</f>
        <v>6.4912179892355718E-2</v>
      </c>
      <c r="K28" s="12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18">
        <f>投入係数表!C29</f>
        <v>0</v>
      </c>
      <c r="E29" s="119">
        <f t="shared" si="9"/>
        <v>0</v>
      </c>
      <c r="F29" s="118">
        <f>分析係数表!C32</f>
        <v>0.99941076338876522</v>
      </c>
      <c r="G29" s="119">
        <f t="shared" si="0"/>
        <v>0</v>
      </c>
      <c r="H29" s="119">
        <v>0</v>
      </c>
      <c r="I29" s="119">
        <f t="shared" si="1"/>
        <v>0</v>
      </c>
      <c r="J29" s="118">
        <f>分析係数表!G32</f>
        <v>0.13653783696005198</v>
      </c>
      <c r="K29" s="12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18">
        <f>投入係数表!C30</f>
        <v>0</v>
      </c>
      <c r="E30" s="119">
        <f t="shared" si="9"/>
        <v>0</v>
      </c>
      <c r="F30" s="118">
        <f>分析係数表!C33</f>
        <v>1</v>
      </c>
      <c r="G30" s="119">
        <f t="shared" si="0"/>
        <v>0</v>
      </c>
      <c r="H30" s="119">
        <v>0</v>
      </c>
      <c r="I30" s="119">
        <f t="shared" si="1"/>
        <v>0</v>
      </c>
      <c r="J30" s="118">
        <f>分析係数表!G33</f>
        <v>0.48249270529387245</v>
      </c>
      <c r="K30" s="12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18">
        <f>投入係数表!C31</f>
        <v>7.9766536964980539E-2</v>
      </c>
      <c r="E31" s="119">
        <f t="shared" si="9"/>
        <v>0</v>
      </c>
      <c r="F31" s="118">
        <f>分析係数表!C34</f>
        <v>0.43058167090385968</v>
      </c>
      <c r="G31" s="119">
        <f t="shared" si="0"/>
        <v>0</v>
      </c>
      <c r="H31" s="119">
        <v>0</v>
      </c>
      <c r="I31" s="119">
        <f t="shared" si="1"/>
        <v>0</v>
      </c>
      <c r="J31" s="118">
        <f>分析係数表!G34</f>
        <v>0.40252231218602053</v>
      </c>
      <c r="K31" s="120">
        <f t="shared" si="2"/>
        <v>0</v>
      </c>
      <c r="L31" s="121"/>
      <c r="M31" s="122"/>
      <c r="N31" s="123">
        <f>分析係数表!H34</f>
        <v>0.16043461070711823</v>
      </c>
      <c r="O31" s="124">
        <f t="shared" si="3"/>
        <v>0</v>
      </c>
      <c r="P31" s="118">
        <f>分析係数表!C34</f>
        <v>0.43058167090385968</v>
      </c>
      <c r="Q31" s="124">
        <f t="shared" si="4"/>
        <v>0</v>
      </c>
      <c r="R31" s="125">
        <v>0</v>
      </c>
      <c r="S31" s="126">
        <f t="shared" si="5"/>
        <v>0</v>
      </c>
      <c r="T31" s="127">
        <f>分析係数表!F34</f>
        <v>0.66381809020658411</v>
      </c>
      <c r="U31" s="128">
        <f t="shared" si="6"/>
        <v>0</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18">
        <f>投入係数表!C32</f>
        <v>7.7821011673151752E-3</v>
      </c>
      <c r="E32" s="119">
        <f t="shared" si="9"/>
        <v>0</v>
      </c>
      <c r="F32" s="118">
        <f>分析係数表!C35</f>
        <v>0.79245431709599568</v>
      </c>
      <c r="G32" s="119">
        <f t="shared" si="0"/>
        <v>0</v>
      </c>
      <c r="H32" s="119">
        <v>0</v>
      </c>
      <c r="I32" s="119">
        <f t="shared" si="1"/>
        <v>0</v>
      </c>
      <c r="J32" s="118">
        <f>分析係数表!G35</f>
        <v>0.31439313408452596</v>
      </c>
      <c r="K32" s="12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9">
        <f t="shared" si="7"/>
        <v>0</v>
      </c>
      <c r="X32" s="118">
        <f>分析係数表!E35</f>
        <v>3.8022132954380151E-2</v>
      </c>
      <c r="Y32" s="258">
        <f t="shared" si="8"/>
        <v>0</v>
      </c>
    </row>
    <row r="33" spans="1:25" x14ac:dyDescent="0.15">
      <c r="A33" s="11" t="s">
        <v>21</v>
      </c>
      <c r="B33" s="8" t="s">
        <v>39</v>
      </c>
      <c r="C33" s="133"/>
      <c r="D33" s="118">
        <f>投入係数表!C33</f>
        <v>1.9455252918287938E-3</v>
      </c>
      <c r="E33" s="119">
        <f t="shared" si="9"/>
        <v>0</v>
      </c>
      <c r="F33" s="118">
        <f>分析係数表!C36</f>
        <v>1</v>
      </c>
      <c r="G33" s="119">
        <f t="shared" si="0"/>
        <v>0</v>
      </c>
      <c r="H33" s="119">
        <v>0</v>
      </c>
      <c r="I33" s="119">
        <f t="shared" si="1"/>
        <v>0</v>
      </c>
      <c r="J33" s="118">
        <f>分析係数表!G36</f>
        <v>7.0997521594392057E-2</v>
      </c>
      <c r="K33" s="12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18">
        <f>投入係数表!C34</f>
        <v>1.3618677042801557E-2</v>
      </c>
      <c r="E34" s="119">
        <f t="shared" si="9"/>
        <v>0</v>
      </c>
      <c r="F34" s="118">
        <f>分析係数表!C37</f>
        <v>0.57178358697686016</v>
      </c>
      <c r="G34" s="119">
        <f t="shared" si="0"/>
        <v>0</v>
      </c>
      <c r="H34" s="119">
        <v>0</v>
      </c>
      <c r="I34" s="119">
        <f t="shared" si="1"/>
        <v>0</v>
      </c>
      <c r="J34" s="118">
        <f>分析係数表!G37</f>
        <v>0.42113403722838638</v>
      </c>
      <c r="K34" s="120">
        <f t="shared" si="2"/>
        <v>0</v>
      </c>
      <c r="L34" s="121"/>
      <c r="M34" s="122"/>
      <c r="N34" s="123">
        <f>分析係数表!H37</f>
        <v>5.3182257233085263E-2</v>
      </c>
      <c r="O34" s="124">
        <f t="shared" si="3"/>
        <v>0</v>
      </c>
      <c r="P34" s="118">
        <f>分析係数表!C37</f>
        <v>0.57178358697686016</v>
      </c>
      <c r="Q34" s="124">
        <f t="shared" si="4"/>
        <v>0</v>
      </c>
      <c r="R34" s="125">
        <v>0</v>
      </c>
      <c r="S34" s="126">
        <f t="shared" si="5"/>
        <v>0</v>
      </c>
      <c r="T34" s="127">
        <f>分析係数表!F37</f>
        <v>0.69745759981095801</v>
      </c>
      <c r="U34" s="128">
        <f t="shared" si="6"/>
        <v>0</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18">
        <f>投入係数表!C35</f>
        <v>1.9455252918287938E-3</v>
      </c>
      <c r="E35" s="119">
        <f t="shared" si="9"/>
        <v>0</v>
      </c>
      <c r="F35" s="118">
        <f>分析係数表!C38</f>
        <v>0.18809982592830476</v>
      </c>
      <c r="G35" s="119">
        <f t="shared" si="0"/>
        <v>0</v>
      </c>
      <c r="H35" s="119">
        <v>0</v>
      </c>
      <c r="I35" s="119">
        <f t="shared" si="1"/>
        <v>0</v>
      </c>
      <c r="J35" s="118">
        <f>分析係数表!G38</f>
        <v>0.2621703526984332</v>
      </c>
      <c r="K35" s="12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18">
        <f>投入係数表!C36</f>
        <v>0</v>
      </c>
      <c r="E36" s="119">
        <f t="shared" si="9"/>
        <v>0</v>
      </c>
      <c r="F36" s="118">
        <f>分析係数表!C39</f>
        <v>1</v>
      </c>
      <c r="G36" s="119">
        <f t="shared" si="0"/>
        <v>0</v>
      </c>
      <c r="H36" s="119">
        <v>0</v>
      </c>
      <c r="I36" s="119">
        <f t="shared" si="1"/>
        <v>0</v>
      </c>
      <c r="J36" s="118">
        <f>分析係数表!G39</f>
        <v>0.35299604507126336</v>
      </c>
      <c r="K36" s="12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18">
        <f>投入係数表!C37</f>
        <v>0</v>
      </c>
      <c r="E37" s="119">
        <f t="shared" si="9"/>
        <v>0</v>
      </c>
      <c r="F37" s="118">
        <f>分析係数表!C40</f>
        <v>0.95581107395335052</v>
      </c>
      <c r="G37" s="119">
        <f t="shared" si="0"/>
        <v>0</v>
      </c>
      <c r="H37" s="119">
        <v>0</v>
      </c>
      <c r="I37" s="119">
        <f t="shared" si="1"/>
        <v>0</v>
      </c>
      <c r="J37" s="118">
        <f>分析係数表!G40</f>
        <v>0.45958963093599003</v>
      </c>
      <c r="K37" s="12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9">
        <f t="shared" si="7"/>
        <v>0</v>
      </c>
      <c r="X37" s="118">
        <f>分析係数表!E40</f>
        <v>2.4344714139117072E-2</v>
      </c>
      <c r="Y37" s="258">
        <f t="shared" si="8"/>
        <v>0</v>
      </c>
    </row>
    <row r="38" spans="1:25" x14ac:dyDescent="0.15">
      <c r="A38" s="11" t="s">
        <v>26</v>
      </c>
      <c r="B38" s="8" t="s">
        <v>304</v>
      </c>
      <c r="C38" s="132"/>
      <c r="D38" s="118">
        <f>投入係数表!C38</f>
        <v>0</v>
      </c>
      <c r="E38" s="119">
        <f t="shared" si="9"/>
        <v>0</v>
      </c>
      <c r="F38" s="118">
        <f>分析係数表!C41</f>
        <v>0.99998427017546621</v>
      </c>
      <c r="G38" s="119">
        <f t="shared" si="0"/>
        <v>0</v>
      </c>
      <c r="H38" s="119">
        <v>0</v>
      </c>
      <c r="I38" s="119">
        <f t="shared" si="1"/>
        <v>0</v>
      </c>
      <c r="J38" s="118">
        <f>分析係数表!G41</f>
        <v>0.4951095975863814</v>
      </c>
      <c r="K38" s="12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9">
        <f t="shared" si="7"/>
        <v>0</v>
      </c>
      <c r="X38" s="118">
        <f>分析係数表!E41</f>
        <v>8.6402994268048192E-2</v>
      </c>
      <c r="Y38" s="258">
        <f t="shared" si="8"/>
        <v>0</v>
      </c>
    </row>
    <row r="39" spans="1:25" x14ac:dyDescent="0.15">
      <c r="A39" s="11" t="s">
        <v>57</v>
      </c>
      <c r="B39" s="8" t="s">
        <v>305</v>
      </c>
      <c r="C39" s="132"/>
      <c r="D39" s="118">
        <f>投入係数表!C39</f>
        <v>0</v>
      </c>
      <c r="E39" s="119">
        <f t="shared" ref="E39:E44" si="10">$C$5*D39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6"/>
        <v>0</v>
      </c>
      <c r="V39" s="129">
        <f>分析係数表!D42</f>
        <v>0.14507984168145216</v>
      </c>
      <c r="W39" s="259">
        <f t="shared" si="7"/>
        <v>0</v>
      </c>
      <c r="X39" s="118">
        <f>分析係数表!E42</f>
        <v>9.4035758154770027E-2</v>
      </c>
      <c r="Y39" s="258">
        <f t="shared" si="8"/>
        <v>0</v>
      </c>
    </row>
    <row r="40" spans="1:25" x14ac:dyDescent="0.15">
      <c r="A40" s="11" t="s">
        <v>210</v>
      </c>
      <c r="B40" s="8" t="s">
        <v>42</v>
      </c>
      <c r="C40" s="132"/>
      <c r="D40" s="118">
        <f>投入係数表!C40</f>
        <v>4.085603112840467E-2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6"/>
        <v>0</v>
      </c>
      <c r="V40" s="129">
        <f>分析係数表!D43</f>
        <v>0.10205680705190989</v>
      </c>
      <c r="W40" s="259">
        <f t="shared" si="7"/>
        <v>0</v>
      </c>
      <c r="X40" s="118">
        <f>分析係数表!E43</f>
        <v>9.4601601659272921E-2</v>
      </c>
      <c r="Y40" s="258">
        <f t="shared" si="8"/>
        <v>0</v>
      </c>
    </row>
    <row r="41" spans="1:25" x14ac:dyDescent="0.15">
      <c r="A41" s="11" t="s">
        <v>216</v>
      </c>
      <c r="B41" s="8" t="s">
        <v>306</v>
      </c>
      <c r="C41" s="132"/>
      <c r="D41" s="118">
        <f>投入係数表!C41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6"/>
        <v>0</v>
      </c>
      <c r="V41" s="129">
        <f>分析係数表!D44</f>
        <v>0.10185149469623915</v>
      </c>
      <c r="W41" s="259">
        <f t="shared" si="7"/>
        <v>0</v>
      </c>
      <c r="X41" s="118">
        <f>分析係数表!E44</f>
        <v>7.65380906460945E-2</v>
      </c>
      <c r="Y41" s="258">
        <f t="shared" si="8"/>
        <v>0</v>
      </c>
    </row>
    <row r="42" spans="1:25" x14ac:dyDescent="0.15">
      <c r="A42" s="11" t="s">
        <v>217</v>
      </c>
      <c r="B42" s="8" t="s">
        <v>307</v>
      </c>
      <c r="C42" s="132"/>
      <c r="D42" s="118">
        <f>投入係数表!C42</f>
        <v>0</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6"/>
        <v>0</v>
      </c>
      <c r="V42" s="129">
        <f>分析係数表!D45</f>
        <v>0.21708812567627139</v>
      </c>
      <c r="W42" s="259">
        <f t="shared" si="7"/>
        <v>0</v>
      </c>
      <c r="X42" s="118">
        <f>分析係数表!E45</f>
        <v>0.15927276613366462</v>
      </c>
      <c r="Y42" s="258">
        <f t="shared" si="8"/>
        <v>0</v>
      </c>
    </row>
    <row r="43" spans="1:25" x14ac:dyDescent="0.15">
      <c r="A43" s="11" t="s">
        <v>218</v>
      </c>
      <c r="B43" s="8" t="s">
        <v>308</v>
      </c>
      <c r="C43" s="132"/>
      <c r="D43" s="118">
        <f>投入係数表!C43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6"/>
        <v>0</v>
      </c>
      <c r="V43" s="129">
        <f>分析係数表!D46</f>
        <v>0</v>
      </c>
      <c r="W43" s="259">
        <f t="shared" si="7"/>
        <v>0</v>
      </c>
      <c r="X43" s="118">
        <f>分析係数表!E46</f>
        <v>0</v>
      </c>
      <c r="Y43" s="258">
        <f t="shared" si="8"/>
        <v>0</v>
      </c>
    </row>
    <row r="44" spans="1:25" x14ac:dyDescent="0.15">
      <c r="A44" s="11" t="s">
        <v>219</v>
      </c>
      <c r="B44" s="8" t="s">
        <v>309</v>
      </c>
      <c r="C44" s="132"/>
      <c r="D44" s="118">
        <f>投入係数表!C44</f>
        <v>5.8365758754863814E-3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6"/>
        <v>0</v>
      </c>
      <c r="V44" s="129">
        <f>分析係数表!D47</f>
        <v>1.4464534075104311E-2</v>
      </c>
      <c r="W44" s="259">
        <f t="shared" si="7"/>
        <v>0</v>
      </c>
      <c r="X44" s="118">
        <f>分析係数表!E47</f>
        <v>1.4464534075104311E-2</v>
      </c>
      <c r="Y44" s="258">
        <f t="shared" si="8"/>
        <v>0</v>
      </c>
    </row>
    <row r="45" spans="1:25" x14ac:dyDescent="0.15">
      <c r="A45" s="6">
        <v>41</v>
      </c>
      <c r="B45" s="50" t="s">
        <v>161</v>
      </c>
      <c r="C45" s="134">
        <f>SUM(C5:C44)</f>
        <v>0</v>
      </c>
      <c r="D45" s="135">
        <f>投入係数表!C45</f>
        <v>0.43968871595330739</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7"/>
  <sheetViews>
    <sheetView showGridLines="0" workbookViewId="0">
      <pane xSplit="2" ySplit="4" topLeftCell="E29"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292</v>
      </c>
      <c r="S2" s="6" t="s">
        <v>164</v>
      </c>
      <c r="U2" s="106" t="s">
        <v>228</v>
      </c>
      <c r="W2" s="6" t="s">
        <v>140</v>
      </c>
      <c r="Y2" s="6" t="s">
        <v>165</v>
      </c>
    </row>
    <row r="3" spans="1:25" ht="45" x14ac:dyDescent="0.15">
      <c r="B3" s="107"/>
      <c r="C3" s="108" t="s">
        <v>249</v>
      </c>
      <c r="D3" s="108" t="s">
        <v>352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投入係数表!D5</f>
        <v>0</v>
      </c>
      <c r="E5" s="119">
        <f t="shared" ref="E5:E38" si="0">$C$6*D5</f>
        <v>0</v>
      </c>
      <c r="F5" s="118">
        <f>分析係数表!C8</f>
        <v>9.2543346452504949E-3</v>
      </c>
      <c r="G5" s="119">
        <f t="shared" ref="G5:G38" si="1">E5*F5</f>
        <v>0</v>
      </c>
      <c r="H5" s="119">
        <f t="array" ref="H5:H44">MMULT(逆行列係数!C5:AP44,'2'!G5:G44)</f>
        <v>0</v>
      </c>
      <c r="I5" s="119">
        <f t="shared" ref="I5:I38" si="2">C5+H5</f>
        <v>0</v>
      </c>
      <c r="J5" s="118">
        <f>分析係数表!G8</f>
        <v>9.727626459143969E-2</v>
      </c>
      <c r="K5" s="120">
        <f t="shared" ref="K5:K38" si="3">I5*J5</f>
        <v>0</v>
      </c>
      <c r="L5" s="121" t="s">
        <v>193</v>
      </c>
      <c r="M5" s="122" t="s">
        <v>193</v>
      </c>
      <c r="N5" s="123">
        <f>分析係数表!H8</f>
        <v>1.0188628253699747E-2</v>
      </c>
      <c r="O5" s="124">
        <f t="shared" ref="O5:O38" si="4">$M$45*N5</f>
        <v>0</v>
      </c>
      <c r="P5" s="118">
        <f>分析係数表!C8</f>
        <v>9.2543346452504949E-3</v>
      </c>
      <c r="Q5" s="124">
        <f t="shared" ref="Q5:Q38" si="5">O5*P5</f>
        <v>0</v>
      </c>
      <c r="R5" s="125">
        <f t="array" ref="R5:R44">MMULT(逆行列係数!C5:AP44,'2'!Q5:Q44)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17">
        <f>最終需要_まとめ!$C$7</f>
        <v>0</v>
      </c>
      <c r="D6" s="118">
        <f>投入係数表!D6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投入係数表!D7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投入係数表!D8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投入係数表!D9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投入係数表!D10</f>
        <v>0</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投入係数表!D11</f>
        <v>0</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投入係数表!D12</f>
        <v>0</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投入係数表!D13</f>
        <v>0</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投入係数表!D14</f>
        <v>0</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投入係数表!D15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投入係数表!D16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投入係数表!D17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投入係数表!D18</f>
        <v>0</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投入係数表!D19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投入係数表!D20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投入係数表!D21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投入係数表!D22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投入係数表!D23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投入係数表!D24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投入係数表!D25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投入係数表!D26</f>
        <v>0</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投入係数表!D27</f>
        <v>0</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投入係数表!D28</f>
        <v>0</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投入係数表!D29</f>
        <v>0</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投入係数表!D30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投入係数表!D31</f>
        <v>0</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投入係数表!D32</f>
        <v>0</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3"/>
      <c r="D33" s="118">
        <f>投入係数表!D33</f>
        <v>0</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投入係数表!D34</f>
        <v>0</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投入係数表!D35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投入係数表!D36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投入係数表!D37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投入係数表!D38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投入係数表!D39</f>
        <v>0</v>
      </c>
      <c r="E39" s="119">
        <f t="shared" ref="E39:E44" si="10">$C$6*D39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投入係数表!D40</f>
        <v>0</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投入係数表!D41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投入係数表!D42</f>
        <v>0</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投入係数表!D43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投入係数表!D44</f>
        <v>0</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投入係数表!D45</f>
        <v>0</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7"/>
  <sheetViews>
    <sheetView showGridLines="0" workbookViewId="0">
      <pane xSplit="2" ySplit="4" topLeftCell="F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276</v>
      </c>
      <c r="S2" s="6" t="s">
        <v>164</v>
      </c>
      <c r="U2" s="106" t="s">
        <v>228</v>
      </c>
      <c r="W2" s="6" t="s">
        <v>140</v>
      </c>
      <c r="Y2" s="6" t="s">
        <v>165</v>
      </c>
    </row>
    <row r="3" spans="1:25" ht="45" x14ac:dyDescent="0.15">
      <c r="B3" s="107"/>
      <c r="C3" s="108" t="s">
        <v>249</v>
      </c>
      <c r="D3" s="108" t="s">
        <v>277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投入係数表!E5</f>
        <v>0</v>
      </c>
      <c r="E5" s="119">
        <f t="shared" ref="E5:E38" si="0">$C$7*D5</f>
        <v>0</v>
      </c>
      <c r="F5" s="118">
        <f>分析係数表!C8</f>
        <v>9.2543346452504949E-3</v>
      </c>
      <c r="G5" s="119">
        <f t="shared" ref="G5:G38" si="1">E5*F5</f>
        <v>0</v>
      </c>
      <c r="H5" s="119">
        <f t="array" ref="H5:H44">MMULT(逆行列係数!C5:AP44,'3'!G5:G44)</f>
        <v>0</v>
      </c>
      <c r="I5" s="119">
        <f t="shared" ref="I5:I38" si="2">C5+H5</f>
        <v>0</v>
      </c>
      <c r="J5" s="118">
        <f>分析係数表!G8</f>
        <v>9.727626459143969E-2</v>
      </c>
      <c r="K5" s="120">
        <f t="shared" ref="K5:K38" si="3">I5*J5</f>
        <v>0</v>
      </c>
      <c r="L5" s="121" t="s">
        <v>193</v>
      </c>
      <c r="M5" s="122" t="s">
        <v>193</v>
      </c>
      <c r="N5" s="123">
        <f>分析係数表!H8</f>
        <v>1.0188628253699747E-2</v>
      </c>
      <c r="O5" s="124">
        <f t="shared" ref="O5:O38" si="4">$M$45*N5</f>
        <v>0</v>
      </c>
      <c r="P5" s="118">
        <f>分析係数表!C8</f>
        <v>9.2543346452504949E-3</v>
      </c>
      <c r="Q5" s="124">
        <f t="shared" ref="Q5:Q38" si="5">O5*P5</f>
        <v>0</v>
      </c>
      <c r="R5" s="125">
        <f t="array" ref="R5:R44">MMULT(逆行列係数!C5:AP44,'3'!Q5:Q44)</f>
        <v>0</v>
      </c>
      <c r="S5" s="126">
        <f t="shared" ref="S5:S38" si="6">I5+R5</f>
        <v>0</v>
      </c>
      <c r="T5" s="127">
        <f>分析係数表!F8</f>
        <v>0.55836575875486383</v>
      </c>
      <c r="U5" s="128">
        <f t="shared" ref="U5:U38"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投入係数表!E6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17">
        <f>最終需要_まとめ!$C$8</f>
        <v>0</v>
      </c>
      <c r="D7" s="118">
        <f>投入係数表!E7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投入係数表!E8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投入係数表!E9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投入係数表!E10</f>
        <v>0</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投入係数表!E11</f>
        <v>0</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投入係数表!E12</f>
        <v>0</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投入係数表!E13</f>
        <v>0</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投入係数表!E14</f>
        <v>0</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投入係数表!E15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投入係数表!E16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投入係数表!E17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投入係数表!E18</f>
        <v>0</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投入係数表!E19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投入係数表!E20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投入係数表!E21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投入係数表!E22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投入係数表!E23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投入係数表!E24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投入係数表!E25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投入係数表!E26</f>
        <v>0</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投入係数表!E27</f>
        <v>0</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投入係数表!E28</f>
        <v>0</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投入係数表!E29</f>
        <v>0</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投入係数表!E30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投入係数表!E31</f>
        <v>0</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投入係数表!E32</f>
        <v>0</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3"/>
      <c r="D33" s="118">
        <f>投入係数表!E33</f>
        <v>0</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投入係数表!E34</f>
        <v>0</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投入係数表!E35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投入係数表!E36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投入係数表!E37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投入係数表!E38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投入係数表!E39</f>
        <v>0</v>
      </c>
      <c r="E39" s="119">
        <f t="shared" ref="E39:E44" si="10">$C$7*D39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5"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投入係数表!E40</f>
        <v>0</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投入係数表!E41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投入係数表!E42</f>
        <v>0</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投入係数表!E43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8"/>
        <v>0</v>
      </c>
      <c r="X43" s="118">
        <f>分析係数表!E46</f>
        <v>0</v>
      </c>
      <c r="Y43" s="258">
        <f t="shared" si="9"/>
        <v>0</v>
      </c>
    </row>
    <row r="44" spans="1:25" x14ac:dyDescent="0.15">
      <c r="A44" s="11" t="s">
        <v>219</v>
      </c>
      <c r="B44" s="8" t="s">
        <v>309</v>
      </c>
      <c r="C44" s="132"/>
      <c r="D44" s="118">
        <f>投入係数表!E44</f>
        <v>0</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投入係数表!E45</f>
        <v>0</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68">
        <f t="shared" si="14"/>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348</v>
      </c>
      <c r="S2" s="6" t="s">
        <v>164</v>
      </c>
      <c r="U2" s="106" t="s">
        <v>228</v>
      </c>
      <c r="W2" s="6" t="s">
        <v>140</v>
      </c>
      <c r="Y2" s="6" t="s">
        <v>165</v>
      </c>
    </row>
    <row r="3" spans="1:25" ht="45" x14ac:dyDescent="0.15">
      <c r="B3" s="107"/>
      <c r="C3" s="108" t="s">
        <v>249</v>
      </c>
      <c r="D3" s="108" t="s">
        <v>275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投入係数表!F5</f>
        <v>0</v>
      </c>
      <c r="E5" s="119">
        <f t="shared" ref="E5:E38" si="0">$C$8*D5</f>
        <v>0</v>
      </c>
      <c r="F5" s="118">
        <f>分析係数表!C8</f>
        <v>9.2543346452504949E-3</v>
      </c>
      <c r="G5" s="119">
        <f t="shared" ref="G5:G38" si="1">E5*F5</f>
        <v>0</v>
      </c>
      <c r="H5" s="119">
        <f t="array" ref="H5:H44">MMULT(逆行列係数!C5:AP44,'4'!G5:G44)</f>
        <v>0</v>
      </c>
      <c r="I5" s="119">
        <f t="shared" ref="I5:I38" si="2">C5+H5</f>
        <v>0</v>
      </c>
      <c r="J5" s="118">
        <f>分析係数表!G8</f>
        <v>9.727626459143969E-2</v>
      </c>
      <c r="K5" s="120">
        <f t="shared" ref="K5:K38" si="3">I5*J5</f>
        <v>0</v>
      </c>
      <c r="L5" s="121" t="s">
        <v>192</v>
      </c>
      <c r="M5" s="122" t="s">
        <v>192</v>
      </c>
      <c r="N5" s="123">
        <f>分析係数表!H8</f>
        <v>1.0188628253699747E-2</v>
      </c>
      <c r="O5" s="124">
        <f t="shared" ref="O5:O38" si="4">$M$45*N5</f>
        <v>0</v>
      </c>
      <c r="P5" s="118">
        <f>分析係数表!C8</f>
        <v>9.2543346452504949E-3</v>
      </c>
      <c r="Q5" s="124">
        <f t="shared" ref="Q5:Q38" si="5">O5*P5</f>
        <v>0</v>
      </c>
      <c r="R5" s="125">
        <f t="array" ref="R5:R44">MMULT(逆行列係数!C5:AP44,'4'!Q5:Q44)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投入係数表!F6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投入係数表!F7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17">
        <f>最終需要_まとめ!C9</f>
        <v>0</v>
      </c>
      <c r="D8" s="118">
        <f>投入係数表!F8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投入係数表!F9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投入係数表!F10</f>
        <v>3.134796238244514E-3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投入係数表!F11</f>
        <v>3.134796238244514E-3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投入係数表!F12</f>
        <v>1.8808777429467086E-2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投入係数表!F13</f>
        <v>0.12852664576802508</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投入係数表!F14</f>
        <v>6.269592476489028E-3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投入係数表!F15</f>
        <v>0</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投入係数表!F16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投入係数表!F17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投入係数表!F18</f>
        <v>2.5078369905956112E-2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投入係数表!F19</f>
        <v>3.134796238244514E-3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投入係数表!F20</f>
        <v>3.134796238244514E-3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投入係数表!F21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投入係数表!F22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投入係数表!F23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投入係数表!F24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投入係数表!F25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投入係数表!F26</f>
        <v>6.269592476489028E-3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投入係数表!F27</f>
        <v>6.269592476489028E-3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投入係数表!F28</f>
        <v>2.8213166144200628E-2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投入係数表!F29</f>
        <v>3.134796238244514E-3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投入係数表!F30</f>
        <v>3.134796238244514E-3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投入係数表!F31</f>
        <v>4.3887147335423198E-2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投入係数表!F32</f>
        <v>5.9561128526645767E-2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3"/>
      <c r="D33" s="118">
        <f>投入係数表!F33</f>
        <v>6.269592476489028E-3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投入係数表!F34</f>
        <v>2.8213166144200628E-2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投入係数表!F35</f>
        <v>0</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投入係数表!F36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投入係数表!F37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投入係数表!F38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投入係数表!F39</f>
        <v>3.134796238244514E-3</v>
      </c>
      <c r="E39" s="119">
        <f t="shared" ref="E39:E44" si="10">$C$8*D39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投入係数表!F40</f>
        <v>0.15360501567398119</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投入係数表!F41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投入係数表!F42</f>
        <v>0</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投入係数表!F43</f>
        <v>0</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投入係数表!F44</f>
        <v>1.5673981191222569E-2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投入係数表!F45</f>
        <v>0.54858934169278994</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274</v>
      </c>
      <c r="S2" s="6" t="s">
        <v>164</v>
      </c>
      <c r="U2" s="106" t="s">
        <v>228</v>
      </c>
      <c r="W2" s="6" t="s">
        <v>140</v>
      </c>
      <c r="Y2" s="6" t="s">
        <v>165</v>
      </c>
    </row>
    <row r="3" spans="1:25" ht="45" x14ac:dyDescent="0.15">
      <c r="B3" s="107"/>
      <c r="C3" s="108" t="s">
        <v>249</v>
      </c>
      <c r="D3" s="108" t="s">
        <v>353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投入係数表!G5</f>
        <v>0.18992159981820247</v>
      </c>
      <c r="E5" s="119">
        <f t="shared" ref="E5:E38" si="0">$C$9*D5</f>
        <v>96.718423419465424</v>
      </c>
      <c r="F5" s="118">
        <f>分析係数表!C8</f>
        <v>9.2543346452504949E-3</v>
      </c>
      <c r="G5" s="119">
        <f t="shared" ref="G5:G38" si="1">E5*F5</f>
        <v>0.89506465668476576</v>
      </c>
      <c r="H5" s="119">
        <f t="array" ref="H5:H44">MMULT(逆行列係数!C5:AP44,'5'!G5:G44)</f>
        <v>0.90299523982626262</v>
      </c>
      <c r="I5" s="119">
        <f t="shared" ref="I5:I38" si="2">C5+H5</f>
        <v>0.90299523982626262</v>
      </c>
      <c r="J5" s="118">
        <f>分析係数表!G8</f>
        <v>9.727626459143969E-2</v>
      </c>
      <c r="K5" s="120">
        <f t="shared" ref="K5:K38" si="3">I5*J5</f>
        <v>8.7840003874150058E-2</v>
      </c>
      <c r="L5" s="121" t="s">
        <v>192</v>
      </c>
      <c r="M5" s="122" t="s">
        <v>192</v>
      </c>
      <c r="N5" s="123">
        <f>分析係数表!H8</f>
        <v>1.0188628253699747E-2</v>
      </c>
      <c r="O5" s="124">
        <f t="shared" ref="O5:O38" si="4">$M$45*N5</f>
        <v>0.70379889720510724</v>
      </c>
      <c r="P5" s="118">
        <f>分析係数表!C8</f>
        <v>9.2543346452504949E-3</v>
      </c>
      <c r="Q5" s="124">
        <f t="shared" ref="Q5:Q38" si="5">O5*P5</f>
        <v>6.5131905176943157E-3</v>
      </c>
      <c r="R5" s="125">
        <f t="array" ref="R5:R44">MMULT(逆行列係数!C5:AP44,'5'!Q5:Q44)</f>
        <v>8.2065050905840552E-3</v>
      </c>
      <c r="S5" s="126">
        <f t="shared" ref="S5:S38" si="6">I5+R5</f>
        <v>0.91120174491684669</v>
      </c>
      <c r="T5" s="127">
        <f>分析係数表!F8</f>
        <v>0.55836575875486383</v>
      </c>
      <c r="U5" s="128">
        <f t="shared" ref="U5:U44" si="7">S5*T5</f>
        <v>0.50878385367925094</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投入係数表!G6</f>
        <v>5.1130553346210661E-4</v>
      </c>
      <c r="E6" s="119">
        <f t="shared" si="0"/>
        <v>0.26038462781190214</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3.6299677869405765E-2</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投入係数表!G7</f>
        <v>1.425974321099875E-2</v>
      </c>
      <c r="E7" s="119">
        <f t="shared" si="0"/>
        <v>7.2618379534208266</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8.2555838811562823E-2</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投入係数表!G8</f>
        <v>2.8405862970117034E-4</v>
      </c>
      <c r="E8" s="119">
        <f t="shared" si="0"/>
        <v>0.14465812656216787</v>
      </c>
      <c r="F8" s="118">
        <f>分析係数表!C11</f>
        <v>8.2087549528786496E-4</v>
      </c>
      <c r="G8" s="119">
        <f t="shared" si="1"/>
        <v>1.187463112891342E-4</v>
      </c>
      <c r="H8" s="119">
        <v>1.6031919012193228E-3</v>
      </c>
      <c r="I8" s="119">
        <f t="shared" si="2"/>
        <v>1.6031919012193228E-3</v>
      </c>
      <c r="J8" s="118">
        <f>分析係数表!G11</f>
        <v>0.23510971786833856</v>
      </c>
      <c r="K8" s="120">
        <f t="shared" si="3"/>
        <v>3.7692599558448027E-4</v>
      </c>
      <c r="L8" s="121"/>
      <c r="M8" s="122"/>
      <c r="N8" s="123">
        <f>分析係数表!H11</f>
        <v>-2.1019863771263845E-5</v>
      </c>
      <c r="O8" s="124">
        <f t="shared" si="4"/>
        <v>-1.4519871147762305E-3</v>
      </c>
      <c r="P8" s="118">
        <f>分析係数表!C11</f>
        <v>8.2087549528786496E-4</v>
      </c>
      <c r="Q8" s="124">
        <f t="shared" si="5"/>
        <v>-1.1919006419935363E-6</v>
      </c>
      <c r="R8" s="125">
        <v>2.8766860763164214E-4</v>
      </c>
      <c r="S8" s="126">
        <f t="shared" si="6"/>
        <v>1.8908605088509649E-3</v>
      </c>
      <c r="T8" s="127">
        <f>分析係数表!F11</f>
        <v>0.40125391849529779</v>
      </c>
      <c r="U8" s="128">
        <f t="shared" si="7"/>
        <v>7.5871518850446234E-4</v>
      </c>
      <c r="V8" s="129">
        <f>分析係数表!D11</f>
        <v>5.6426332288401257E-2</v>
      </c>
      <c r="W8" s="259">
        <f t="shared" si="8"/>
        <v>0</v>
      </c>
      <c r="X8" s="118">
        <f>分析係数表!E11</f>
        <v>4.7021943573667714E-2</v>
      </c>
      <c r="Y8" s="258">
        <f t="shared" si="9"/>
        <v>0</v>
      </c>
    </row>
    <row r="9" spans="1:25" x14ac:dyDescent="0.15">
      <c r="A9" s="11" t="s">
        <v>241</v>
      </c>
      <c r="B9" s="8" t="s">
        <v>204</v>
      </c>
      <c r="C9" s="117">
        <f>最終需要_まとめ!C10</f>
        <v>509.25446874945573</v>
      </c>
      <c r="D9" s="118">
        <f>投入係数表!G9</f>
        <v>0.2324735825474378</v>
      </c>
      <c r="E9" s="119">
        <f t="shared" si="0"/>
        <v>118.38821077847818</v>
      </c>
      <c r="F9" s="118">
        <f>分析係数表!C12</f>
        <v>3.3694766091354578E-2</v>
      </c>
      <c r="G9" s="119">
        <f t="shared" si="1"/>
        <v>3.9890630701548053</v>
      </c>
      <c r="H9" s="119">
        <v>4.0212316038182578</v>
      </c>
      <c r="I9" s="119">
        <f t="shared" si="2"/>
        <v>513.27570035327403</v>
      </c>
      <c r="J9" s="118">
        <f>分析係数表!G12</f>
        <v>0.15134643790478355</v>
      </c>
      <c r="K9" s="120">
        <f t="shared" si="3"/>
        <v>77.682448911551077</v>
      </c>
      <c r="L9" s="121"/>
      <c r="M9" s="122"/>
      <c r="N9" s="123">
        <f>分析係数表!H12</f>
        <v>7.8483166592429848E-2</v>
      </c>
      <c r="O9" s="124">
        <f t="shared" si="4"/>
        <v>5.4213741753566413</v>
      </c>
      <c r="P9" s="118">
        <f>分析係数表!C12</f>
        <v>3.3694766091354578E-2</v>
      </c>
      <c r="Q9" s="124">
        <f t="shared" si="5"/>
        <v>0.18267193473235235</v>
      </c>
      <c r="R9" s="125">
        <v>0.21828154362051735</v>
      </c>
      <c r="S9" s="126">
        <f t="shared" si="6"/>
        <v>513.49398189689452</v>
      </c>
      <c r="T9" s="127">
        <f>分析係数表!F12</f>
        <v>0.30024997159413702</v>
      </c>
      <c r="U9" s="128">
        <f t="shared" si="7"/>
        <v>154.17655347830288</v>
      </c>
      <c r="V9" s="129">
        <f>分析係数表!D12</f>
        <v>3.7088865741159563E-2</v>
      </c>
      <c r="W9" s="259">
        <f t="shared" si="8"/>
        <v>19</v>
      </c>
      <c r="X9" s="118">
        <f>分析係数表!E12</f>
        <v>3.539948357013805E-2</v>
      </c>
      <c r="Y9" s="258">
        <f t="shared" si="9"/>
        <v>18</v>
      </c>
    </row>
    <row r="10" spans="1:25" x14ac:dyDescent="0.15">
      <c r="A10" s="11" t="s">
        <v>242</v>
      </c>
      <c r="B10" s="8" t="s">
        <v>29</v>
      </c>
      <c r="C10" s="132"/>
      <c r="D10" s="118">
        <f>投入係数表!G10</f>
        <v>1.1930462447449154E-3</v>
      </c>
      <c r="E10" s="119">
        <f t="shared" si="0"/>
        <v>0.607564131561105</v>
      </c>
      <c r="F10" s="118">
        <f>分析係数表!C13</f>
        <v>7.3277544118284244E-3</v>
      </c>
      <c r="G10" s="119">
        <f t="shared" si="1"/>
        <v>4.4520807455155926E-3</v>
      </c>
      <c r="H10" s="119">
        <v>5.6371688910459719E-3</v>
      </c>
      <c r="I10" s="119">
        <f t="shared" si="2"/>
        <v>5.6371688910459719E-3</v>
      </c>
      <c r="J10" s="118">
        <f>分析係数表!G13</f>
        <v>0.24598930481283424</v>
      </c>
      <c r="K10" s="120">
        <f t="shared" si="3"/>
        <v>1.3866832566209342E-3</v>
      </c>
      <c r="L10" s="121"/>
      <c r="M10" s="122"/>
      <c r="N10" s="123">
        <f>分析係数表!H13</f>
        <v>1.5623764457412254E-2</v>
      </c>
      <c r="O10" s="124">
        <f t="shared" si="4"/>
        <v>1.0792412797401039</v>
      </c>
      <c r="P10" s="118">
        <f>分析係数表!C13</f>
        <v>7.3277544118284244E-3</v>
      </c>
      <c r="Q10" s="124">
        <f t="shared" si="5"/>
        <v>7.9084150490429002E-3</v>
      </c>
      <c r="R10" s="125">
        <v>8.5538117633542753E-3</v>
      </c>
      <c r="S10" s="126">
        <f t="shared" si="6"/>
        <v>1.4190980654400248E-2</v>
      </c>
      <c r="T10" s="127">
        <f>分析係数表!F13</f>
        <v>0.38101604278074869</v>
      </c>
      <c r="U10" s="128">
        <f t="shared" si="7"/>
        <v>5.4069912921177422E-3</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投入係数表!G11</f>
        <v>1.425974321099875E-2</v>
      </c>
      <c r="E11" s="119">
        <f t="shared" si="0"/>
        <v>7.2618379534208266</v>
      </c>
      <c r="F11" s="118">
        <f>分析係数表!C14</f>
        <v>0.29455517461793246</v>
      </c>
      <c r="G11" s="119">
        <f t="shared" si="1"/>
        <v>2.1390119464170008</v>
      </c>
      <c r="H11" s="119">
        <v>2.5673383175490159</v>
      </c>
      <c r="I11" s="119">
        <f t="shared" si="2"/>
        <v>2.5673383175490159</v>
      </c>
      <c r="J11" s="118">
        <f>分析係数表!G14</f>
        <v>0.16245910746250231</v>
      </c>
      <c r="K11" s="120">
        <f t="shared" si="3"/>
        <v>0.41708749162329545</v>
      </c>
      <c r="L11" s="121"/>
      <c r="M11" s="122"/>
      <c r="N11" s="123">
        <f>分析係数表!H14</f>
        <v>1.0389818378367557E-3</v>
      </c>
      <c r="O11" s="124">
        <f t="shared" si="4"/>
        <v>7.1769648816082249E-2</v>
      </c>
      <c r="P11" s="118">
        <f>分析係数表!C14</f>
        <v>0.29455517461793246</v>
      </c>
      <c r="Q11" s="124">
        <f t="shared" si="5"/>
        <v>2.1140121439288798E-2</v>
      </c>
      <c r="R11" s="125">
        <v>0.10595913435256567</v>
      </c>
      <c r="S11" s="126">
        <f t="shared" si="6"/>
        <v>2.6732974519015817</v>
      </c>
      <c r="T11" s="127">
        <f>分析係数表!F14</f>
        <v>0.30083019566693414</v>
      </c>
      <c r="U11" s="128">
        <f t="shared" si="7"/>
        <v>0.80420859553146928</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投入係数表!G12</f>
        <v>1.0566981024883536E-2</v>
      </c>
      <c r="E12" s="119">
        <f t="shared" si="0"/>
        <v>5.3812823081126444</v>
      </c>
      <c r="F12" s="118">
        <f>分析係数表!C15</f>
        <v>2.1772510366767528E-2</v>
      </c>
      <c r="G12" s="119">
        <f t="shared" si="1"/>
        <v>0.11716402483988524</v>
      </c>
      <c r="H12" s="119">
        <v>0.1290476781296595</v>
      </c>
      <c r="I12" s="119">
        <f t="shared" si="2"/>
        <v>0.1290476781296595</v>
      </c>
      <c r="J12" s="118">
        <f>分析係数表!G15</f>
        <v>0.11363521682527829</v>
      </c>
      <c r="K12" s="120">
        <f t="shared" si="3"/>
        <v>1.466436088506258E-2</v>
      </c>
      <c r="L12" s="121"/>
      <c r="M12" s="122"/>
      <c r="N12" s="123">
        <f>分析係数表!H15</f>
        <v>6.9545720706067236E-3</v>
      </c>
      <c r="O12" s="124">
        <f t="shared" si="4"/>
        <v>0.48040030826024999</v>
      </c>
      <c r="P12" s="118">
        <f>分析係数表!C15</f>
        <v>2.1772510366767528E-2</v>
      </c>
      <c r="Q12" s="124">
        <f t="shared" si="5"/>
        <v>1.0459520691794609E-2</v>
      </c>
      <c r="R12" s="125">
        <v>2.7429477265031074E-2</v>
      </c>
      <c r="S12" s="126">
        <f t="shared" si="6"/>
        <v>0.15647715539469059</v>
      </c>
      <c r="T12" s="127">
        <f>分析係数表!F15</f>
        <v>0.32102453350018673</v>
      </c>
      <c r="U12" s="128">
        <f t="shared" si="7"/>
        <v>5.0233005814016775E-2</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投入係数表!G13</f>
        <v>6.9878422906487899E-3</v>
      </c>
      <c r="E13" s="119">
        <f t="shared" si="0"/>
        <v>3.5585899134293295</v>
      </c>
      <c r="F13" s="118">
        <f>分析係数表!C16</f>
        <v>6.3168212593708306E-3</v>
      </c>
      <c r="G13" s="119">
        <f t="shared" si="1"/>
        <v>2.2478976418532991E-2</v>
      </c>
      <c r="H13" s="119">
        <v>3.0844171707035236E-2</v>
      </c>
      <c r="I13" s="119">
        <f t="shared" si="2"/>
        <v>3.0844171707035236E-2</v>
      </c>
      <c r="J13" s="118">
        <f>分析係数表!G16</f>
        <v>1.9721577726218097E-2</v>
      </c>
      <c r="K13" s="120">
        <f t="shared" si="3"/>
        <v>6.0829572972111254E-4</v>
      </c>
      <c r="L13" s="121"/>
      <c r="M13" s="122"/>
      <c r="N13" s="123">
        <f>分析係数表!H16</f>
        <v>1.583996877048811E-2</v>
      </c>
      <c r="O13" s="124">
        <f t="shared" si="4"/>
        <v>1.0941760043492308</v>
      </c>
      <c r="P13" s="118">
        <f>分析係数表!C16</f>
        <v>6.3168212593708306E-3</v>
      </c>
      <c r="Q13" s="124">
        <f t="shared" si="5"/>
        <v>6.9117142457666512E-3</v>
      </c>
      <c r="R13" s="125">
        <v>9.5545456714867753E-3</v>
      </c>
      <c r="S13" s="126">
        <f t="shared" si="6"/>
        <v>4.0398717378522013E-2</v>
      </c>
      <c r="T13" s="127">
        <f>分析係数表!F16</f>
        <v>0.1751740139211137</v>
      </c>
      <c r="U13" s="128">
        <f t="shared" si="7"/>
        <v>7.0768054804603532E-3</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投入係数表!G14</f>
        <v>1.7157141233950686E-2</v>
      </c>
      <c r="E14" s="119">
        <f t="shared" si="0"/>
        <v>8.7373508443549373</v>
      </c>
      <c r="F14" s="118">
        <f>分析係数表!C17</f>
        <v>7.9378496960914591E-2</v>
      </c>
      <c r="G14" s="119">
        <f t="shared" si="1"/>
        <v>0.69355777744507296</v>
      </c>
      <c r="H14" s="119">
        <v>0.74856506521139932</v>
      </c>
      <c r="I14" s="119">
        <f t="shared" si="2"/>
        <v>0.74856506521139932</v>
      </c>
      <c r="J14" s="118">
        <f>分析係数表!G17</f>
        <v>0.22446445904155662</v>
      </c>
      <c r="K14" s="120">
        <f t="shared" si="3"/>
        <v>0.16802625242008432</v>
      </c>
      <c r="L14" s="121"/>
      <c r="M14" s="122"/>
      <c r="N14" s="123">
        <f>分析係数表!H17</f>
        <v>2.9407790361891989E-3</v>
      </c>
      <c r="O14" s="124">
        <f t="shared" si="4"/>
        <v>0.20313991158155073</v>
      </c>
      <c r="P14" s="118">
        <f>分析係数表!C17</f>
        <v>7.9378496960914591E-2</v>
      </c>
      <c r="Q14" s="124">
        <f t="shared" si="5"/>
        <v>1.6124940854116584E-2</v>
      </c>
      <c r="R14" s="125">
        <v>4.4713538319417954E-2</v>
      </c>
      <c r="S14" s="126">
        <f t="shared" si="6"/>
        <v>0.79327860353081725</v>
      </c>
      <c r="T14" s="127">
        <f>分析係数表!F17</f>
        <v>0.34168528927112257</v>
      </c>
      <c r="U14" s="128">
        <f t="shared" si="7"/>
        <v>0.27105162912001945</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投入係数表!G15</f>
        <v>1.0794227928644473E-3</v>
      </c>
      <c r="E15" s="119">
        <f t="shared" si="0"/>
        <v>0.54970088093623792</v>
      </c>
      <c r="F15" s="118">
        <f>分析係数表!C18</f>
        <v>0.29470672389127328</v>
      </c>
      <c r="G15" s="119">
        <f t="shared" si="1"/>
        <v>0.16200054574086556</v>
      </c>
      <c r="H15" s="119">
        <v>0.18714740771463048</v>
      </c>
      <c r="I15" s="119">
        <f t="shared" si="2"/>
        <v>0.18714740771463048</v>
      </c>
      <c r="J15" s="118">
        <f>分析係数表!G18</f>
        <v>0.22527699198491277</v>
      </c>
      <c r="K15" s="120">
        <f t="shared" si="3"/>
        <v>4.2160005067726013E-2</v>
      </c>
      <c r="L15" s="121"/>
      <c r="M15" s="122"/>
      <c r="N15" s="123">
        <f>分析係数表!H18</f>
        <v>4.9546821746550491E-4</v>
      </c>
      <c r="O15" s="124">
        <f t="shared" si="4"/>
        <v>3.4225410562582576E-2</v>
      </c>
      <c r="P15" s="118">
        <f>分析係数表!C18</f>
        <v>0.29470672389127328</v>
      </c>
      <c r="Q15" s="124">
        <f t="shared" si="5"/>
        <v>1.0086458620732491E-2</v>
      </c>
      <c r="R15" s="125">
        <v>2.5276796937964138E-2</v>
      </c>
      <c r="S15" s="126">
        <f t="shared" si="6"/>
        <v>0.21242420465259462</v>
      </c>
      <c r="T15" s="127">
        <f>分析係数表!F18</f>
        <v>0.47032649693540785</v>
      </c>
      <c r="U15" s="128">
        <f t="shared" si="7"/>
        <v>9.9908732038544987E-2</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投入係数表!G16</f>
        <v>0</v>
      </c>
      <c r="E16" s="119">
        <f t="shared" si="0"/>
        <v>0</v>
      </c>
      <c r="F16" s="118">
        <f>分析係数表!C19</f>
        <v>0.12093112469499157</v>
      </c>
      <c r="G16" s="119">
        <f t="shared" si="1"/>
        <v>0</v>
      </c>
      <c r="H16" s="119">
        <v>2.9654469539605006E-2</v>
      </c>
      <c r="I16" s="119">
        <f t="shared" si="2"/>
        <v>2.9654469539605006E-2</v>
      </c>
      <c r="J16" s="118">
        <f>分析係数表!G19</f>
        <v>4.7525512301634432E-2</v>
      </c>
      <c r="K16" s="120">
        <f t="shared" si="3"/>
        <v>1.4093438569029411E-3</v>
      </c>
      <c r="L16" s="121"/>
      <c r="M16" s="122"/>
      <c r="N16" s="123">
        <f>分析係数表!H19</f>
        <v>-1.1610972368888599E-4</v>
      </c>
      <c r="O16" s="124">
        <f t="shared" si="4"/>
        <v>-8.020500253049654E-3</v>
      </c>
      <c r="P16" s="118">
        <f>分析係数表!C19</f>
        <v>0.12093112469499157</v>
      </c>
      <c r="Q16" s="124">
        <f t="shared" si="5"/>
        <v>-9.6992811621775916E-4</v>
      </c>
      <c r="R16" s="125">
        <v>1.0190646052803232E-2</v>
      </c>
      <c r="S16" s="126">
        <f t="shared" si="6"/>
        <v>3.9845115592408234E-2</v>
      </c>
      <c r="T16" s="127">
        <f>分析係数表!F19</f>
        <v>0.16958714380989795</v>
      </c>
      <c r="U16" s="128">
        <f t="shared" si="7"/>
        <v>6.7572193480917421E-3</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投入係数表!G17</f>
        <v>1.3066696966253836E-3</v>
      </c>
      <c r="E17" s="119">
        <f t="shared" si="0"/>
        <v>0.66542738218597219</v>
      </c>
      <c r="F17" s="118">
        <f>分析係数表!C20</f>
        <v>0.11038897915538337</v>
      </c>
      <c r="G17" s="119">
        <f t="shared" si="1"/>
        <v>7.3455849421548605E-2</v>
      </c>
      <c r="H17" s="119">
        <v>8.8306247100565102E-2</v>
      </c>
      <c r="I17" s="119">
        <f t="shared" si="2"/>
        <v>8.8306247100565102E-2</v>
      </c>
      <c r="J17" s="118">
        <f>分析係数表!G20</f>
        <v>9.7372253914309995E-2</v>
      </c>
      <c r="K17" s="120">
        <f t="shared" si="3"/>
        <v>8.5985783148960267E-3</v>
      </c>
      <c r="L17" s="121"/>
      <c r="M17" s="122"/>
      <c r="N17" s="123">
        <f>分析係数表!H20</f>
        <v>5.6052970056703585E-4</v>
      </c>
      <c r="O17" s="124">
        <f t="shared" si="4"/>
        <v>3.8719656394032811E-2</v>
      </c>
      <c r="P17" s="118">
        <f>分析係数表!C20</f>
        <v>0.11038897915538337</v>
      </c>
      <c r="Q17" s="124">
        <f t="shared" si="5"/>
        <v>4.2742233425844944E-3</v>
      </c>
      <c r="R17" s="125">
        <v>3.0407227658483436E-2</v>
      </c>
      <c r="S17" s="126">
        <f t="shared" si="6"/>
        <v>0.11871347475904853</v>
      </c>
      <c r="T17" s="127">
        <f>分析係数表!F20</f>
        <v>0.25905247400574505</v>
      </c>
      <c r="U17" s="128">
        <f t="shared" si="7"/>
        <v>3.0753019334150089E-2</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投入係数表!G18</f>
        <v>3.6359504601749799E-3</v>
      </c>
      <c r="E18" s="119">
        <f t="shared" si="0"/>
        <v>1.8516240199957485</v>
      </c>
      <c r="F18" s="118">
        <f>分析係数表!C21</f>
        <v>0.41461568406938021</v>
      </c>
      <c r="G18" s="119">
        <f t="shared" si="1"/>
        <v>0.76771235968983298</v>
      </c>
      <c r="H18" s="119">
        <v>0.87774361071089047</v>
      </c>
      <c r="I18" s="119">
        <f t="shared" si="2"/>
        <v>0.87774361071089047</v>
      </c>
      <c r="J18" s="118">
        <f>分析係数表!G21</f>
        <v>0.27518465326220765</v>
      </c>
      <c r="K18" s="120">
        <f t="shared" si="3"/>
        <v>0.24154157116659455</v>
      </c>
      <c r="L18" s="121"/>
      <c r="M18" s="122"/>
      <c r="N18" s="123">
        <f>分析係数表!H21</f>
        <v>9.5590332864557009E-4</v>
      </c>
      <c r="O18" s="124">
        <f t="shared" si="4"/>
        <v>6.6030842600538098E-2</v>
      </c>
      <c r="P18" s="118">
        <f>分析係数表!C21</f>
        <v>0.41461568406938021</v>
      </c>
      <c r="Q18" s="124">
        <f t="shared" si="5"/>
        <v>2.7377422974499677E-2</v>
      </c>
      <c r="R18" s="125">
        <v>0.1037622017557152</v>
      </c>
      <c r="S18" s="126">
        <f t="shared" si="6"/>
        <v>0.98150581246660562</v>
      </c>
      <c r="T18" s="127">
        <f>分析係数表!F21</f>
        <v>0.41535015729722335</v>
      </c>
      <c r="U18" s="128">
        <f t="shared" si="7"/>
        <v>0.40766859359614366</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投入係数表!G19</f>
        <v>0</v>
      </c>
      <c r="E19" s="119">
        <f t="shared" si="0"/>
        <v>0</v>
      </c>
      <c r="F19" s="118">
        <f>分析係数表!C22</f>
        <v>7.9611180086606281E-2</v>
      </c>
      <c r="G19" s="119">
        <f t="shared" si="1"/>
        <v>0</v>
      </c>
      <c r="H19" s="119">
        <v>1.7828914886077123E-2</v>
      </c>
      <c r="I19" s="119">
        <f t="shared" si="2"/>
        <v>1.7828914886077123E-2</v>
      </c>
      <c r="J19" s="118">
        <f>分析係数表!G22</f>
        <v>0.19753877121551763</v>
      </c>
      <c r="K19" s="120">
        <f t="shared" si="3"/>
        <v>3.5219019387017253E-3</v>
      </c>
      <c r="L19" s="121"/>
      <c r="M19" s="122"/>
      <c r="N19" s="123">
        <f>分析係数表!H22</f>
        <v>4.5042565224136809E-5</v>
      </c>
      <c r="O19" s="124">
        <f t="shared" si="4"/>
        <v>3.1114009602347796E-3</v>
      </c>
      <c r="P19" s="118">
        <f>分析係数表!C22</f>
        <v>7.9611180086606281E-2</v>
      </c>
      <c r="Q19" s="124">
        <f t="shared" si="5"/>
        <v>2.4770230216689072E-4</v>
      </c>
      <c r="R19" s="125">
        <v>4.9236491675257489E-3</v>
      </c>
      <c r="S19" s="126">
        <f t="shared" si="6"/>
        <v>2.2752564053602872E-2</v>
      </c>
      <c r="T19" s="127">
        <f>分析係数表!F22</f>
        <v>0.41941534379431811</v>
      </c>
      <c r="U19" s="128">
        <f t="shared" si="7"/>
        <v>9.5427744747440917E-3</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投入係数表!G20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1.5902716018977761E-3</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投入係数表!G21</f>
        <v>0</v>
      </c>
      <c r="E21" s="119">
        <f t="shared" si="0"/>
        <v>0</v>
      </c>
      <c r="F21" s="118">
        <f>分析係数表!C24</f>
        <v>0.1837256220578346</v>
      </c>
      <c r="G21" s="119">
        <f t="shared" si="1"/>
        <v>0</v>
      </c>
      <c r="H21" s="119">
        <v>1.9220415487125206E-2</v>
      </c>
      <c r="I21" s="119">
        <f t="shared" si="2"/>
        <v>1.9220415487125206E-2</v>
      </c>
      <c r="J21" s="118">
        <f>分析係数表!G24</f>
        <v>0.19288119288119288</v>
      </c>
      <c r="K21" s="120">
        <f t="shared" si="3"/>
        <v>3.7072566668288637E-3</v>
      </c>
      <c r="L21" s="121"/>
      <c r="M21" s="122"/>
      <c r="N21" s="123">
        <f>分析係数表!H24</f>
        <v>1.0389818378367557E-3</v>
      </c>
      <c r="O21" s="124">
        <f t="shared" si="4"/>
        <v>7.1769648816082249E-2</v>
      </c>
      <c r="P21" s="118">
        <f>分析係数表!C24</f>
        <v>0.1837256220578346</v>
      </c>
      <c r="Q21" s="124">
        <f t="shared" si="5"/>
        <v>1.3185923373607043E-2</v>
      </c>
      <c r="R21" s="125">
        <v>2.7494038925121443E-2</v>
      </c>
      <c r="S21" s="126">
        <f t="shared" si="6"/>
        <v>4.6714454412246649E-2</v>
      </c>
      <c r="T21" s="127">
        <f>分析係数表!F24</f>
        <v>0.36419753086419754</v>
      </c>
      <c r="U21" s="128">
        <f t="shared" si="7"/>
        <v>1.7013288952608348E-2</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投入係数表!G22</f>
        <v>0</v>
      </c>
      <c r="E22" s="119">
        <f t="shared" si="0"/>
        <v>0</v>
      </c>
      <c r="F22" s="118">
        <f>分析係数表!C25</f>
        <v>7.0413931740690439E-3</v>
      </c>
      <c r="G22" s="119">
        <f t="shared" si="1"/>
        <v>0</v>
      </c>
      <c r="H22" s="119">
        <v>2.0517422778117741E-3</v>
      </c>
      <c r="I22" s="119">
        <f t="shared" si="2"/>
        <v>2.0517422778117741E-3</v>
      </c>
      <c r="J22" s="118">
        <f>分析係数表!G25</f>
        <v>0.25940956994174247</v>
      </c>
      <c r="K22" s="120">
        <f t="shared" si="3"/>
        <v>5.3224158191844337E-4</v>
      </c>
      <c r="L22" s="121"/>
      <c r="M22" s="122"/>
      <c r="N22" s="123">
        <f>分析係数表!H25</f>
        <v>4.4141713919654073E-4</v>
      </c>
      <c r="O22" s="124">
        <f t="shared" si="4"/>
        <v>3.0491729410300841E-2</v>
      </c>
      <c r="P22" s="118">
        <f>分析係数表!C25</f>
        <v>7.0413931740690439E-3</v>
      </c>
      <c r="Q22" s="124">
        <f t="shared" si="5"/>
        <v>2.1470425533525264E-4</v>
      </c>
      <c r="R22" s="125">
        <v>8.277776604375571E-3</v>
      </c>
      <c r="S22" s="126">
        <f t="shared" si="6"/>
        <v>1.0329518882187345E-2</v>
      </c>
      <c r="T22" s="127">
        <f>分析係数表!F25</f>
        <v>0.34587942658898996</v>
      </c>
      <c r="U22" s="128">
        <f t="shared" si="7"/>
        <v>3.5727680679111034E-3</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投入係数表!G23</f>
        <v>0</v>
      </c>
      <c r="E23" s="119">
        <f t="shared" si="0"/>
        <v>0</v>
      </c>
      <c r="F23" s="118">
        <f>分析係数表!C26</f>
        <v>0.31712598932687097</v>
      </c>
      <c r="G23" s="119">
        <f t="shared" si="1"/>
        <v>0</v>
      </c>
      <c r="H23" s="119">
        <v>4.6962284363720817E-2</v>
      </c>
      <c r="I23" s="119">
        <f t="shared" si="2"/>
        <v>4.6962284363720817E-2</v>
      </c>
      <c r="J23" s="118">
        <f>分析係数表!G26</f>
        <v>0.20571766536164524</v>
      </c>
      <c r="K23" s="120">
        <f t="shared" si="3"/>
        <v>9.6609714993543434E-3</v>
      </c>
      <c r="L23" s="121"/>
      <c r="M23" s="122"/>
      <c r="N23" s="123">
        <f>分析係数表!H26</f>
        <v>9.9283823212936231E-3</v>
      </c>
      <c r="O23" s="124">
        <f t="shared" si="4"/>
        <v>0.68582191387930624</v>
      </c>
      <c r="P23" s="118">
        <f>分析係数表!C26</f>
        <v>0.31712598932687097</v>
      </c>
      <c r="Q23" s="124">
        <f t="shared" si="5"/>
        <v>0.21749195294102308</v>
      </c>
      <c r="R23" s="125">
        <v>0.27230613370349255</v>
      </c>
      <c r="S23" s="126">
        <f t="shared" si="6"/>
        <v>0.31926841806721334</v>
      </c>
      <c r="T23" s="127">
        <f>分析係数表!F26</f>
        <v>0.34642854846901056</v>
      </c>
      <c r="U23" s="128">
        <f t="shared" si="7"/>
        <v>0.11060369464302194</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投入係数表!G24</f>
        <v>0</v>
      </c>
      <c r="E24" s="119">
        <f t="shared" si="0"/>
        <v>0</v>
      </c>
      <c r="F24" s="118">
        <f>分析係数表!C27</f>
        <v>0.91765023268361778</v>
      </c>
      <c r="G24" s="119">
        <f t="shared" si="1"/>
        <v>0</v>
      </c>
      <c r="H24" s="119">
        <v>2.5741668363467061E-2</v>
      </c>
      <c r="I24" s="119">
        <f t="shared" si="2"/>
        <v>2.5741668363467061E-2</v>
      </c>
      <c r="J24" s="118">
        <f>分析係数表!G27</f>
        <v>0.1974785174198333</v>
      </c>
      <c r="K24" s="120">
        <f t="shared" si="3"/>
        <v>5.0834265043305021E-3</v>
      </c>
      <c r="L24" s="121"/>
      <c r="M24" s="122"/>
      <c r="N24" s="123">
        <f>分析係数表!H27</f>
        <v>5.4386395143410524E-2</v>
      </c>
      <c r="O24" s="124">
        <f t="shared" si="4"/>
        <v>3.7568438038745944</v>
      </c>
      <c r="P24" s="118">
        <f>分析係数表!C27</f>
        <v>0.91765023268361778</v>
      </c>
      <c r="Q24" s="124">
        <f t="shared" si="5"/>
        <v>3.4474685907815292</v>
      </c>
      <c r="R24" s="125">
        <v>3.4802208329645477</v>
      </c>
      <c r="S24" s="126">
        <f t="shared" si="6"/>
        <v>3.5059625013280149</v>
      </c>
      <c r="T24" s="127">
        <f>分析係数表!F27</f>
        <v>0.34824619386181288</v>
      </c>
      <c r="U24" s="128">
        <f t="shared" si="7"/>
        <v>1.2209380969097223</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投入係数表!G25</f>
        <v>0</v>
      </c>
      <c r="E25" s="119">
        <f t="shared" si="0"/>
        <v>0</v>
      </c>
      <c r="F25" s="118">
        <f>分析係数表!C28</f>
        <v>0.17270965956269024</v>
      </c>
      <c r="G25" s="119">
        <f t="shared" si="1"/>
        <v>0</v>
      </c>
      <c r="H25" s="119">
        <v>5.8975416201938496E-2</v>
      </c>
      <c r="I25" s="119">
        <f t="shared" si="2"/>
        <v>5.8975416201938496E-2</v>
      </c>
      <c r="J25" s="118">
        <f>分析係数表!G28</f>
        <v>0.18312777184293161</v>
      </c>
      <c r="K25" s="120">
        <f t="shared" si="3"/>
        <v>1.0800036562570526E-2</v>
      </c>
      <c r="L25" s="121"/>
      <c r="M25" s="122"/>
      <c r="N25" s="123">
        <f>分析係数表!H28</f>
        <v>7.5351206890511531E-3</v>
      </c>
      <c r="O25" s="124">
        <f t="shared" si="4"/>
        <v>0.52050280952549821</v>
      </c>
      <c r="P25" s="118">
        <f>分析係数表!C28</f>
        <v>0.17270965956269024</v>
      </c>
      <c r="Q25" s="124">
        <f t="shared" si="5"/>
        <v>8.9895863034572601E-2</v>
      </c>
      <c r="R25" s="125">
        <v>0.10638855739308731</v>
      </c>
      <c r="S25" s="126">
        <f t="shared" si="6"/>
        <v>0.1653639735950258</v>
      </c>
      <c r="T25" s="127">
        <f>分析係数表!F28</f>
        <v>0.33877181055970995</v>
      </c>
      <c r="U25" s="128">
        <f t="shared" si="7"/>
        <v>5.6020652736134963E-2</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投入係数表!G26</f>
        <v>8.8626292466765146E-3</v>
      </c>
      <c r="E26" s="119">
        <f t="shared" si="0"/>
        <v>4.5133335487396371</v>
      </c>
      <c r="F26" s="118">
        <f>分析係数表!C29</f>
        <v>0.14297982963117706</v>
      </c>
      <c r="G26" s="119">
        <f t="shared" si="1"/>
        <v>0.64531566186746903</v>
      </c>
      <c r="H26" s="119">
        <v>0.71622282976179075</v>
      </c>
      <c r="I26" s="119">
        <f t="shared" si="2"/>
        <v>0.71622282976179075</v>
      </c>
      <c r="J26" s="118">
        <f>分析係数表!G29</f>
        <v>0.25955662607609614</v>
      </c>
      <c r="K26" s="120">
        <f t="shared" si="3"/>
        <v>0.18590038121164459</v>
      </c>
      <c r="L26" s="121"/>
      <c r="M26" s="122"/>
      <c r="N26" s="123">
        <f>分析係数表!H29</f>
        <v>1.1267647927291291E-2</v>
      </c>
      <c r="O26" s="124">
        <f t="shared" si="4"/>
        <v>0.77833423576362037</v>
      </c>
      <c r="P26" s="118">
        <f>分析係数表!C29</f>
        <v>0.14297982963117706</v>
      </c>
      <c r="Q26" s="124">
        <f t="shared" si="5"/>
        <v>0.11128609642559484</v>
      </c>
      <c r="R26" s="125">
        <v>0.15532930647138021</v>
      </c>
      <c r="S26" s="126">
        <f t="shared" si="6"/>
        <v>0.87155213623317096</v>
      </c>
      <c r="T26" s="127">
        <f>分析係数表!F29</f>
        <v>0.43962710201168653</v>
      </c>
      <c r="U26" s="128">
        <f t="shared" si="7"/>
        <v>0.3831579399042836</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投入係数表!G27</f>
        <v>5.6811725940234068E-4</v>
      </c>
      <c r="E27" s="119">
        <f t="shared" si="0"/>
        <v>0.28931625312433573</v>
      </c>
      <c r="F27" s="118">
        <f>分析係数表!C30</f>
        <v>1</v>
      </c>
      <c r="G27" s="119">
        <f t="shared" si="1"/>
        <v>0.28931625312433573</v>
      </c>
      <c r="H27" s="119">
        <v>0.58961824546969144</v>
      </c>
      <c r="I27" s="119">
        <f t="shared" si="2"/>
        <v>0.58961824546969144</v>
      </c>
      <c r="J27" s="118">
        <f>分析係数表!G30</f>
        <v>0.3461756280481435</v>
      </c>
      <c r="K27" s="120">
        <f t="shared" si="3"/>
        <v>0.20411146643411487</v>
      </c>
      <c r="L27" s="121"/>
      <c r="M27" s="122"/>
      <c r="N27" s="123">
        <f>分析係数表!H30</f>
        <v>0</v>
      </c>
      <c r="O27" s="124">
        <f t="shared" si="4"/>
        <v>0</v>
      </c>
      <c r="P27" s="118">
        <f>分析係数表!C30</f>
        <v>1</v>
      </c>
      <c r="Q27" s="124">
        <f t="shared" si="5"/>
        <v>0</v>
      </c>
      <c r="R27" s="125">
        <v>0.25061591510016484</v>
      </c>
      <c r="S27" s="126">
        <f t="shared" si="6"/>
        <v>0.84023416056985623</v>
      </c>
      <c r="T27" s="127">
        <f>分析係数表!F30</f>
        <v>0.44260005608309094</v>
      </c>
      <c r="U27" s="128">
        <f t="shared" si="7"/>
        <v>0.37188768659114718</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投入係数表!G28</f>
        <v>1.5168730826042495E-2</v>
      </c>
      <c r="E28" s="119">
        <f t="shared" si="0"/>
        <v>7.7247439584197632</v>
      </c>
      <c r="F28" s="118">
        <f>分析係数表!C31</f>
        <v>0.59217028559204188</v>
      </c>
      <c r="G28" s="119">
        <f t="shared" si="1"/>
        <v>4.5743638359828314</v>
      </c>
      <c r="H28" s="119">
        <v>5.6547041295145997</v>
      </c>
      <c r="I28" s="119">
        <f t="shared" si="2"/>
        <v>5.6547041295145997</v>
      </c>
      <c r="J28" s="118">
        <f>分析係数表!G31</f>
        <v>6.4912179892355718E-2</v>
      </c>
      <c r="K28" s="120">
        <f t="shared" si="3"/>
        <v>0.36705917169309843</v>
      </c>
      <c r="L28" s="121"/>
      <c r="M28" s="122"/>
      <c r="N28" s="123">
        <f>分析係数表!H31</f>
        <v>1.4609806266922241E-2</v>
      </c>
      <c r="O28" s="124">
        <f t="shared" si="4"/>
        <v>1.0092001870130409</v>
      </c>
      <c r="P28" s="118">
        <f>分析係数表!C31</f>
        <v>0.59217028559204188</v>
      </c>
      <c r="Q28" s="124">
        <f t="shared" si="5"/>
        <v>0.59761836296305448</v>
      </c>
      <c r="R28" s="125">
        <v>1.0900178129128058</v>
      </c>
      <c r="S28" s="126">
        <f t="shared" si="6"/>
        <v>6.7447219424274056</v>
      </c>
      <c r="T28" s="127">
        <f>分析係数表!F31</f>
        <v>0.31136394108295506</v>
      </c>
      <c r="U28" s="128">
        <f t="shared" si="7"/>
        <v>2.1000632055028809</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投入係数表!G29</f>
        <v>1.9884104079081924E-3</v>
      </c>
      <c r="E29" s="119">
        <f t="shared" si="0"/>
        <v>1.0126068859351751</v>
      </c>
      <c r="F29" s="118">
        <f>分析係数表!C32</f>
        <v>0.99941076338876522</v>
      </c>
      <c r="G29" s="119">
        <f t="shared" si="1"/>
        <v>1.0120102208851938</v>
      </c>
      <c r="H29" s="119">
        <v>1.2437971035258037</v>
      </c>
      <c r="I29" s="119">
        <f t="shared" si="2"/>
        <v>1.2437971035258037</v>
      </c>
      <c r="J29" s="118">
        <f>分析係数表!G32</f>
        <v>0.13653783696005198</v>
      </c>
      <c r="K29" s="120">
        <f t="shared" si="3"/>
        <v>0.16982536613259108</v>
      </c>
      <c r="L29" s="121"/>
      <c r="M29" s="122"/>
      <c r="N29" s="123">
        <f>分析係数表!H32</f>
        <v>6.1367992753151726E-3</v>
      </c>
      <c r="O29" s="124">
        <f t="shared" si="4"/>
        <v>0.42391109527109855</v>
      </c>
      <c r="P29" s="118">
        <f>分析係数表!C32</f>
        <v>0.99941076338876522</v>
      </c>
      <c r="Q29" s="124">
        <f t="shared" si="5"/>
        <v>0.42366131133385621</v>
      </c>
      <c r="R29" s="125">
        <v>0.61523062023470476</v>
      </c>
      <c r="S29" s="126">
        <f t="shared" si="6"/>
        <v>1.8590277237605086</v>
      </c>
      <c r="T29" s="127">
        <f>分析係数表!F32</f>
        <v>0.47034751542708669</v>
      </c>
      <c r="U29" s="128">
        <f t="shared" si="7"/>
        <v>0.87438907098082774</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投入係数表!G30</f>
        <v>7.9536416316327695E-4</v>
      </c>
      <c r="E30" s="119">
        <f t="shared" si="0"/>
        <v>0.40504275437407</v>
      </c>
      <c r="F30" s="118">
        <f>分析係数表!C33</f>
        <v>1</v>
      </c>
      <c r="G30" s="119">
        <f t="shared" si="1"/>
        <v>0.40504275437407</v>
      </c>
      <c r="H30" s="119">
        <v>0.5722082534670222</v>
      </c>
      <c r="I30" s="119">
        <f t="shared" si="2"/>
        <v>0.5722082534670222</v>
      </c>
      <c r="J30" s="118">
        <f>分析係数表!G33</f>
        <v>0.48249270529387245</v>
      </c>
      <c r="K30" s="120">
        <f t="shared" si="3"/>
        <v>0.27608630820678542</v>
      </c>
      <c r="L30" s="121"/>
      <c r="M30" s="122"/>
      <c r="N30" s="123">
        <f>分析係数表!H33</f>
        <v>1.3432693895731465E-3</v>
      </c>
      <c r="O30" s="124">
        <f t="shared" si="4"/>
        <v>9.2788890858557196E-2</v>
      </c>
      <c r="P30" s="118">
        <f>分析係数表!C33</f>
        <v>1</v>
      </c>
      <c r="Q30" s="124">
        <f t="shared" si="5"/>
        <v>9.2788890858557196E-2</v>
      </c>
      <c r="R30" s="125">
        <v>0.28031516659061451</v>
      </c>
      <c r="S30" s="126">
        <f t="shared" si="6"/>
        <v>0.8525234200576367</v>
      </c>
      <c r="T30" s="127">
        <f>分析係数表!F33</f>
        <v>0.61497846324857575</v>
      </c>
      <c r="U30" s="128">
        <f t="shared" si="7"/>
        <v>0.5242835427504654</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投入係数表!G31</f>
        <v>8.4592659925008515E-2</v>
      </c>
      <c r="E31" s="119">
        <f t="shared" si="0"/>
        <v>43.079190090213586</v>
      </c>
      <c r="F31" s="118">
        <f>分析係数表!C34</f>
        <v>0.43058167090385968</v>
      </c>
      <c r="G31" s="119">
        <f t="shared" si="1"/>
        <v>18.549109650229159</v>
      </c>
      <c r="H31" s="119">
        <v>18.819791612408761</v>
      </c>
      <c r="I31" s="119">
        <f t="shared" si="2"/>
        <v>18.819791612408761</v>
      </c>
      <c r="J31" s="118">
        <f>分析係数表!G34</f>
        <v>0.40252231218602053</v>
      </c>
      <c r="K31" s="120">
        <f t="shared" si="3"/>
        <v>7.5753860346858497</v>
      </c>
      <c r="L31" s="121"/>
      <c r="M31" s="122"/>
      <c r="N31" s="123">
        <f>分析係数表!H34</f>
        <v>0.16043461070711823</v>
      </c>
      <c r="O31" s="124">
        <f t="shared" si="4"/>
        <v>11.082326224651361</v>
      </c>
      <c r="P31" s="118">
        <f>分析係数表!C34</f>
        <v>0.43058167090385968</v>
      </c>
      <c r="Q31" s="124">
        <f t="shared" si="5"/>
        <v>4.7718465433120461</v>
      </c>
      <c r="R31" s="125">
        <v>4.9832602374445845</v>
      </c>
      <c r="S31" s="126">
        <f t="shared" si="6"/>
        <v>23.803051849853347</v>
      </c>
      <c r="T31" s="127">
        <f>分析係数表!F34</f>
        <v>0.66381809020658411</v>
      </c>
      <c r="U31" s="128">
        <f t="shared" si="7"/>
        <v>15.800896420057947</v>
      </c>
      <c r="V31" s="129">
        <f>分析係数表!D34</f>
        <v>0.1446138956652748</v>
      </c>
      <c r="W31" s="259">
        <f t="shared" si="8"/>
        <v>3</v>
      </c>
      <c r="X31" s="118">
        <f>分析係数表!E34</f>
        <v>0.12299265157070806</v>
      </c>
      <c r="Y31" s="258">
        <f t="shared" si="9"/>
        <v>3</v>
      </c>
    </row>
    <row r="32" spans="1:25" x14ac:dyDescent="0.15">
      <c r="A32" s="11" t="s">
        <v>20</v>
      </c>
      <c r="B32" s="8" t="s">
        <v>38</v>
      </c>
      <c r="C32" s="132"/>
      <c r="D32" s="118">
        <f>投入係数表!G32</f>
        <v>4.999431882740598E-3</v>
      </c>
      <c r="E32" s="119">
        <f t="shared" si="0"/>
        <v>2.5459830274941546</v>
      </c>
      <c r="F32" s="118">
        <f>分析係数表!C35</f>
        <v>0.79245431709599568</v>
      </c>
      <c r="G32" s="119">
        <f t="shared" si="1"/>
        <v>2.0175752413908761</v>
      </c>
      <c r="H32" s="119">
        <v>2.9372502902342021</v>
      </c>
      <c r="I32" s="119">
        <f t="shared" si="2"/>
        <v>2.9372502902342021</v>
      </c>
      <c r="J32" s="118">
        <f>分析係数表!G35</f>
        <v>0.31439313408452596</v>
      </c>
      <c r="K32" s="120">
        <f t="shared" si="3"/>
        <v>0.92345132433741428</v>
      </c>
      <c r="L32" s="121"/>
      <c r="M32" s="122"/>
      <c r="N32" s="123">
        <f>分析係数表!H35</f>
        <v>4.6388837451391565E-2</v>
      </c>
      <c r="O32" s="124">
        <f t="shared" si="4"/>
        <v>3.2043972778240191</v>
      </c>
      <c r="P32" s="118">
        <f>分析係数表!C35</f>
        <v>0.79245431709599568</v>
      </c>
      <c r="Q32" s="124">
        <f t="shared" si="5"/>
        <v>2.5393384565023007</v>
      </c>
      <c r="R32" s="125">
        <v>3.8481090842873833</v>
      </c>
      <c r="S32" s="126">
        <f t="shared" si="6"/>
        <v>6.785359374521585</v>
      </c>
      <c r="T32" s="127">
        <f>分析係数表!F35</f>
        <v>0.64661124103436318</v>
      </c>
      <c r="U32" s="128">
        <f t="shared" si="7"/>
        <v>4.3874896460235524</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投入係数表!G33</f>
        <v>2.7837745710714693E-3</v>
      </c>
      <c r="E33" s="119">
        <f t="shared" si="0"/>
        <v>1.4176496403092451</v>
      </c>
      <c r="F33" s="118">
        <f>分析係数表!C36</f>
        <v>1</v>
      </c>
      <c r="G33" s="119">
        <f t="shared" si="1"/>
        <v>1.4176496403092451</v>
      </c>
      <c r="H33" s="119">
        <v>2.3718411683268306</v>
      </c>
      <c r="I33" s="119">
        <f t="shared" si="2"/>
        <v>2.3718411683268306</v>
      </c>
      <c r="J33" s="118">
        <f>分析係数表!G36</f>
        <v>7.0997521594392057E-2</v>
      </c>
      <c r="K33" s="120">
        <f t="shared" si="3"/>
        <v>0.16839484456675224</v>
      </c>
      <c r="L33" s="121"/>
      <c r="M33" s="122"/>
      <c r="N33" s="123">
        <f>分析係数表!H36</f>
        <v>0.2013282552011651</v>
      </c>
      <c r="O33" s="124">
        <f t="shared" si="4"/>
        <v>13.907132585326735</v>
      </c>
      <c r="P33" s="118">
        <f>分析係数表!C36</f>
        <v>1</v>
      </c>
      <c r="Q33" s="124">
        <f t="shared" si="5"/>
        <v>13.907132585326735</v>
      </c>
      <c r="R33" s="125">
        <v>14.871128743973072</v>
      </c>
      <c r="S33" s="126">
        <f t="shared" si="6"/>
        <v>17.242969912299902</v>
      </c>
      <c r="T33" s="127">
        <f>分析係数表!F36</f>
        <v>0.82218539647157163</v>
      </c>
      <c r="U33" s="128">
        <f t="shared" si="7"/>
        <v>14.176918053691676</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投入係数表!G34</f>
        <v>3.2837177593455287E-2</v>
      </c>
      <c r="E34" s="119">
        <f t="shared" si="0"/>
        <v>16.722479430586603</v>
      </c>
      <c r="F34" s="118">
        <f>分析係数表!C37</f>
        <v>0.57178358697686016</v>
      </c>
      <c r="G34" s="119">
        <f t="shared" si="1"/>
        <v>9.5616392719675698</v>
      </c>
      <c r="H34" s="119">
        <v>10.889084147056883</v>
      </c>
      <c r="I34" s="119">
        <f t="shared" si="2"/>
        <v>10.889084147056883</v>
      </c>
      <c r="J34" s="118">
        <f>分析係数表!G37</f>
        <v>0.42113403722838638</v>
      </c>
      <c r="K34" s="120">
        <f t="shared" si="3"/>
        <v>4.5857639685696849</v>
      </c>
      <c r="L34" s="121"/>
      <c r="M34" s="122"/>
      <c r="N34" s="123">
        <f>分析係数表!H37</f>
        <v>5.3182257233085263E-2</v>
      </c>
      <c r="O34" s="124">
        <f t="shared" si="4"/>
        <v>3.6736656848709845</v>
      </c>
      <c r="P34" s="118">
        <f>分析係数表!C37</f>
        <v>0.57178358697686016</v>
      </c>
      <c r="Q34" s="124">
        <f t="shared" si="5"/>
        <v>2.1005417426493351</v>
      </c>
      <c r="R34" s="125">
        <v>2.7499999587467423</v>
      </c>
      <c r="S34" s="126">
        <f t="shared" si="6"/>
        <v>13.639084105803626</v>
      </c>
      <c r="T34" s="127">
        <f>分析係数表!F37</f>
        <v>0.69745759981095801</v>
      </c>
      <c r="U34" s="128">
        <f t="shared" si="7"/>
        <v>9.5126828640535841</v>
      </c>
      <c r="V34" s="129">
        <f>分析係数表!D37</f>
        <v>7.4424549682602759E-2</v>
      </c>
      <c r="W34" s="259">
        <f t="shared" si="8"/>
        <v>1</v>
      </c>
      <c r="X34" s="118">
        <f>分析係数表!E37</f>
        <v>7.0525558264680294E-2</v>
      </c>
      <c r="Y34" s="258">
        <f t="shared" si="9"/>
        <v>1</v>
      </c>
    </row>
    <row r="35" spans="1:25" x14ac:dyDescent="0.15">
      <c r="A35" s="11" t="s">
        <v>23</v>
      </c>
      <c r="B35" s="8" t="s">
        <v>209</v>
      </c>
      <c r="C35" s="132"/>
      <c r="D35" s="118">
        <f>投入係数表!G35</f>
        <v>4.5449380752187254E-3</v>
      </c>
      <c r="E35" s="119">
        <f t="shared" si="0"/>
        <v>2.3145300249946859</v>
      </c>
      <c r="F35" s="118">
        <f>分析係数表!C38</f>
        <v>0.18809982592830476</v>
      </c>
      <c r="G35" s="119">
        <f t="shared" si="1"/>
        <v>0.4353626948073353</v>
      </c>
      <c r="H35" s="119">
        <v>0.72735694340446155</v>
      </c>
      <c r="I35" s="119">
        <f t="shared" si="2"/>
        <v>0.72735694340446155</v>
      </c>
      <c r="J35" s="118">
        <f>分析係数表!G38</f>
        <v>0.2621703526984332</v>
      </c>
      <c r="K35" s="120">
        <f t="shared" si="3"/>
        <v>0.190691426390002</v>
      </c>
      <c r="L35" s="121"/>
      <c r="M35" s="122"/>
      <c r="N35" s="123">
        <f>分析係数表!H38</f>
        <v>2.9050452677780503E-2</v>
      </c>
      <c r="O35" s="124">
        <f t="shared" si="4"/>
        <v>2.0067153348643112</v>
      </c>
      <c r="P35" s="118">
        <f>分析係数表!C38</f>
        <v>0.18809982592830476</v>
      </c>
      <c r="Q35" s="124">
        <f t="shared" si="5"/>
        <v>0.37746280517563674</v>
      </c>
      <c r="R35" s="125">
        <v>0.56256109958809597</v>
      </c>
      <c r="S35" s="126">
        <f t="shared" si="6"/>
        <v>1.2899180429925576</v>
      </c>
      <c r="T35" s="127">
        <f>分析係数表!F38</f>
        <v>0.53132052356696113</v>
      </c>
      <c r="U35" s="128">
        <f t="shared" si="7"/>
        <v>0.68535992996127559</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投入係数表!G36</f>
        <v>0</v>
      </c>
      <c r="E36" s="119">
        <f t="shared" si="0"/>
        <v>0</v>
      </c>
      <c r="F36" s="118">
        <f>分析係数表!C39</f>
        <v>1</v>
      </c>
      <c r="G36" s="119">
        <f t="shared" si="1"/>
        <v>0</v>
      </c>
      <c r="H36" s="119">
        <v>3.7533187838150045E-2</v>
      </c>
      <c r="I36" s="119">
        <f t="shared" si="2"/>
        <v>3.7533187838150045E-2</v>
      </c>
      <c r="J36" s="118">
        <f>分析係数表!G39</f>
        <v>0.35299604507126336</v>
      </c>
      <c r="K36" s="120">
        <f t="shared" si="3"/>
        <v>1.3249066865783808E-2</v>
      </c>
      <c r="L36" s="121"/>
      <c r="M36" s="122"/>
      <c r="N36" s="123">
        <f>分析係数表!H39</f>
        <v>3.2770968565294205E-3</v>
      </c>
      <c r="O36" s="124">
        <f t="shared" si="4"/>
        <v>0.22637170541797041</v>
      </c>
      <c r="P36" s="118">
        <f>分析係数表!C39</f>
        <v>1</v>
      </c>
      <c r="Q36" s="124">
        <f t="shared" si="5"/>
        <v>0.22637170541797041</v>
      </c>
      <c r="R36" s="125">
        <v>0.22949719682923481</v>
      </c>
      <c r="S36" s="126">
        <f t="shared" si="6"/>
        <v>0.26703038466738482</v>
      </c>
      <c r="T36" s="127">
        <f>分析係数表!F39</f>
        <v>0.70249732607019377</v>
      </c>
      <c r="U36" s="128">
        <f t="shared" si="7"/>
        <v>0.18758813120833312</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投入係数表!G37</f>
        <v>3.4087035564140441E-4</v>
      </c>
      <c r="E37" s="119">
        <f t="shared" si="0"/>
        <v>0.17358975187460143</v>
      </c>
      <c r="F37" s="118">
        <f>分析係数表!C40</f>
        <v>0.95581107395335052</v>
      </c>
      <c r="G37" s="119">
        <f t="shared" si="1"/>
        <v>0.16591900716655844</v>
      </c>
      <c r="H37" s="119">
        <v>0.19630022694083374</v>
      </c>
      <c r="I37" s="119">
        <f t="shared" si="2"/>
        <v>0.19630022694083374</v>
      </c>
      <c r="J37" s="118">
        <f>分析係数表!G40</f>
        <v>0.45958963093599003</v>
      </c>
      <c r="K37" s="120">
        <f t="shared" si="3"/>
        <v>9.0217548852388862E-2</v>
      </c>
      <c r="L37" s="121"/>
      <c r="M37" s="122"/>
      <c r="N37" s="123">
        <f>分析係数表!H40</f>
        <v>3.1472741740945193E-2</v>
      </c>
      <c r="O37" s="124">
        <f t="shared" si="4"/>
        <v>2.1740395642813817</v>
      </c>
      <c r="P37" s="118">
        <f>分析係数表!C40</f>
        <v>0.95581107395335052</v>
      </c>
      <c r="Q37" s="124">
        <f t="shared" si="5"/>
        <v>2.0779710907528615</v>
      </c>
      <c r="R37" s="125">
        <v>2.099336106008951</v>
      </c>
      <c r="S37" s="126">
        <f t="shared" si="6"/>
        <v>2.2956363329497846</v>
      </c>
      <c r="T37" s="127">
        <f>分析係数表!F40</f>
        <v>0.65913274856515214</v>
      </c>
      <c r="U37" s="128">
        <f t="shared" si="7"/>
        <v>1.5131290858432183</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投入係数表!G38</f>
        <v>0</v>
      </c>
      <c r="E38" s="119">
        <f t="shared" si="0"/>
        <v>0</v>
      </c>
      <c r="F38" s="118">
        <f>分析係数表!C41</f>
        <v>0.99998427017546621</v>
      </c>
      <c r="G38" s="119">
        <f t="shared" si="1"/>
        <v>0</v>
      </c>
      <c r="H38" s="119">
        <v>1.915650674412565E-2</v>
      </c>
      <c r="I38" s="119">
        <f t="shared" si="2"/>
        <v>1.915650674412565E-2</v>
      </c>
      <c r="J38" s="118">
        <f>分析係数表!G41</f>
        <v>0.4951095975863814</v>
      </c>
      <c r="K38" s="120">
        <f t="shared" si="3"/>
        <v>9.4845703452448513E-3</v>
      </c>
      <c r="L38" s="121"/>
      <c r="M38" s="122"/>
      <c r="N38" s="123">
        <f>分析係数表!H41</f>
        <v>6.1946539479808417E-2</v>
      </c>
      <c r="O38" s="124">
        <f t="shared" si="4"/>
        <v>4.2790751694891123</v>
      </c>
      <c r="P38" s="118">
        <f>分析係数表!C41</f>
        <v>0.99998427017546621</v>
      </c>
      <c r="Q38" s="124">
        <f t="shared" si="5"/>
        <v>4.2790078603875292</v>
      </c>
      <c r="R38" s="125">
        <v>4.3570354253606585</v>
      </c>
      <c r="S38" s="126">
        <f t="shared" si="6"/>
        <v>4.376191932104784</v>
      </c>
      <c r="T38" s="127">
        <f>分析係数表!F41</f>
        <v>0.60271414391475442</v>
      </c>
      <c r="U38" s="128">
        <f t="shared" si="7"/>
        <v>2.6375927739651899</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投入係数表!G39</f>
        <v>6.8174071128280882E-4</v>
      </c>
      <c r="E39" s="119">
        <f t="shared" ref="E39:E44" si="10">$C$9*D39</f>
        <v>0.34717950374920287</v>
      </c>
      <c r="F39" s="118">
        <f>分析係数表!C42</f>
        <v>0.19932544143905828</v>
      </c>
      <c r="G39" s="119">
        <f t="shared" ref="G39:G44" si="11">E39*F39</f>
        <v>6.9201707843403057E-2</v>
      </c>
      <c r="H39" s="119">
        <v>8.5477570820492774E-2</v>
      </c>
      <c r="I39" s="119">
        <f t="shared" ref="I39:I44" si="12">C39+H39</f>
        <v>8.5477570820492774E-2</v>
      </c>
      <c r="J39" s="118">
        <f>分析係数表!G42</f>
        <v>0.4992493517128429</v>
      </c>
      <c r="K39" s="120">
        <f t="shared" ref="K39:K44" si="13">I39*J39</f>
        <v>4.2674621818119637E-2</v>
      </c>
      <c r="L39" s="121"/>
      <c r="M39" s="122"/>
      <c r="N39" s="123">
        <f>分析係数表!H42</f>
        <v>1.0931330106951069E-2</v>
      </c>
      <c r="O39" s="124">
        <f t="shared" ref="O39:O44" si="14">$M$45*N39</f>
        <v>0.75510244192720066</v>
      </c>
      <c r="P39" s="118">
        <f>分析係数表!C42</f>
        <v>0.19932544143905828</v>
      </c>
      <c r="Q39" s="124">
        <f t="shared" ref="Q39:Q44" si="15">O39*P39</f>
        <v>0.15051112756885016</v>
      </c>
      <c r="R39" s="125">
        <v>0.16445552780525277</v>
      </c>
      <c r="S39" s="126">
        <f t="shared" ref="S39:S44" si="16">I39+R39</f>
        <v>0.24993309862574553</v>
      </c>
      <c r="T39" s="127">
        <f>分析係数表!F42</f>
        <v>0.57554251398935441</v>
      </c>
      <c r="U39" s="128">
        <f t="shared" si="7"/>
        <v>0.14384712391221086</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投入係数表!G40</f>
        <v>3.4030223838200202E-2</v>
      </c>
      <c r="E40" s="119">
        <f t="shared" si="10"/>
        <v>17.330043562147708</v>
      </c>
      <c r="F40" s="118">
        <f>分析係数表!C43</f>
        <v>0.35268356770960052</v>
      </c>
      <c r="G40" s="119">
        <f t="shared" si="11"/>
        <v>6.1120215920610477</v>
      </c>
      <c r="H40" s="119">
        <v>7.9971206737327289</v>
      </c>
      <c r="I40" s="119">
        <f t="shared" si="12"/>
        <v>7.9971206737327289</v>
      </c>
      <c r="J40" s="118">
        <f>分析係数表!G43</f>
        <v>0.33274759463040848</v>
      </c>
      <c r="K40" s="120">
        <f t="shared" si="13"/>
        <v>2.6610226681536773</v>
      </c>
      <c r="L40" s="121"/>
      <c r="M40" s="122"/>
      <c r="N40" s="123">
        <f>分析係数表!H43</f>
        <v>1.5446597034197316E-2</v>
      </c>
      <c r="O40" s="124">
        <f t="shared" si="14"/>
        <v>1.067003102629847</v>
      </c>
      <c r="P40" s="118">
        <f>分析係数表!C43</f>
        <v>0.35268356770960052</v>
      </c>
      <c r="Q40" s="124">
        <f t="shared" si="15"/>
        <v>0.37631446099270749</v>
      </c>
      <c r="R40" s="125">
        <v>1.4636878285900836</v>
      </c>
      <c r="S40" s="126">
        <f t="shared" si="16"/>
        <v>9.4608085023228128</v>
      </c>
      <c r="T40" s="127">
        <f>分析係数表!F43</f>
        <v>0.57611338364924813</v>
      </c>
      <c r="U40" s="128">
        <f t="shared" si="7"/>
        <v>5.4504983983307715</v>
      </c>
      <c r="V40" s="129">
        <f>分析係数表!D43</f>
        <v>0.10205680705190989</v>
      </c>
      <c r="W40" s="259">
        <f t="shared" si="8"/>
        <v>1</v>
      </c>
      <c r="X40" s="118">
        <f>分析係数表!E43</f>
        <v>9.4601601659272921E-2</v>
      </c>
      <c r="Y40" s="258">
        <f t="shared" si="9"/>
        <v>1</v>
      </c>
    </row>
    <row r="41" spans="1:25" x14ac:dyDescent="0.15">
      <c r="A41" s="11" t="s">
        <v>216</v>
      </c>
      <c r="B41" s="8" t="s">
        <v>306</v>
      </c>
      <c r="C41" s="132"/>
      <c r="D41" s="118">
        <f>投入係数表!G41</f>
        <v>0</v>
      </c>
      <c r="E41" s="119">
        <f t="shared" si="10"/>
        <v>0</v>
      </c>
      <c r="F41" s="118">
        <f>分析係数表!C44</f>
        <v>0.75263033862133366</v>
      </c>
      <c r="G41" s="119">
        <f t="shared" si="11"/>
        <v>0</v>
      </c>
      <c r="H41" s="119">
        <v>9.0530889919598843E-5</v>
      </c>
      <c r="I41" s="119">
        <f t="shared" si="12"/>
        <v>9.0530889919598843E-5</v>
      </c>
      <c r="J41" s="118">
        <f>分析係数表!G44</f>
        <v>0.27768563162970106</v>
      </c>
      <c r="K41" s="120">
        <f t="shared" si="13"/>
        <v>2.5139127349322742E-5</v>
      </c>
      <c r="L41" s="121"/>
      <c r="M41" s="122"/>
      <c r="N41" s="123">
        <f>分析係数表!H44</f>
        <v>7.7133891527493476E-2</v>
      </c>
      <c r="O41" s="124">
        <f t="shared" si="14"/>
        <v>5.3281704310367184</v>
      </c>
      <c r="P41" s="118">
        <f>分析係数表!C44</f>
        <v>0.75263033862133366</v>
      </c>
      <c r="Q41" s="124">
        <f t="shared" si="15"/>
        <v>4.0101427157433429</v>
      </c>
      <c r="R41" s="125">
        <v>4.0302903383358872</v>
      </c>
      <c r="S41" s="126">
        <f t="shared" si="16"/>
        <v>4.030380869225807</v>
      </c>
      <c r="T41" s="127">
        <f>分析係数表!F44</f>
        <v>0.39610414657666343</v>
      </c>
      <c r="U41" s="128">
        <f t="shared" si="7"/>
        <v>1.5964505745835993</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投入係数表!G42</f>
        <v>1.1362345188046812E-4</v>
      </c>
      <c r="E42" s="119">
        <f t="shared" si="10"/>
        <v>5.7863250624867142E-2</v>
      </c>
      <c r="F42" s="118">
        <f>分析係数表!C45</f>
        <v>0.60759401946812885</v>
      </c>
      <c r="G42" s="119">
        <f t="shared" si="11"/>
        <v>3.5157365026654744E-2</v>
      </c>
      <c r="H42" s="119">
        <v>5.8287962871772868E-2</v>
      </c>
      <c r="I42" s="119">
        <f t="shared" si="12"/>
        <v>5.8287962871772868E-2</v>
      </c>
      <c r="J42" s="118">
        <f>分析係数表!G45</f>
        <v>0.27195126838456296</v>
      </c>
      <c r="K42" s="120">
        <f t="shared" si="13"/>
        <v>1.5851485434530944E-2</v>
      </c>
      <c r="L42" s="121"/>
      <c r="M42" s="122"/>
      <c r="N42" s="123">
        <f>分析係数表!H45</f>
        <v>6.7952214843026659E-2</v>
      </c>
      <c r="O42" s="124">
        <f t="shared" si="14"/>
        <v>4.6939286308537493</v>
      </c>
      <c r="P42" s="118">
        <f>分析係数表!C45</f>
        <v>0.60759401946812885</v>
      </c>
      <c r="Q42" s="124">
        <f t="shared" si="15"/>
        <v>2.8520029639169602</v>
      </c>
      <c r="R42" s="125">
        <v>2.9278259847508608</v>
      </c>
      <c r="S42" s="126">
        <f t="shared" si="16"/>
        <v>2.9861139476226337</v>
      </c>
      <c r="T42" s="127">
        <f>分析係数表!F45</f>
        <v>0.68092012984410688</v>
      </c>
      <c r="U42" s="128">
        <f t="shared" si="7"/>
        <v>2.0333050969445021</v>
      </c>
      <c r="V42" s="129">
        <f>分析係数表!D45</f>
        <v>0.21708812567627139</v>
      </c>
      <c r="W42" s="259">
        <f t="shared" si="8"/>
        <v>1</v>
      </c>
      <c r="X42" s="118">
        <f>分析係数表!E45</f>
        <v>0.15927276613366462</v>
      </c>
      <c r="Y42" s="258">
        <f t="shared" si="9"/>
        <v>0</v>
      </c>
    </row>
    <row r="43" spans="1:25" x14ac:dyDescent="0.15">
      <c r="A43" s="11" t="s">
        <v>218</v>
      </c>
      <c r="B43" s="8" t="s">
        <v>308</v>
      </c>
      <c r="C43" s="132"/>
      <c r="D43" s="118">
        <f>投入係数表!G43</f>
        <v>4.5449380752187249E-4</v>
      </c>
      <c r="E43" s="119">
        <f t="shared" si="10"/>
        <v>0.23145300249946857</v>
      </c>
      <c r="F43" s="118">
        <f>分析係数表!C46</f>
        <v>1</v>
      </c>
      <c r="G43" s="119">
        <f t="shared" si="11"/>
        <v>0.23145300249946857</v>
      </c>
      <c r="H43" s="119">
        <v>0.28790738926108622</v>
      </c>
      <c r="I43" s="119">
        <f t="shared" si="12"/>
        <v>0.28790738926108622</v>
      </c>
      <c r="J43" s="118">
        <f>分析係数表!G46</f>
        <v>0</v>
      </c>
      <c r="K43" s="120">
        <f t="shared" si="13"/>
        <v>0</v>
      </c>
      <c r="L43" s="121"/>
      <c r="M43" s="122"/>
      <c r="N43" s="123">
        <f>分析係数表!H46</f>
        <v>0</v>
      </c>
      <c r="O43" s="124">
        <f t="shared" si="14"/>
        <v>0</v>
      </c>
      <c r="P43" s="118">
        <f>分析係数表!C46</f>
        <v>1</v>
      </c>
      <c r="Q43" s="124">
        <f t="shared" si="15"/>
        <v>0</v>
      </c>
      <c r="R43" s="125">
        <v>4.5996649435174772E-2</v>
      </c>
      <c r="S43" s="126">
        <f t="shared" si="16"/>
        <v>0.33390403869626101</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投入係数表!G44</f>
        <v>4.1472559936370865E-3</v>
      </c>
      <c r="E44" s="119">
        <f t="shared" si="10"/>
        <v>2.1120086478076505</v>
      </c>
      <c r="F44" s="118">
        <f>分析係数表!C47</f>
        <v>6.0971505496971057E-2</v>
      </c>
      <c r="G44" s="119">
        <f t="shared" si="11"/>
        <v>0.12877234687945457</v>
      </c>
      <c r="H44" s="119">
        <v>0.15212154484571522</v>
      </c>
      <c r="I44" s="119">
        <f t="shared" si="12"/>
        <v>0.15212154484571522</v>
      </c>
      <c r="J44" s="118">
        <f>分析係数表!G47</f>
        <v>1.2795549374130737E-2</v>
      </c>
      <c r="K44" s="120">
        <f t="shared" si="13"/>
        <v>1.9464787379423921E-3</v>
      </c>
      <c r="L44" s="121"/>
      <c r="M44" s="122"/>
      <c r="N44" s="123">
        <f>分析係数表!H47</f>
        <v>3.4032160391570036E-5</v>
      </c>
      <c r="O44" s="124">
        <f t="shared" si="14"/>
        <v>2.3508362810662781E-3</v>
      </c>
      <c r="P44" s="118">
        <f>分析係数表!C47</f>
        <v>6.0971505496971057E-2</v>
      </c>
      <c r="Q44" s="124">
        <f t="shared" si="15"/>
        <v>1.4333402723351157E-4</v>
      </c>
      <c r="R44" s="125">
        <v>1.2667577929532688E-2</v>
      </c>
      <c r="S44" s="126">
        <f t="shared" si="16"/>
        <v>0.1647891227752479</v>
      </c>
      <c r="T44" s="127">
        <f>分析係数表!F47</f>
        <v>0.42753824756606396</v>
      </c>
      <c r="U44" s="128">
        <f t="shared" si="7"/>
        <v>7.0453652769278452E-2</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509.25446874945573</v>
      </c>
      <c r="D45" s="135">
        <f>投入係数表!G45</f>
        <v>0.69054652880354506</v>
      </c>
      <c r="E45" s="134">
        <f>SUM(E5:E44)</f>
        <v>351.66390567263005</v>
      </c>
      <c r="F45" s="135">
        <f>分析係数表!C48</f>
        <v>0.75263033862133366</v>
      </c>
      <c r="G45" s="134">
        <f>SUM(G5:G44)</f>
        <v>54.513990280283785</v>
      </c>
      <c r="H45" s="134">
        <f>SUM(H5:H44)</f>
        <v>63.116764930794602</v>
      </c>
      <c r="I45" s="134">
        <f>SUM(I5:I44)</f>
        <v>572.37123368025038</v>
      </c>
      <c r="J45" s="135">
        <f>分析係数表!G48</f>
        <v>0.27768563162970106</v>
      </c>
      <c r="K45" s="136">
        <f>SUM(K5:K44)</f>
        <v>96.180596130058404</v>
      </c>
      <c r="L45" s="137">
        <f>最終需要_まとめ!$L$33</f>
        <v>0.71820000000000006</v>
      </c>
      <c r="M45" s="134">
        <f>K45*L45</f>
        <v>69.076904140607951</v>
      </c>
      <c r="N45" s="138">
        <f>分析係数表!H48</f>
        <v>1</v>
      </c>
      <c r="O45" s="139">
        <f>SUM(O5:O44)</f>
        <v>69.076904140607937</v>
      </c>
      <c r="P45" s="135">
        <f>分析係数表!C48</f>
        <v>0.75263033862133366</v>
      </c>
      <c r="Q45" s="139">
        <f>SUM(Q5:Q44)</f>
        <v>42.955143612493814</v>
      </c>
      <c r="R45" s="134">
        <f>SUM(R5:R44)</f>
        <v>49.229594666248886</v>
      </c>
      <c r="S45" s="140">
        <f>SUM(S5:S44)</f>
        <v>621.60082834649893</v>
      </c>
      <c r="T45" s="141">
        <f>分析係数表!F48</f>
        <v>0.39610414657666343</v>
      </c>
      <c r="U45" s="142">
        <f>SUM(U5:U44)</f>
        <v>220.23684511158456</v>
      </c>
      <c r="V45" s="143">
        <f>分析係数表!D48</f>
        <v>5.7368642575524612E-2</v>
      </c>
      <c r="W45" s="256">
        <f>SUM(W5:W44)</f>
        <v>25</v>
      </c>
      <c r="X45" s="135">
        <f>分析係数表!E48</f>
        <v>4.9571518967407954E-2</v>
      </c>
      <c r="Y45" s="257">
        <f>SUM(Y5:Y44)</f>
        <v>23</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347</v>
      </c>
      <c r="S2" s="6" t="s">
        <v>164</v>
      </c>
      <c r="U2" s="106" t="s">
        <v>228</v>
      </c>
      <c r="W2" s="6" t="s">
        <v>140</v>
      </c>
      <c r="Y2" s="6" t="s">
        <v>165</v>
      </c>
    </row>
    <row r="3" spans="1:25" ht="45" x14ac:dyDescent="0.15">
      <c r="B3" s="107"/>
      <c r="C3" s="108" t="s">
        <v>249</v>
      </c>
      <c r="D3" s="108" t="s">
        <v>273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投入係数表!H5</f>
        <v>5.3475935828877002E-3</v>
      </c>
      <c r="E5" s="119">
        <f t="shared" ref="E5:E38" si="0">$C$10*D5</f>
        <v>0.18188780375586225</v>
      </c>
      <c r="F5" s="118">
        <f>分析係数表!C8</f>
        <v>9.2543346452504949E-3</v>
      </c>
      <c r="G5" s="119">
        <f t="shared" ref="G5:G38" si="1">E5*F5</f>
        <v>1.6832506038463992E-3</v>
      </c>
      <c r="H5" s="119">
        <f t="array" ref="H5:H44">MMULT(逆行列係数!C5:AP44,'6'!G5:G44)</f>
        <v>1.7072469990897709E-3</v>
      </c>
      <c r="I5" s="119">
        <f t="shared" ref="I5:I38" si="2">C5+H5</f>
        <v>1.7072469990897709E-3</v>
      </c>
      <c r="J5" s="118">
        <f>分析係数表!G8</f>
        <v>9.727626459143969E-2</v>
      </c>
      <c r="K5" s="120">
        <f t="shared" ref="K5:K38" si="3">I5*J5</f>
        <v>1.6607461080639794E-4</v>
      </c>
      <c r="L5" s="121" t="s">
        <v>192</v>
      </c>
      <c r="M5" s="122" t="s">
        <v>192</v>
      </c>
      <c r="N5" s="123">
        <f>分析係数表!H8</f>
        <v>1.0188628253699747E-2</v>
      </c>
      <c r="O5" s="124">
        <f t="shared" ref="O5:O38" si="4">$M$45*N5</f>
        <v>7.0279630841260793E-2</v>
      </c>
      <c r="P5" s="118">
        <f>分析係数表!C8</f>
        <v>9.2543346452504949E-3</v>
      </c>
      <c r="Q5" s="124">
        <f t="shared" ref="Q5:Q38" si="5">O5*P5</f>
        <v>6.5039122254969498E-4</v>
      </c>
      <c r="R5" s="125">
        <f t="array" ref="R5:R44">MMULT(逆行列係数!C5:AP44,'6'!Q5:Q44)</f>
        <v>8.194814606182786E-4</v>
      </c>
      <c r="S5" s="126">
        <f t="shared" ref="S5:S38" si="6">I5+R5</f>
        <v>2.5267284597080496E-3</v>
      </c>
      <c r="T5" s="127">
        <f>分析係数表!F8</f>
        <v>0.55836575875486383</v>
      </c>
      <c r="U5" s="128">
        <f t="shared" ref="U5:U44" si="7">S5*T5</f>
        <v>1.4108386535723935E-3</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投入係数表!H6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3.6247967572120951E-3</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投入係数表!H7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8.2438234821166495E-3</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投入係数表!H8</f>
        <v>0</v>
      </c>
      <c r="E8" s="119">
        <f t="shared" si="0"/>
        <v>0</v>
      </c>
      <c r="F8" s="118">
        <f>分析係数表!C11</f>
        <v>8.2087549528786496E-4</v>
      </c>
      <c r="G8" s="119">
        <f t="shared" si="1"/>
        <v>0</v>
      </c>
      <c r="H8" s="119">
        <v>1.2991726515200903E-4</v>
      </c>
      <c r="I8" s="119">
        <f t="shared" si="2"/>
        <v>1.2991726515200903E-4</v>
      </c>
      <c r="J8" s="118">
        <f>分析係数表!G11</f>
        <v>0.23510971786833856</v>
      </c>
      <c r="K8" s="120">
        <f t="shared" si="3"/>
        <v>3.0544811556114978E-5</v>
      </c>
      <c r="L8" s="121"/>
      <c r="M8" s="122"/>
      <c r="N8" s="123">
        <f>分析係数表!H11</f>
        <v>-2.1019863771263845E-5</v>
      </c>
      <c r="O8" s="124">
        <f t="shared" si="4"/>
        <v>-1.449918702884838E-4</v>
      </c>
      <c r="P8" s="118">
        <f>分析係数表!C11</f>
        <v>8.2087549528786496E-4</v>
      </c>
      <c r="Q8" s="124">
        <f t="shared" si="5"/>
        <v>-1.1902027333577301E-7</v>
      </c>
      <c r="R8" s="125">
        <v>2.8725881255649977E-5</v>
      </c>
      <c r="S8" s="126">
        <f t="shared" si="6"/>
        <v>1.5864314640765901E-4</v>
      </c>
      <c r="T8" s="127">
        <f>分析係数表!F11</f>
        <v>0.40125391849529779</v>
      </c>
      <c r="U8" s="128">
        <f t="shared" si="7"/>
        <v>6.3656184138496404E-5</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投入係数表!H9</f>
        <v>6.6844919786096255E-3</v>
      </c>
      <c r="E9" s="119">
        <f t="shared" si="0"/>
        <v>0.22735975469482783</v>
      </c>
      <c r="F9" s="118">
        <f>分析係数表!C12</f>
        <v>3.3694766091354578E-2</v>
      </c>
      <c r="G9" s="119">
        <f t="shared" si="1"/>
        <v>7.6608337530299792E-3</v>
      </c>
      <c r="H9" s="119">
        <v>7.7746907697792324E-3</v>
      </c>
      <c r="I9" s="119">
        <f t="shared" si="2"/>
        <v>7.7746907697792324E-3</v>
      </c>
      <c r="J9" s="118">
        <f>分析係数表!G12</f>
        <v>0.15134643790478355</v>
      </c>
      <c r="K9" s="120">
        <f t="shared" si="3"/>
        <v>1.1766717538172864E-3</v>
      </c>
      <c r="L9" s="121"/>
      <c r="M9" s="122"/>
      <c r="N9" s="123">
        <f>分析係数表!H12</f>
        <v>7.8483166592429848E-2</v>
      </c>
      <c r="O9" s="124">
        <f t="shared" si="4"/>
        <v>0.5413651217833203</v>
      </c>
      <c r="P9" s="118">
        <f>分析係数表!C12</f>
        <v>3.3694766091354578E-2</v>
      </c>
      <c r="Q9" s="124">
        <f t="shared" si="5"/>
        <v>1.8241171148506662E-2</v>
      </c>
      <c r="R9" s="125">
        <v>2.1797059310594238E-2</v>
      </c>
      <c r="S9" s="126">
        <f t="shared" si="6"/>
        <v>2.9571750080373473E-2</v>
      </c>
      <c r="T9" s="127">
        <f>分析係数表!F12</f>
        <v>0.30024997159413702</v>
      </c>
      <c r="U9" s="128">
        <f t="shared" si="7"/>
        <v>8.8789171216210536E-3</v>
      </c>
      <c r="V9" s="129">
        <f>分析係数表!D12</f>
        <v>3.7088865741159563E-2</v>
      </c>
      <c r="W9" s="259">
        <f t="shared" si="8"/>
        <v>0</v>
      </c>
      <c r="X9" s="118">
        <f>分析係数表!E12</f>
        <v>3.539948357013805E-2</v>
      </c>
      <c r="Y9" s="258">
        <f t="shared" si="9"/>
        <v>0</v>
      </c>
    </row>
    <row r="10" spans="1:25" x14ac:dyDescent="0.15">
      <c r="A10" s="11" t="s">
        <v>242</v>
      </c>
      <c r="B10" s="8" t="s">
        <v>29</v>
      </c>
      <c r="C10" s="117">
        <f>最終需要_まとめ!C11</f>
        <v>34.013019302346244</v>
      </c>
      <c r="D10" s="118">
        <f>投入係数表!H10</f>
        <v>0.25</v>
      </c>
      <c r="E10" s="119">
        <f t="shared" si="0"/>
        <v>8.503254825586561</v>
      </c>
      <c r="F10" s="118">
        <f>分析係数表!C13</f>
        <v>7.3277544118284244E-3</v>
      </c>
      <c r="G10" s="119">
        <f t="shared" si="1"/>
        <v>6.2309763063093264E-2</v>
      </c>
      <c r="H10" s="119">
        <v>6.2502737464551303E-2</v>
      </c>
      <c r="I10" s="119">
        <f t="shared" si="2"/>
        <v>34.075522039810792</v>
      </c>
      <c r="J10" s="118">
        <f>分析係数表!G13</f>
        <v>0.24598930481283424</v>
      </c>
      <c r="K10" s="120">
        <f t="shared" si="3"/>
        <v>8.3822139777074689</v>
      </c>
      <c r="L10" s="121"/>
      <c r="M10" s="122"/>
      <c r="N10" s="123">
        <f>分析係数表!H13</f>
        <v>1.5623764457412254E-2</v>
      </c>
      <c r="O10" s="124">
        <f t="shared" si="4"/>
        <v>0.10777038587299731</v>
      </c>
      <c r="P10" s="118">
        <f>分析係数表!C13</f>
        <v>7.3277544118284244E-3</v>
      </c>
      <c r="Q10" s="124">
        <f t="shared" si="5"/>
        <v>7.8971492054530769E-4</v>
      </c>
      <c r="R10" s="125">
        <v>8.5416265271438417E-4</v>
      </c>
      <c r="S10" s="126">
        <f t="shared" si="6"/>
        <v>34.076376202463507</v>
      </c>
      <c r="T10" s="127">
        <f>分析係数表!F13</f>
        <v>0.38101604278074869</v>
      </c>
      <c r="U10" s="128">
        <f t="shared" si="7"/>
        <v>12.983646012970722</v>
      </c>
      <c r="V10" s="129">
        <f>分析係数表!D13</f>
        <v>0.49732620320855614</v>
      </c>
      <c r="W10" s="259">
        <f t="shared" si="8"/>
        <v>17</v>
      </c>
      <c r="X10" s="118">
        <f>分析係数表!E13</f>
        <v>0.36497326203208558</v>
      </c>
      <c r="Y10" s="258">
        <f t="shared" si="9"/>
        <v>12</v>
      </c>
    </row>
    <row r="11" spans="1:25" x14ac:dyDescent="0.15">
      <c r="A11" s="11" t="s">
        <v>243</v>
      </c>
      <c r="B11" s="8" t="s">
        <v>294</v>
      </c>
      <c r="C11" s="132"/>
      <c r="D11" s="118">
        <f>投入係数表!H11</f>
        <v>5.3475935828877002E-3</v>
      </c>
      <c r="E11" s="119">
        <f t="shared" si="0"/>
        <v>0.18188780375586225</v>
      </c>
      <c r="F11" s="118">
        <f>分析係数表!C14</f>
        <v>0.29455517461793246</v>
      </c>
      <c r="G11" s="119">
        <f t="shared" si="1"/>
        <v>5.3575993796180235E-2</v>
      </c>
      <c r="H11" s="119">
        <v>7.7685503704625097E-2</v>
      </c>
      <c r="I11" s="119">
        <f t="shared" si="2"/>
        <v>7.7685503704625097E-2</v>
      </c>
      <c r="J11" s="118">
        <f>分析係数表!G14</f>
        <v>0.16245910746250231</v>
      </c>
      <c r="K11" s="120">
        <f t="shared" si="3"/>
        <v>1.262071759462831E-2</v>
      </c>
      <c r="L11" s="121"/>
      <c r="M11" s="122"/>
      <c r="N11" s="123">
        <f>分析係数表!H14</f>
        <v>1.0389818378367557E-3</v>
      </c>
      <c r="O11" s="124">
        <f t="shared" si="4"/>
        <v>7.1667410171164852E-3</v>
      </c>
      <c r="P11" s="118">
        <f>分析係数表!C14</f>
        <v>0.29455517461793246</v>
      </c>
      <c r="Q11" s="124">
        <f t="shared" si="5"/>
        <v>2.111000651738245E-3</v>
      </c>
      <c r="R11" s="125">
        <v>1.0580819146108532E-2</v>
      </c>
      <c r="S11" s="126">
        <f t="shared" si="6"/>
        <v>8.8266322850733631E-2</v>
      </c>
      <c r="T11" s="127">
        <f>分析係数表!F14</f>
        <v>0.30083019566693414</v>
      </c>
      <c r="U11" s="128">
        <f t="shared" si="7"/>
        <v>2.6553175173986979E-2</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投入係数表!H12</f>
        <v>0.10561497326203209</v>
      </c>
      <c r="E12" s="119">
        <f t="shared" si="0"/>
        <v>3.5922841241782799</v>
      </c>
      <c r="F12" s="118">
        <f>分析係数表!C15</f>
        <v>2.1772510366767528E-2</v>
      </c>
      <c r="G12" s="119">
        <f t="shared" si="1"/>
        <v>7.8213043334046009E-2</v>
      </c>
      <c r="H12" s="119">
        <v>7.9467218062584138E-2</v>
      </c>
      <c r="I12" s="119">
        <f t="shared" si="2"/>
        <v>7.9467218062584138E-2</v>
      </c>
      <c r="J12" s="118">
        <f>分析係数表!G15</f>
        <v>0.11363521682527829</v>
      </c>
      <c r="K12" s="120">
        <f t="shared" si="3"/>
        <v>9.0302745550434205E-3</v>
      </c>
      <c r="L12" s="121"/>
      <c r="M12" s="122"/>
      <c r="N12" s="123">
        <f>分析係数表!H15</f>
        <v>6.9545720706067236E-3</v>
      </c>
      <c r="O12" s="124">
        <f t="shared" si="4"/>
        <v>4.7971595941161217E-2</v>
      </c>
      <c r="P12" s="118">
        <f>分析係数表!C15</f>
        <v>2.1772510366767528E-2</v>
      </c>
      <c r="Q12" s="124">
        <f t="shared" si="5"/>
        <v>1.0444620699393157E-3</v>
      </c>
      <c r="R12" s="125">
        <v>2.7390402912116853E-3</v>
      </c>
      <c r="S12" s="126">
        <f t="shared" si="6"/>
        <v>8.220625835379583E-2</v>
      </c>
      <c r="T12" s="127">
        <f>分析係数表!F15</f>
        <v>0.32102453350018673</v>
      </c>
      <c r="U12" s="128">
        <f t="shared" si="7"/>
        <v>2.6390225738823134E-2</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投入係数表!H13</f>
        <v>6.6844919786096255E-3</v>
      </c>
      <c r="E13" s="119">
        <f t="shared" si="0"/>
        <v>0.22735975469482783</v>
      </c>
      <c r="F13" s="118">
        <f>分析係数表!C16</f>
        <v>6.3168212593708306E-3</v>
      </c>
      <c r="G13" s="119">
        <f t="shared" si="1"/>
        <v>1.4361909319816255E-3</v>
      </c>
      <c r="H13" s="119">
        <v>1.9720167169176767E-3</v>
      </c>
      <c r="I13" s="119">
        <f t="shared" si="2"/>
        <v>1.9720167169176767E-3</v>
      </c>
      <c r="J13" s="118">
        <f>分析係数表!G16</f>
        <v>1.9721577726218097E-2</v>
      </c>
      <c r="K13" s="120">
        <f t="shared" si="3"/>
        <v>3.8891280960093391E-5</v>
      </c>
      <c r="L13" s="121"/>
      <c r="M13" s="122"/>
      <c r="N13" s="123">
        <f>分析係数表!H16</f>
        <v>1.583996877048811E-2</v>
      </c>
      <c r="O13" s="124">
        <f t="shared" si="4"/>
        <v>0.109261730824536</v>
      </c>
      <c r="P13" s="118">
        <f>分析係数表!C16</f>
        <v>6.3168212593708306E-3</v>
      </c>
      <c r="Q13" s="124">
        <f t="shared" si="5"/>
        <v>6.901868241080822E-4</v>
      </c>
      <c r="R13" s="125">
        <v>9.5409348510582458E-4</v>
      </c>
      <c r="S13" s="126">
        <f t="shared" si="6"/>
        <v>2.9261102020235012E-3</v>
      </c>
      <c r="T13" s="127">
        <f>分析係数表!F16</f>
        <v>0.1751740139211137</v>
      </c>
      <c r="U13" s="128">
        <f t="shared" si="7"/>
        <v>5.1257846926397758E-4</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投入係数表!H14</f>
        <v>1.3368983957219251E-2</v>
      </c>
      <c r="E14" s="119">
        <f t="shared" si="0"/>
        <v>0.45471950938965566</v>
      </c>
      <c r="F14" s="118">
        <f>分析係数表!C17</f>
        <v>7.9378496960914591E-2</v>
      </c>
      <c r="G14" s="119">
        <f t="shared" si="1"/>
        <v>3.6094951194155359E-2</v>
      </c>
      <c r="H14" s="119">
        <v>3.9466968867718139E-2</v>
      </c>
      <c r="I14" s="119">
        <f t="shared" si="2"/>
        <v>3.9466968867718139E-2</v>
      </c>
      <c r="J14" s="118">
        <f>分析係数表!G17</f>
        <v>0.22446445904155662</v>
      </c>
      <c r="K14" s="120">
        <f t="shared" si="3"/>
        <v>8.8589318169023084E-3</v>
      </c>
      <c r="L14" s="121"/>
      <c r="M14" s="122"/>
      <c r="N14" s="123">
        <f>分析係数表!H17</f>
        <v>2.9407790361891989E-3</v>
      </c>
      <c r="O14" s="124">
        <f t="shared" si="4"/>
        <v>2.028505309083645E-2</v>
      </c>
      <c r="P14" s="118">
        <f>分析係数表!C17</f>
        <v>7.9378496960914591E-2</v>
      </c>
      <c r="Q14" s="124">
        <f t="shared" si="5"/>
        <v>1.6101970251229524E-3</v>
      </c>
      <c r="R14" s="125">
        <v>4.464984215198994E-3</v>
      </c>
      <c r="S14" s="126">
        <f t="shared" si="6"/>
        <v>4.3931953082917134E-2</v>
      </c>
      <c r="T14" s="127">
        <f>分析係数表!F17</f>
        <v>0.34168528927112257</v>
      </c>
      <c r="U14" s="128">
        <f t="shared" si="7"/>
        <v>1.5010902097381927E-2</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投入係数表!H15</f>
        <v>0</v>
      </c>
      <c r="E15" s="119">
        <f t="shared" si="0"/>
        <v>0</v>
      </c>
      <c r="F15" s="118">
        <f>分析係数表!C18</f>
        <v>0.29470672389127328</v>
      </c>
      <c r="G15" s="119">
        <f t="shared" si="1"/>
        <v>0</v>
      </c>
      <c r="H15" s="119">
        <v>1.8867976681612665E-3</v>
      </c>
      <c r="I15" s="119">
        <f t="shared" si="2"/>
        <v>1.8867976681612665E-3</v>
      </c>
      <c r="J15" s="118">
        <f>分析係数表!G18</f>
        <v>0.22527699198491277</v>
      </c>
      <c r="K15" s="120">
        <f t="shared" si="3"/>
        <v>4.2505210316751775E-4</v>
      </c>
      <c r="L15" s="121"/>
      <c r="M15" s="122"/>
      <c r="N15" s="123">
        <f>分析係数表!H18</f>
        <v>4.9546821746550491E-4</v>
      </c>
      <c r="O15" s="124">
        <f t="shared" si="4"/>
        <v>3.4176655139428326E-3</v>
      </c>
      <c r="P15" s="118">
        <f>分析係数表!C18</f>
        <v>0.29470672389127328</v>
      </c>
      <c r="Q15" s="124">
        <f t="shared" si="5"/>
        <v>1.007209006970277E-3</v>
      </c>
      <c r="R15" s="125">
        <v>2.5240789161565347E-3</v>
      </c>
      <c r="S15" s="126">
        <f t="shared" si="6"/>
        <v>4.4108765843178009E-3</v>
      </c>
      <c r="T15" s="127">
        <f>分析係数表!F18</f>
        <v>0.47032649693540785</v>
      </c>
      <c r="U15" s="128">
        <f t="shared" si="7"/>
        <v>2.0745521323166085E-3</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投入係数表!H16</f>
        <v>0</v>
      </c>
      <c r="E16" s="119">
        <f t="shared" si="0"/>
        <v>0</v>
      </c>
      <c r="F16" s="118">
        <f>分析係数表!C19</f>
        <v>0.12093112469499157</v>
      </c>
      <c r="G16" s="119">
        <f t="shared" si="1"/>
        <v>0</v>
      </c>
      <c r="H16" s="119">
        <v>1.691280292230909E-3</v>
      </c>
      <c r="I16" s="119">
        <f t="shared" si="2"/>
        <v>1.691280292230909E-3</v>
      </c>
      <c r="J16" s="118">
        <f>分析係数表!G19</f>
        <v>4.7525512301634432E-2</v>
      </c>
      <c r="K16" s="120">
        <f t="shared" si="3"/>
        <v>8.0378962333931938E-5</v>
      </c>
      <c r="L16" s="121"/>
      <c r="M16" s="122"/>
      <c r="N16" s="123">
        <f>分析係数表!H19</f>
        <v>-1.1610972368888599E-4</v>
      </c>
      <c r="O16" s="124">
        <f t="shared" si="4"/>
        <v>-8.0090747397448196E-4</v>
      </c>
      <c r="P16" s="118">
        <f>分析係数表!C19</f>
        <v>0.12093112469499157</v>
      </c>
      <c r="Q16" s="124">
        <f t="shared" si="5"/>
        <v>-9.6854641604358785E-5</v>
      </c>
      <c r="R16" s="125">
        <v>1.0176129082740566E-3</v>
      </c>
      <c r="S16" s="126">
        <f t="shared" si="6"/>
        <v>2.7088932005049655E-3</v>
      </c>
      <c r="T16" s="127">
        <f>分析係数表!F19</f>
        <v>0.16958714380989795</v>
      </c>
      <c r="U16" s="128">
        <f t="shared" si="7"/>
        <v>4.5939346075969033E-4</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投入係数表!H17</f>
        <v>0</v>
      </c>
      <c r="E17" s="119">
        <f t="shared" si="0"/>
        <v>0</v>
      </c>
      <c r="F17" s="118">
        <f>分析係数表!C20</f>
        <v>0.11038897915538337</v>
      </c>
      <c r="G17" s="119">
        <f t="shared" si="1"/>
        <v>0</v>
      </c>
      <c r="H17" s="119">
        <v>7.7618949473666986E-4</v>
      </c>
      <c r="I17" s="119">
        <f t="shared" si="2"/>
        <v>7.7618949473666986E-4</v>
      </c>
      <c r="J17" s="118">
        <f>分析係数表!G20</f>
        <v>9.7372253914309995E-2</v>
      </c>
      <c r="K17" s="120">
        <f t="shared" si="3"/>
        <v>7.5579320567118995E-5</v>
      </c>
      <c r="L17" s="121"/>
      <c r="M17" s="122"/>
      <c r="N17" s="123">
        <f>分析係数表!H20</f>
        <v>5.6052970056703585E-4</v>
      </c>
      <c r="O17" s="124">
        <f t="shared" si="4"/>
        <v>3.8664498743595679E-3</v>
      </c>
      <c r="P17" s="118">
        <f>分析係数表!C20</f>
        <v>0.11038897915538337</v>
      </c>
      <c r="Q17" s="124">
        <f t="shared" si="5"/>
        <v>4.2681345458601299E-4</v>
      </c>
      <c r="R17" s="125">
        <v>3.0363911384783055E-3</v>
      </c>
      <c r="S17" s="126">
        <f t="shared" si="6"/>
        <v>3.8125806332149756E-3</v>
      </c>
      <c r="T17" s="127">
        <f>分析係数表!F20</f>
        <v>0.25905247400574505</v>
      </c>
      <c r="U17" s="128">
        <f t="shared" si="7"/>
        <v>9.8765844538072946E-4</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投入係数表!H18</f>
        <v>2.6737967914438501E-3</v>
      </c>
      <c r="E18" s="119">
        <f t="shared" si="0"/>
        <v>9.0943901877931124E-2</v>
      </c>
      <c r="F18" s="118">
        <f>分析係数表!C21</f>
        <v>0.41461568406938021</v>
      </c>
      <c r="G18" s="119">
        <f t="shared" si="1"/>
        <v>3.7706768089057006E-2</v>
      </c>
      <c r="H18" s="119">
        <v>4.5467369749834827E-2</v>
      </c>
      <c r="I18" s="119">
        <f t="shared" si="2"/>
        <v>4.5467369749834827E-2</v>
      </c>
      <c r="J18" s="118">
        <f>分析係数表!G21</f>
        <v>0.27518465326220765</v>
      </c>
      <c r="K18" s="120">
        <f t="shared" si="3"/>
        <v>1.2511922379352886E-2</v>
      </c>
      <c r="L18" s="121"/>
      <c r="M18" s="122"/>
      <c r="N18" s="123">
        <f>分析係数表!H21</f>
        <v>9.5590332864557009E-4</v>
      </c>
      <c r="O18" s="124">
        <f t="shared" si="4"/>
        <v>6.5936779107381924E-3</v>
      </c>
      <c r="P18" s="118">
        <f>分析係数表!C21</f>
        <v>0.41461568406938021</v>
      </c>
      <c r="Q18" s="124">
        <f t="shared" si="5"/>
        <v>2.7338422774938775E-3</v>
      </c>
      <c r="R18" s="125">
        <v>1.0361438847982286E-2</v>
      </c>
      <c r="S18" s="126">
        <f t="shared" si="6"/>
        <v>5.5828808597817109E-2</v>
      </c>
      <c r="T18" s="127">
        <f>分析係数表!F21</f>
        <v>0.41535015729722335</v>
      </c>
      <c r="U18" s="128">
        <f t="shared" si="7"/>
        <v>2.3188504432819911E-2</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投入係数表!H19</f>
        <v>0</v>
      </c>
      <c r="E19" s="119">
        <f t="shared" si="0"/>
        <v>0</v>
      </c>
      <c r="F19" s="118">
        <f>分析係数表!C22</f>
        <v>7.9611180086606281E-2</v>
      </c>
      <c r="G19" s="119">
        <f t="shared" si="1"/>
        <v>0</v>
      </c>
      <c r="H19" s="119">
        <v>1.1455593466227108E-3</v>
      </c>
      <c r="I19" s="119">
        <f t="shared" si="2"/>
        <v>1.1455593466227108E-3</v>
      </c>
      <c r="J19" s="118">
        <f>分析係数表!G22</f>
        <v>0.19753877121551763</v>
      </c>
      <c r="K19" s="120">
        <f t="shared" si="3"/>
        <v>2.2629238568630153E-4</v>
      </c>
      <c r="L19" s="121"/>
      <c r="M19" s="122"/>
      <c r="N19" s="123">
        <f>分析係数表!H22</f>
        <v>4.5042565224136809E-5</v>
      </c>
      <c r="O19" s="124">
        <f t="shared" si="4"/>
        <v>3.1069686490389385E-4</v>
      </c>
      <c r="P19" s="118">
        <f>分析係数表!C22</f>
        <v>7.9611180086606281E-2</v>
      </c>
      <c r="Q19" s="124">
        <f t="shared" si="5"/>
        <v>2.4734944064207875E-5</v>
      </c>
      <c r="R19" s="125">
        <v>4.9166352385566028E-4</v>
      </c>
      <c r="S19" s="126">
        <f t="shared" si="6"/>
        <v>1.6372228704783711E-3</v>
      </c>
      <c r="T19" s="127">
        <f>分析係数表!F22</f>
        <v>0.41941534379431811</v>
      </c>
      <c r="U19" s="128">
        <f t="shared" si="7"/>
        <v>6.8667639308960633E-4</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投入係数表!H20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1.5880061983976796E-4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投入係数表!H21</f>
        <v>0</v>
      </c>
      <c r="E21" s="119">
        <f t="shared" si="0"/>
        <v>0</v>
      </c>
      <c r="F21" s="118">
        <f>分析係数表!C24</f>
        <v>0.1837256220578346</v>
      </c>
      <c r="G21" s="119">
        <f t="shared" si="1"/>
        <v>0</v>
      </c>
      <c r="H21" s="119">
        <v>1.3944944495791313E-3</v>
      </c>
      <c r="I21" s="119">
        <f t="shared" si="2"/>
        <v>1.3944944495791313E-3</v>
      </c>
      <c r="J21" s="118">
        <f>分析係数表!G24</f>
        <v>0.19288119288119288</v>
      </c>
      <c r="K21" s="120">
        <f t="shared" si="3"/>
        <v>2.6897175290102534E-4</v>
      </c>
      <c r="L21" s="121"/>
      <c r="M21" s="122"/>
      <c r="N21" s="123">
        <f>分析係数表!H24</f>
        <v>1.0389818378367557E-3</v>
      </c>
      <c r="O21" s="124">
        <f t="shared" si="4"/>
        <v>7.1667410171164852E-3</v>
      </c>
      <c r="P21" s="118">
        <f>分析係数表!C24</f>
        <v>0.1837256220578346</v>
      </c>
      <c r="Q21" s="124">
        <f t="shared" si="5"/>
        <v>1.3167139514971245E-3</v>
      </c>
      <c r="R21" s="125">
        <v>2.7454872601621466E-3</v>
      </c>
      <c r="S21" s="126">
        <f t="shared" si="6"/>
        <v>4.1399817097412779E-3</v>
      </c>
      <c r="T21" s="127">
        <f>分析係数表!F24</f>
        <v>0.36419753086419754</v>
      </c>
      <c r="U21" s="128">
        <f t="shared" si="7"/>
        <v>1.5077711165107123E-3</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投入係数表!H22</f>
        <v>0</v>
      </c>
      <c r="E22" s="119">
        <f t="shared" si="0"/>
        <v>0</v>
      </c>
      <c r="F22" s="118">
        <f>分析係数表!C25</f>
        <v>7.0413931740690439E-3</v>
      </c>
      <c r="G22" s="119">
        <f t="shared" si="1"/>
        <v>0</v>
      </c>
      <c r="H22" s="119">
        <v>1.4123474978970467E-4</v>
      </c>
      <c r="I22" s="119">
        <f t="shared" si="2"/>
        <v>1.4123474978970467E-4</v>
      </c>
      <c r="J22" s="118">
        <f>分析係数表!G25</f>
        <v>0.25940956994174247</v>
      </c>
      <c r="K22" s="120">
        <f t="shared" si="3"/>
        <v>3.6637645703776894E-5</v>
      </c>
      <c r="L22" s="121"/>
      <c r="M22" s="122"/>
      <c r="N22" s="123">
        <f>分析係数表!H25</f>
        <v>4.4141713919654073E-4</v>
      </c>
      <c r="O22" s="124">
        <f t="shared" si="4"/>
        <v>3.04482927605816E-3</v>
      </c>
      <c r="P22" s="118">
        <f>分析係数表!C25</f>
        <v>7.0413931740690439E-3</v>
      </c>
      <c r="Q22" s="124">
        <f t="shared" si="5"/>
        <v>2.1439840080641518E-5</v>
      </c>
      <c r="R22" s="125">
        <v>8.26598459094202E-4</v>
      </c>
      <c r="S22" s="126">
        <f t="shared" si="6"/>
        <v>9.6783320888390667E-4</v>
      </c>
      <c r="T22" s="127">
        <f>分析係数表!F25</f>
        <v>0.34587942658898996</v>
      </c>
      <c r="U22" s="128">
        <f t="shared" si="7"/>
        <v>3.3475359532254779E-4</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投入係数表!H23</f>
        <v>0</v>
      </c>
      <c r="E23" s="119">
        <f t="shared" si="0"/>
        <v>0</v>
      </c>
      <c r="F23" s="118">
        <f>分析係数表!C26</f>
        <v>0.31712598932687097</v>
      </c>
      <c r="G23" s="119">
        <f t="shared" si="1"/>
        <v>0</v>
      </c>
      <c r="H23" s="119">
        <v>3.1206118072115217E-3</v>
      </c>
      <c r="I23" s="119">
        <f t="shared" si="2"/>
        <v>3.1206118072115217E-3</v>
      </c>
      <c r="J23" s="118">
        <f>分析係数表!G26</f>
        <v>0.20571766536164524</v>
      </c>
      <c r="K23" s="120">
        <f t="shared" si="3"/>
        <v>6.419649754795388E-4</v>
      </c>
      <c r="L23" s="121"/>
      <c r="M23" s="122"/>
      <c r="N23" s="123">
        <f>分析係数表!H26</f>
        <v>9.9283823212936231E-3</v>
      </c>
      <c r="O23" s="124">
        <f t="shared" si="4"/>
        <v>6.8484493399593852E-2</v>
      </c>
      <c r="P23" s="118">
        <f>分析係数表!C26</f>
        <v>0.31712598932687097</v>
      </c>
      <c r="Q23" s="124">
        <f t="shared" si="5"/>
        <v>2.1718212722895765E-2</v>
      </c>
      <c r="R23" s="125">
        <v>2.719182230675651E-2</v>
      </c>
      <c r="S23" s="126">
        <f t="shared" si="6"/>
        <v>3.0312434113968032E-2</v>
      </c>
      <c r="T23" s="127">
        <f>分析係数表!F26</f>
        <v>0.34642854846901056</v>
      </c>
      <c r="U23" s="128">
        <f t="shared" si="7"/>
        <v>1.0501092550664464E-2</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投入係数表!H24</f>
        <v>0</v>
      </c>
      <c r="E24" s="119">
        <f t="shared" si="0"/>
        <v>0</v>
      </c>
      <c r="F24" s="118">
        <f>分析係数表!C27</f>
        <v>0.91765023268361778</v>
      </c>
      <c r="G24" s="119">
        <f t="shared" si="1"/>
        <v>0</v>
      </c>
      <c r="H24" s="119">
        <v>1.7381181191420425E-3</v>
      </c>
      <c r="I24" s="119">
        <f t="shared" si="2"/>
        <v>1.7381181191420425E-3</v>
      </c>
      <c r="J24" s="118">
        <f>分析係数表!G27</f>
        <v>0.1974785174198333</v>
      </c>
      <c r="K24" s="120">
        <f t="shared" si="3"/>
        <v>3.432409892687197E-4</v>
      </c>
      <c r="L24" s="121"/>
      <c r="M24" s="122"/>
      <c r="N24" s="123">
        <f>分析係数表!H27</f>
        <v>5.4386395143410524E-2</v>
      </c>
      <c r="O24" s="124">
        <f t="shared" si="4"/>
        <v>0.37514920343451275</v>
      </c>
      <c r="P24" s="118">
        <f>分析係数表!C27</f>
        <v>0.91765023268361778</v>
      </c>
      <c r="Q24" s="124">
        <f t="shared" si="5"/>
        <v>0.34425575382275447</v>
      </c>
      <c r="R24" s="125">
        <v>0.34752631235728321</v>
      </c>
      <c r="S24" s="126">
        <f t="shared" si="6"/>
        <v>0.34926443047642525</v>
      </c>
      <c r="T24" s="127">
        <f>分析係数表!F27</f>
        <v>0.34824619386181288</v>
      </c>
      <c r="U24" s="128">
        <f t="shared" si="7"/>
        <v>0.12163000856472886</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投入係数表!H25</f>
        <v>0</v>
      </c>
      <c r="E25" s="119">
        <f t="shared" si="0"/>
        <v>0</v>
      </c>
      <c r="F25" s="118">
        <f>分析係数表!C28</f>
        <v>0.17270965956269024</v>
      </c>
      <c r="G25" s="119">
        <f t="shared" si="1"/>
        <v>0</v>
      </c>
      <c r="H25" s="119">
        <v>3.3922950238057018E-3</v>
      </c>
      <c r="I25" s="119">
        <f t="shared" si="2"/>
        <v>3.3922950238057018E-3</v>
      </c>
      <c r="J25" s="118">
        <f>分析係数表!G28</f>
        <v>0.18312777184293161</v>
      </c>
      <c r="K25" s="120">
        <f t="shared" si="3"/>
        <v>6.2122342914340285E-4</v>
      </c>
      <c r="L25" s="121"/>
      <c r="M25" s="122"/>
      <c r="N25" s="123">
        <f>分析係数表!H28</f>
        <v>7.5351206890511531E-3</v>
      </c>
      <c r="O25" s="124">
        <f t="shared" si="4"/>
        <v>5.1976133311033623E-2</v>
      </c>
      <c r="P25" s="118">
        <f>分析係数表!C28</f>
        <v>0.17270965956269024</v>
      </c>
      <c r="Q25" s="124">
        <f t="shared" si="5"/>
        <v>8.9767802895336212E-3</v>
      </c>
      <c r="R25" s="125">
        <v>1.0623700277185096E-2</v>
      </c>
      <c r="S25" s="126">
        <f t="shared" si="6"/>
        <v>1.4015995300990798E-2</v>
      </c>
      <c r="T25" s="127">
        <f>分析係数表!F28</f>
        <v>0.33877181055970995</v>
      </c>
      <c r="U25" s="128">
        <f t="shared" si="7"/>
        <v>4.7482241049130397E-3</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投入係数表!H26</f>
        <v>2.0053475935828877E-2</v>
      </c>
      <c r="E26" s="119">
        <f t="shared" si="0"/>
        <v>0.68207926408448349</v>
      </c>
      <c r="F26" s="118">
        <f>分析係数表!C29</f>
        <v>0.14297982963117706</v>
      </c>
      <c r="G26" s="119">
        <f t="shared" si="1"/>
        <v>9.7523576973758075E-2</v>
      </c>
      <c r="H26" s="119">
        <v>0.10340901321008665</v>
      </c>
      <c r="I26" s="119">
        <f t="shared" si="2"/>
        <v>0.10340901321008665</v>
      </c>
      <c r="J26" s="118">
        <f>分析係数表!G29</f>
        <v>0.25955662607609614</v>
      </c>
      <c r="K26" s="120">
        <f t="shared" si="3"/>
        <v>2.6840494574668548E-2</v>
      </c>
      <c r="L26" s="121"/>
      <c r="M26" s="122"/>
      <c r="N26" s="123">
        <f>分析係数表!H29</f>
        <v>1.1267647927291291E-2</v>
      </c>
      <c r="O26" s="124">
        <f t="shared" si="4"/>
        <v>7.7722546849402968E-2</v>
      </c>
      <c r="P26" s="118">
        <f>分析係数表!C29</f>
        <v>0.14297982963117706</v>
      </c>
      <c r="Q26" s="124">
        <f t="shared" si="5"/>
        <v>1.1112756507028813E-2</v>
      </c>
      <c r="R26" s="125">
        <v>1.5510803385723816E-2</v>
      </c>
      <c r="S26" s="126">
        <f t="shared" si="6"/>
        <v>0.11891981659581047</v>
      </c>
      <c r="T26" s="127">
        <f>分析係数表!F29</f>
        <v>0.43962710201168653</v>
      </c>
      <c r="U26" s="128">
        <f t="shared" si="7"/>
        <v>5.2280374341777423E-2</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投入係数表!H27</f>
        <v>1.3368983957219251E-3</v>
      </c>
      <c r="E27" s="119">
        <f t="shared" si="0"/>
        <v>4.5471950938965562E-2</v>
      </c>
      <c r="F27" s="118">
        <f>分析係数表!C30</f>
        <v>1</v>
      </c>
      <c r="G27" s="119">
        <f t="shared" si="1"/>
        <v>4.5471950938965562E-2</v>
      </c>
      <c r="H27" s="119">
        <v>6.5699732701072516E-2</v>
      </c>
      <c r="I27" s="119">
        <f t="shared" si="2"/>
        <v>6.5699732701072516E-2</v>
      </c>
      <c r="J27" s="118">
        <f>分析係数表!G30</f>
        <v>0.3461756280481435</v>
      </c>
      <c r="K27" s="120">
        <f t="shared" si="3"/>
        <v>2.2743646230388929E-2</v>
      </c>
      <c r="L27" s="121"/>
      <c r="M27" s="122"/>
      <c r="N27" s="123">
        <f>分析係数表!H30</f>
        <v>0</v>
      </c>
      <c r="O27" s="124">
        <f t="shared" si="4"/>
        <v>0</v>
      </c>
      <c r="P27" s="118">
        <f>分析係数表!C30</f>
        <v>1</v>
      </c>
      <c r="Q27" s="124">
        <f t="shared" si="5"/>
        <v>0</v>
      </c>
      <c r="R27" s="125">
        <v>2.5025890302086323E-2</v>
      </c>
      <c r="S27" s="126">
        <f t="shared" si="6"/>
        <v>9.072562300315884E-2</v>
      </c>
      <c r="T27" s="127">
        <f>分析係数表!F30</f>
        <v>0.44260005608309094</v>
      </c>
      <c r="U27" s="128">
        <f t="shared" si="7"/>
        <v>4.0155165829371467E-2</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投入係数表!H28</f>
        <v>2.1390374331550801E-2</v>
      </c>
      <c r="E28" s="119">
        <f t="shared" si="0"/>
        <v>0.72755121502344899</v>
      </c>
      <c r="F28" s="118">
        <f>分析係数表!C31</f>
        <v>0.59217028559204188</v>
      </c>
      <c r="G28" s="119">
        <f t="shared" si="1"/>
        <v>0.43083421078327289</v>
      </c>
      <c r="H28" s="119">
        <v>0.50375884425291295</v>
      </c>
      <c r="I28" s="119">
        <f t="shared" si="2"/>
        <v>0.50375884425291295</v>
      </c>
      <c r="J28" s="118">
        <f>分析係数表!G31</f>
        <v>6.4912179892355718E-2</v>
      </c>
      <c r="K28" s="120">
        <f t="shared" si="3"/>
        <v>3.2700084720510295E-2</v>
      </c>
      <c r="L28" s="121"/>
      <c r="M28" s="122"/>
      <c r="N28" s="123">
        <f>分析係数表!H31</f>
        <v>1.4609806266922241E-2</v>
      </c>
      <c r="O28" s="124">
        <f t="shared" si="4"/>
        <v>0.10077625422527188</v>
      </c>
      <c r="P28" s="118">
        <f>分析係数表!C31</f>
        <v>0.59217028559204188</v>
      </c>
      <c r="Q28" s="124">
        <f t="shared" si="5"/>
        <v>5.9676703245475464E-2</v>
      </c>
      <c r="R28" s="125">
        <v>0.1088465040313714</v>
      </c>
      <c r="S28" s="126">
        <f t="shared" si="6"/>
        <v>0.61260534828428437</v>
      </c>
      <c r="T28" s="127">
        <f>分析係数表!F31</f>
        <v>0.31136394108295506</v>
      </c>
      <c r="U28" s="128">
        <f t="shared" si="7"/>
        <v>0.19074321557029109</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投入係数表!H29</f>
        <v>1.3368983957219251E-3</v>
      </c>
      <c r="E29" s="119">
        <f t="shared" si="0"/>
        <v>4.5471950938965562E-2</v>
      </c>
      <c r="F29" s="118">
        <f>分析係数表!C32</f>
        <v>0.99941076338876522</v>
      </c>
      <c r="G29" s="119">
        <f t="shared" si="1"/>
        <v>4.5445157200688049E-2</v>
      </c>
      <c r="H29" s="119">
        <v>5.7895458934287672E-2</v>
      </c>
      <c r="I29" s="119">
        <f t="shared" si="2"/>
        <v>5.7895458934287672E-2</v>
      </c>
      <c r="J29" s="118">
        <f>分析係数表!G32</f>
        <v>0.13653783696005198</v>
      </c>
      <c r="K29" s="120">
        <f t="shared" si="3"/>
        <v>7.904920732697154E-3</v>
      </c>
      <c r="L29" s="121"/>
      <c r="M29" s="122"/>
      <c r="N29" s="123">
        <f>分析係数表!H32</f>
        <v>6.1367992753151726E-3</v>
      </c>
      <c r="O29" s="124">
        <f t="shared" si="4"/>
        <v>4.2330721749461626E-2</v>
      </c>
      <c r="P29" s="118">
        <f>分析係数表!C32</f>
        <v>0.99941076338876522</v>
      </c>
      <c r="Q29" s="124">
        <f t="shared" si="5"/>
        <v>4.2305778938426852E-2</v>
      </c>
      <c r="R29" s="125">
        <v>6.1435420038366613E-2</v>
      </c>
      <c r="S29" s="126">
        <f t="shared" si="6"/>
        <v>0.11933087897265429</v>
      </c>
      <c r="T29" s="127">
        <f>分析係数表!F32</f>
        <v>0.47034751542708669</v>
      </c>
      <c r="U29" s="128">
        <f t="shared" si="7"/>
        <v>5.6126982438518332E-2</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投入係数表!H30</f>
        <v>0</v>
      </c>
      <c r="E30" s="119">
        <f t="shared" si="0"/>
        <v>0</v>
      </c>
      <c r="F30" s="118">
        <f>分析係数表!C33</f>
        <v>1</v>
      </c>
      <c r="G30" s="119">
        <f t="shared" si="1"/>
        <v>0</v>
      </c>
      <c r="H30" s="119">
        <v>1.1328060764036019E-2</v>
      </c>
      <c r="I30" s="119">
        <f t="shared" si="2"/>
        <v>1.1328060764036019E-2</v>
      </c>
      <c r="J30" s="118">
        <f>分析係数表!G33</f>
        <v>0.48249270529387245</v>
      </c>
      <c r="K30" s="120">
        <f t="shared" si="3"/>
        <v>5.4657066837731109E-3</v>
      </c>
      <c r="L30" s="121"/>
      <c r="M30" s="122"/>
      <c r="N30" s="123">
        <f>分析係数表!H33</f>
        <v>1.3432693895731465E-3</v>
      </c>
      <c r="O30" s="124">
        <f t="shared" si="4"/>
        <v>9.2656709489116786E-3</v>
      </c>
      <c r="P30" s="118">
        <f>分析係数表!C33</f>
        <v>1</v>
      </c>
      <c r="Q30" s="124">
        <f t="shared" si="5"/>
        <v>9.2656709489116786E-3</v>
      </c>
      <c r="R30" s="125">
        <v>2.7991584677708917E-2</v>
      </c>
      <c r="S30" s="126">
        <f t="shared" si="6"/>
        <v>3.9319645441744933E-2</v>
      </c>
      <c r="T30" s="127">
        <f>分析係数表!F33</f>
        <v>0.61497846324857575</v>
      </c>
      <c r="U30" s="128">
        <f t="shared" si="7"/>
        <v>2.4180735129243167E-2</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投入係数表!H31</f>
        <v>8.4224598930481287E-2</v>
      </c>
      <c r="E31" s="119">
        <f t="shared" si="0"/>
        <v>2.864732909154831</v>
      </c>
      <c r="F31" s="118">
        <f>分析係数表!C34</f>
        <v>0.43058167090385968</v>
      </c>
      <c r="G31" s="119">
        <f t="shared" si="1"/>
        <v>1.233501482717162</v>
      </c>
      <c r="H31" s="119">
        <v>1.249050413007444</v>
      </c>
      <c r="I31" s="119">
        <f t="shared" si="2"/>
        <v>1.249050413007444</v>
      </c>
      <c r="J31" s="118">
        <f>分析係数表!G34</f>
        <v>0.40252231218602053</v>
      </c>
      <c r="K31" s="120">
        <f t="shared" si="3"/>
        <v>0.5027706602806602</v>
      </c>
      <c r="L31" s="121"/>
      <c r="M31" s="122"/>
      <c r="N31" s="123">
        <f>分析係数表!H34</f>
        <v>0.16043461070711823</v>
      </c>
      <c r="O31" s="124">
        <f t="shared" si="4"/>
        <v>1.1066539021642405</v>
      </c>
      <c r="P31" s="118">
        <f>分析係数表!C34</f>
        <v>0.43058167090385968</v>
      </c>
      <c r="Q31" s="124">
        <f t="shared" si="5"/>
        <v>0.47650488630615517</v>
      </c>
      <c r="R31" s="125">
        <v>0.49761613901971552</v>
      </c>
      <c r="S31" s="126">
        <f t="shared" si="6"/>
        <v>1.7466665520271596</v>
      </c>
      <c r="T31" s="127">
        <f>分析係数表!F34</f>
        <v>0.66381809020658411</v>
      </c>
      <c r="U31" s="128">
        <f t="shared" si="7"/>
        <v>1.1594688547943883</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投入係数表!H32</f>
        <v>1.871657754010695E-2</v>
      </c>
      <c r="E32" s="119">
        <f t="shared" si="0"/>
        <v>0.63660731314551788</v>
      </c>
      <c r="F32" s="118">
        <f>分析係数表!C35</f>
        <v>0.79245431709599568</v>
      </c>
      <c r="G32" s="119">
        <f t="shared" si="1"/>
        <v>0.50448221359704803</v>
      </c>
      <c r="H32" s="119">
        <v>0.57843916622710567</v>
      </c>
      <c r="I32" s="119">
        <f t="shared" si="2"/>
        <v>0.57843916622710567</v>
      </c>
      <c r="J32" s="118">
        <f>分析係数表!G35</f>
        <v>0.31439313408452596</v>
      </c>
      <c r="K32" s="120">
        <f t="shared" si="3"/>
        <v>0.18185730234737985</v>
      </c>
      <c r="L32" s="121"/>
      <c r="M32" s="122"/>
      <c r="N32" s="123">
        <f>分析係数表!H35</f>
        <v>4.6388837451391565E-2</v>
      </c>
      <c r="O32" s="124">
        <f t="shared" si="4"/>
        <v>0.31998324897713248</v>
      </c>
      <c r="P32" s="118">
        <f>分析係数表!C35</f>
        <v>0.79245431709599568</v>
      </c>
      <c r="Q32" s="124">
        <f t="shared" si="5"/>
        <v>0.25357210705033145</v>
      </c>
      <c r="R32" s="125">
        <v>0.38426273038305758</v>
      </c>
      <c r="S32" s="126">
        <f t="shared" si="6"/>
        <v>0.96270189661016325</v>
      </c>
      <c r="T32" s="127">
        <f>分析係数表!F35</f>
        <v>0.64661124103436318</v>
      </c>
      <c r="U32" s="128">
        <f t="shared" si="7"/>
        <v>0.62249386811323282</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投入係数表!H33</f>
        <v>4.0106951871657758E-3</v>
      </c>
      <c r="E33" s="119">
        <f t="shared" si="0"/>
        <v>0.13641585281689672</v>
      </c>
      <c r="F33" s="118">
        <f>分析係数表!C36</f>
        <v>1</v>
      </c>
      <c r="G33" s="119">
        <f t="shared" si="1"/>
        <v>0.13641585281689672</v>
      </c>
      <c r="H33" s="119">
        <v>0.20203098532439792</v>
      </c>
      <c r="I33" s="119">
        <f t="shared" si="2"/>
        <v>0.20203098532439792</v>
      </c>
      <c r="J33" s="118">
        <f>分析係数表!G36</f>
        <v>7.0997521594392057E-2</v>
      </c>
      <c r="K33" s="120">
        <f t="shared" si="3"/>
        <v>1.4343699243305245E-2</v>
      </c>
      <c r="L33" s="121"/>
      <c r="M33" s="122"/>
      <c r="N33" s="123">
        <f>分析係数表!H36</f>
        <v>0.2013282552011651</v>
      </c>
      <c r="O33" s="124">
        <f t="shared" si="4"/>
        <v>1.3887321336230978</v>
      </c>
      <c r="P33" s="118">
        <f>分析係数表!C36</f>
        <v>1</v>
      </c>
      <c r="Q33" s="124">
        <f t="shared" si="5"/>
        <v>1.3887321336230978</v>
      </c>
      <c r="R33" s="125">
        <v>1.484994424500649</v>
      </c>
      <c r="S33" s="126">
        <f t="shared" si="6"/>
        <v>1.687025409825047</v>
      </c>
      <c r="T33" s="127">
        <f>分析係数表!F36</f>
        <v>0.82218539647157163</v>
      </c>
      <c r="U33" s="128">
        <f t="shared" si="7"/>
        <v>1.3870476554346218</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投入係数表!H34</f>
        <v>1.871657754010695E-2</v>
      </c>
      <c r="E34" s="119">
        <f t="shared" si="0"/>
        <v>0.63660731314551788</v>
      </c>
      <c r="F34" s="118">
        <f>分析係数表!C37</f>
        <v>0.57178358697686016</v>
      </c>
      <c r="G34" s="119">
        <f t="shared" si="1"/>
        <v>0.3640016130060455</v>
      </c>
      <c r="H34" s="119">
        <v>0.4514895855874399</v>
      </c>
      <c r="I34" s="119">
        <f t="shared" si="2"/>
        <v>0.4514895855874399</v>
      </c>
      <c r="J34" s="118">
        <f>分析係数表!G37</f>
        <v>0.42113403722838638</v>
      </c>
      <c r="K34" s="120">
        <f t="shared" si="3"/>
        <v>0.19013763194500966</v>
      </c>
      <c r="L34" s="121"/>
      <c r="M34" s="122"/>
      <c r="N34" s="123">
        <f>分析係数表!H37</f>
        <v>5.3182257233085263E-2</v>
      </c>
      <c r="O34" s="124">
        <f t="shared" si="4"/>
        <v>0.36684324057941531</v>
      </c>
      <c r="P34" s="118">
        <f>分析係数表!C37</f>
        <v>0.57178358697686016</v>
      </c>
      <c r="Q34" s="124">
        <f t="shared" si="5"/>
        <v>0.20975494395671335</v>
      </c>
      <c r="R34" s="125">
        <v>0.27460824772773035</v>
      </c>
      <c r="S34" s="126">
        <f t="shared" si="6"/>
        <v>0.72609783331517019</v>
      </c>
      <c r="T34" s="127">
        <f>分析係数表!F37</f>
        <v>0.69745759981095801</v>
      </c>
      <c r="U34" s="128">
        <f t="shared" si="7"/>
        <v>0.5064224520519357</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投入係数表!H35</f>
        <v>5.3475935828877002E-3</v>
      </c>
      <c r="E35" s="119">
        <f t="shared" si="0"/>
        <v>0.18188780375586225</v>
      </c>
      <c r="F35" s="118">
        <f>分析係数表!C38</f>
        <v>0.18809982592830476</v>
      </c>
      <c r="G35" s="119">
        <f t="shared" si="1"/>
        <v>3.4213064224959344E-2</v>
      </c>
      <c r="H35" s="119">
        <v>5.706568141896811E-2</v>
      </c>
      <c r="I35" s="119">
        <f t="shared" si="2"/>
        <v>5.706568141896811E-2</v>
      </c>
      <c r="J35" s="118">
        <f>分析係数表!G38</f>
        <v>0.2621703526984332</v>
      </c>
      <c r="K35" s="120">
        <f t="shared" si="3"/>
        <v>1.4960929824587296E-2</v>
      </c>
      <c r="L35" s="121"/>
      <c r="M35" s="122"/>
      <c r="N35" s="123">
        <f>分析係数表!H38</f>
        <v>2.9050452677780503E-2</v>
      </c>
      <c r="O35" s="124">
        <f t="shared" si="4"/>
        <v>0.20038566911346026</v>
      </c>
      <c r="P35" s="118">
        <f>分析係数表!C38</f>
        <v>0.18809982592830476</v>
      </c>
      <c r="Q35" s="124">
        <f t="shared" si="5"/>
        <v>3.7692509478768753E-2</v>
      </c>
      <c r="R35" s="125">
        <v>5.6175970950950553E-2</v>
      </c>
      <c r="S35" s="126">
        <f t="shared" si="6"/>
        <v>0.11324165236991866</v>
      </c>
      <c r="T35" s="127">
        <f>分析係数表!F38</f>
        <v>0.53132052356696113</v>
      </c>
      <c r="U35" s="128">
        <f t="shared" si="7"/>
        <v>6.0167614026772988E-2</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投入係数表!H36</f>
        <v>0</v>
      </c>
      <c r="E36" s="119">
        <f t="shared" si="0"/>
        <v>0</v>
      </c>
      <c r="F36" s="118">
        <f>分析係数表!C39</f>
        <v>1</v>
      </c>
      <c r="G36" s="119">
        <f t="shared" si="1"/>
        <v>0</v>
      </c>
      <c r="H36" s="119">
        <v>1.7137530984174857E-3</v>
      </c>
      <c r="I36" s="119">
        <f t="shared" si="2"/>
        <v>1.7137530984174857E-3</v>
      </c>
      <c r="J36" s="118">
        <f>分析係数表!G39</f>
        <v>0.35299604507126336</v>
      </c>
      <c r="K36" s="120">
        <f t="shared" si="3"/>
        <v>6.0494806596999597E-4</v>
      </c>
      <c r="L36" s="121"/>
      <c r="M36" s="122"/>
      <c r="N36" s="123">
        <f>分析係数表!H39</f>
        <v>3.2770968565294205E-3</v>
      </c>
      <c r="O36" s="124">
        <f t="shared" si="4"/>
        <v>2.2604923015452191E-2</v>
      </c>
      <c r="P36" s="118">
        <f>分析係数表!C39</f>
        <v>1</v>
      </c>
      <c r="Q36" s="124">
        <f t="shared" si="5"/>
        <v>2.2604923015452191E-2</v>
      </c>
      <c r="R36" s="125">
        <v>2.2917026918219716E-2</v>
      </c>
      <c r="S36" s="126">
        <f t="shared" si="6"/>
        <v>2.46307800166372E-2</v>
      </c>
      <c r="T36" s="127">
        <f>分析係数表!F39</f>
        <v>0.70249732607019377</v>
      </c>
      <c r="U36" s="128">
        <f t="shared" si="7"/>
        <v>1.7303057100710798E-2</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投入係数表!H37</f>
        <v>0</v>
      </c>
      <c r="E37" s="119">
        <f t="shared" si="0"/>
        <v>0</v>
      </c>
      <c r="F37" s="118">
        <f>分析係数表!C40</f>
        <v>0.95581107395335052</v>
      </c>
      <c r="G37" s="119">
        <f t="shared" si="1"/>
        <v>0</v>
      </c>
      <c r="H37" s="119">
        <v>1.7539394909445478E-3</v>
      </c>
      <c r="I37" s="119">
        <f t="shared" si="2"/>
        <v>1.7539394909445478E-3</v>
      </c>
      <c r="J37" s="118">
        <f>分析係数表!G40</f>
        <v>0.45958963093599003</v>
      </c>
      <c r="K37" s="120">
        <f t="shared" si="3"/>
        <v>8.0609240332726298E-4</v>
      </c>
      <c r="L37" s="121"/>
      <c r="M37" s="122"/>
      <c r="N37" s="123">
        <f>分析係数表!H40</f>
        <v>3.1472741740945193E-2</v>
      </c>
      <c r="O37" s="124">
        <f t="shared" si="4"/>
        <v>0.21709425607051411</v>
      </c>
      <c r="P37" s="118">
        <f>分析係数表!C40</f>
        <v>0.95581107395335052</v>
      </c>
      <c r="Q37" s="124">
        <f t="shared" si="5"/>
        <v>0.20750109404386177</v>
      </c>
      <c r="R37" s="125">
        <v>0.20963455204028475</v>
      </c>
      <c r="S37" s="126">
        <f t="shared" si="6"/>
        <v>0.21138849153122929</v>
      </c>
      <c r="T37" s="127">
        <f>分析係数表!F40</f>
        <v>0.65913274856515214</v>
      </c>
      <c r="U37" s="128">
        <f t="shared" si="7"/>
        <v>0.13933307743802056</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投入係数表!H38</f>
        <v>0</v>
      </c>
      <c r="E38" s="119">
        <f t="shared" si="0"/>
        <v>0</v>
      </c>
      <c r="F38" s="118">
        <f>分析係数表!C41</f>
        <v>0.99998427017546621</v>
      </c>
      <c r="G38" s="119">
        <f t="shared" si="1"/>
        <v>0</v>
      </c>
      <c r="H38" s="119">
        <v>9.0282533345803354E-4</v>
      </c>
      <c r="I38" s="119">
        <f t="shared" si="2"/>
        <v>9.0282533345803354E-4</v>
      </c>
      <c r="J38" s="118">
        <f>分析係数表!G41</f>
        <v>0.4951095975863814</v>
      </c>
      <c r="K38" s="120">
        <f t="shared" si="3"/>
        <v>4.4699748753919757E-4</v>
      </c>
      <c r="L38" s="121"/>
      <c r="M38" s="122"/>
      <c r="N38" s="123">
        <f>分析係数表!H41</f>
        <v>6.1946539479808417E-2</v>
      </c>
      <c r="O38" s="124">
        <f t="shared" si="4"/>
        <v>0.42729794611493738</v>
      </c>
      <c r="P38" s="118">
        <f>分析係数表!C41</f>
        <v>0.99998427017546621</v>
      </c>
      <c r="Q38" s="124">
        <f t="shared" si="5"/>
        <v>0.42729122479322135</v>
      </c>
      <c r="R38" s="125">
        <v>0.43508286596164442</v>
      </c>
      <c r="S38" s="126">
        <f t="shared" si="6"/>
        <v>0.43598569129510245</v>
      </c>
      <c r="T38" s="127">
        <f>分析係数表!F41</f>
        <v>0.60271414391475442</v>
      </c>
      <c r="U38" s="128">
        <f t="shared" si="7"/>
        <v>0.2627747426880101</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投入係数表!H39</f>
        <v>0</v>
      </c>
      <c r="E39" s="119">
        <f t="shared" ref="E39:E44" si="10">$C$10*D39</f>
        <v>0</v>
      </c>
      <c r="F39" s="118">
        <f>分析係数表!C42</f>
        <v>0.19932544143905828</v>
      </c>
      <c r="G39" s="119">
        <f t="shared" ref="G39:G44" si="11">E39*F39</f>
        <v>0</v>
      </c>
      <c r="H39" s="119">
        <v>1.1554295976687712E-3</v>
      </c>
      <c r="I39" s="119">
        <f t="shared" ref="I39:I44" si="12">C39+H39</f>
        <v>1.1554295976687712E-3</v>
      </c>
      <c r="J39" s="118">
        <f>分析係数表!G42</f>
        <v>0.4992493517128429</v>
      </c>
      <c r="K39" s="120">
        <f t="shared" ref="K39:K44" si="13">I39*J39</f>
        <v>5.7684747758596493E-4</v>
      </c>
      <c r="L39" s="121"/>
      <c r="M39" s="122"/>
      <c r="N39" s="123">
        <f>分析係数表!H42</f>
        <v>1.0931330106951069E-2</v>
      </c>
      <c r="O39" s="124">
        <f t="shared" ref="O39:O44" si="14">$M$45*N39</f>
        <v>7.5402676924787221E-2</v>
      </c>
      <c r="P39" s="118">
        <f>分析係数表!C42</f>
        <v>0.19932544143905828</v>
      </c>
      <c r="Q39" s="124">
        <f t="shared" ref="Q39:Q44" si="15">O39*P39</f>
        <v>1.5029671863719906E-2</v>
      </c>
      <c r="R39" s="125">
        <v>1.6422125453529335E-2</v>
      </c>
      <c r="S39" s="126">
        <f t="shared" ref="S39:S44" si="16">I39+R39</f>
        <v>1.7577555051198106E-2</v>
      </c>
      <c r="T39" s="127">
        <f>分析係数表!F42</f>
        <v>0.57554251398935441</v>
      </c>
      <c r="U39" s="128">
        <f t="shared" si="7"/>
        <v>1.0116630223952833E-2</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投入係数表!H40</f>
        <v>3.2085561497326207E-2</v>
      </c>
      <c r="E40" s="119">
        <f t="shared" si="10"/>
        <v>1.0913268225351738</v>
      </c>
      <c r="F40" s="118">
        <f>分析係数表!C43</f>
        <v>0.35268356770960052</v>
      </c>
      <c r="G40" s="119">
        <f t="shared" si="11"/>
        <v>0.38489303730888713</v>
      </c>
      <c r="H40" s="119">
        <v>0.51794533002867282</v>
      </c>
      <c r="I40" s="119">
        <f t="shared" si="12"/>
        <v>0.51794533002867282</v>
      </c>
      <c r="J40" s="118">
        <f>分析係数表!G43</f>
        <v>0.33274759463040848</v>
      </c>
      <c r="K40" s="120">
        <f t="shared" si="13"/>
        <v>0.17234506271709396</v>
      </c>
      <c r="L40" s="121"/>
      <c r="M40" s="122"/>
      <c r="N40" s="123">
        <f>分析係数表!H43</f>
        <v>1.5446597034197316E-2</v>
      </c>
      <c r="O40" s="124">
        <f t="shared" si="14"/>
        <v>0.10654831153770866</v>
      </c>
      <c r="P40" s="118">
        <f>分析係数表!C43</f>
        <v>0.35268356770960052</v>
      </c>
      <c r="Q40" s="124">
        <f t="shared" si="15"/>
        <v>3.7577838646553084E-2</v>
      </c>
      <c r="R40" s="125">
        <v>0.14616027485786068</v>
      </c>
      <c r="S40" s="126">
        <f t="shared" si="16"/>
        <v>0.66410560488653347</v>
      </c>
      <c r="T40" s="127">
        <f>分析係数表!F43</f>
        <v>0.57611338364924813</v>
      </c>
      <c r="U40" s="128">
        <f t="shared" si="7"/>
        <v>0.38260012713161146</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投入係数表!H41</f>
        <v>0</v>
      </c>
      <c r="E41" s="119">
        <f t="shared" si="10"/>
        <v>0</v>
      </c>
      <c r="F41" s="118">
        <f>分析係数表!C44</f>
        <v>0.75263033862133366</v>
      </c>
      <c r="G41" s="119">
        <f t="shared" si="11"/>
        <v>0</v>
      </c>
      <c r="H41" s="119">
        <v>1.55285013223618E-6</v>
      </c>
      <c r="I41" s="119">
        <f t="shared" si="12"/>
        <v>1.55285013223618E-6</v>
      </c>
      <c r="J41" s="118">
        <f>分析係数表!G44</f>
        <v>0.27768563162970106</v>
      </c>
      <c r="K41" s="120">
        <f t="shared" si="13"/>
        <v>4.3120416979626844E-7</v>
      </c>
      <c r="L41" s="121"/>
      <c r="M41" s="122"/>
      <c r="N41" s="123">
        <f>分析係数表!H44</f>
        <v>7.7133891527493476E-2</v>
      </c>
      <c r="O41" s="124">
        <f t="shared" si="14"/>
        <v>0.53205802458575469</v>
      </c>
      <c r="P41" s="118">
        <f>分析係数表!C44</f>
        <v>0.75263033862133366</v>
      </c>
      <c r="Q41" s="124">
        <f t="shared" si="15"/>
        <v>0.40044301121017439</v>
      </c>
      <c r="R41" s="125">
        <v>0.40245490336254358</v>
      </c>
      <c r="S41" s="126">
        <f t="shared" si="16"/>
        <v>0.40245645621267584</v>
      </c>
      <c r="T41" s="127">
        <f>分析係数表!F44</f>
        <v>0.39610414657666343</v>
      </c>
      <c r="U41" s="128">
        <f t="shared" si="7"/>
        <v>0.15941467112239027</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投入係数表!H42</f>
        <v>0</v>
      </c>
      <c r="E42" s="119">
        <f t="shared" si="10"/>
        <v>0</v>
      </c>
      <c r="F42" s="118">
        <f>分析係数表!C45</f>
        <v>0.60759401946812885</v>
      </c>
      <c r="G42" s="119">
        <f t="shared" si="11"/>
        <v>0</v>
      </c>
      <c r="H42" s="119">
        <v>1.4584778835148914E-3</v>
      </c>
      <c r="I42" s="119">
        <f t="shared" si="12"/>
        <v>1.4584778835148914E-3</v>
      </c>
      <c r="J42" s="118">
        <f>分析係数表!G45</f>
        <v>0.27195126838456296</v>
      </c>
      <c r="K42" s="120">
        <f t="shared" si="13"/>
        <v>3.9663491033270758E-4</v>
      </c>
      <c r="L42" s="121"/>
      <c r="M42" s="122"/>
      <c r="N42" s="123">
        <f>分析係数表!H45</f>
        <v>6.7952214843026659E-2</v>
      </c>
      <c r="O42" s="124">
        <f t="shared" si="14"/>
        <v>0.4687241947687899</v>
      </c>
      <c r="P42" s="118">
        <f>分析係数表!C45</f>
        <v>0.60759401946812885</v>
      </c>
      <c r="Q42" s="124">
        <f t="shared" si="15"/>
        <v>0.28479401752153116</v>
      </c>
      <c r="R42" s="125">
        <v>0.29236551832188379</v>
      </c>
      <c r="S42" s="126">
        <f t="shared" si="16"/>
        <v>0.29382399620539867</v>
      </c>
      <c r="T42" s="127">
        <f>分析係数表!F45</f>
        <v>0.68092012984410688</v>
      </c>
      <c r="U42" s="128">
        <f t="shared" si="7"/>
        <v>0.20007067364749442</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投入係数表!H43</f>
        <v>1.3368983957219251E-3</v>
      </c>
      <c r="E43" s="119">
        <f t="shared" si="10"/>
        <v>4.5471950938965562E-2</v>
      </c>
      <c r="F43" s="118">
        <f>分析係数表!C46</f>
        <v>1</v>
      </c>
      <c r="G43" s="119">
        <f t="shared" si="11"/>
        <v>4.5471950938965562E-2</v>
      </c>
      <c r="H43" s="119">
        <v>4.9595005414909847E-2</v>
      </c>
      <c r="I43" s="119">
        <f t="shared" si="12"/>
        <v>4.9595005414909847E-2</v>
      </c>
      <c r="J43" s="118">
        <f>分析係数表!G46</f>
        <v>0</v>
      </c>
      <c r="K43" s="120">
        <f t="shared" si="13"/>
        <v>0</v>
      </c>
      <c r="L43" s="121"/>
      <c r="M43" s="122"/>
      <c r="N43" s="123">
        <f>分析係数表!H46</f>
        <v>0</v>
      </c>
      <c r="O43" s="124">
        <f t="shared" si="14"/>
        <v>0</v>
      </c>
      <c r="P43" s="118">
        <f>分析係数表!C46</f>
        <v>1</v>
      </c>
      <c r="Q43" s="124">
        <f t="shared" si="15"/>
        <v>0</v>
      </c>
      <c r="R43" s="125">
        <v>4.5931125426257819E-3</v>
      </c>
      <c r="S43" s="126">
        <f t="shared" si="16"/>
        <v>5.4188117957535628E-2</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投入係数表!H44</f>
        <v>2.6737967914438501E-3</v>
      </c>
      <c r="E44" s="119">
        <f t="shared" si="10"/>
        <v>9.0943901877931124E-2</v>
      </c>
      <c r="F44" s="118">
        <f>分析係数表!C47</f>
        <v>6.0971505496971057E-2</v>
      </c>
      <c r="G44" s="119">
        <f t="shared" si="11"/>
        <v>5.5449866132662737E-3</v>
      </c>
      <c r="H44" s="119">
        <v>6.945820055029155E-3</v>
      </c>
      <c r="I44" s="119">
        <f t="shared" si="12"/>
        <v>6.945820055029155E-3</v>
      </c>
      <c r="J44" s="118">
        <f>分析係数表!G47</f>
        <v>1.2795549374130737E-2</v>
      </c>
      <c r="K44" s="120">
        <f t="shared" si="13"/>
        <v>8.8875583457953018E-5</v>
      </c>
      <c r="L44" s="121"/>
      <c r="M44" s="122"/>
      <c r="N44" s="123">
        <f>分析係数表!H47</f>
        <v>3.4032160391570036E-5</v>
      </c>
      <c r="O44" s="124">
        <f t="shared" si="14"/>
        <v>2.3474874237183093E-4</v>
      </c>
      <c r="P44" s="118">
        <f>分析係数表!C47</f>
        <v>6.0971505496971057E-2</v>
      </c>
      <c r="Q44" s="124">
        <f t="shared" si="15"/>
        <v>1.4312984235931132E-5</v>
      </c>
      <c r="R44" s="125">
        <v>1.2649532474061397E-3</v>
      </c>
      <c r="S44" s="126">
        <f t="shared" si="16"/>
        <v>8.2107733024352949E-3</v>
      </c>
      <c r="T44" s="127">
        <f>分析係数表!F47</f>
        <v>0.42753824756606396</v>
      </c>
      <c r="U44" s="128">
        <f t="shared" si="7"/>
        <v>3.5104196288854098E-3</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34.013019302346244</v>
      </c>
      <c r="D45" s="135">
        <f>投入係数表!H45</f>
        <v>0.60695187165775399</v>
      </c>
      <c r="E45" s="134">
        <f>SUM(E5:E44)</f>
        <v>20.644265726290367</v>
      </c>
      <c r="F45" s="135">
        <f>分析係数表!C48</f>
        <v>0.75263033862133366</v>
      </c>
      <c r="G45" s="134">
        <f>SUM(G5:G44)</f>
        <v>3.6064798918853045</v>
      </c>
      <c r="H45" s="134">
        <f>SUM(H5:H44)</f>
        <v>4.1930993257320299</v>
      </c>
      <c r="I45" s="134">
        <f>SUM(I5:I44)</f>
        <v>38.206118628078279</v>
      </c>
      <c r="J45" s="135">
        <f>分析係数表!G48</f>
        <v>0.27768563162970106</v>
      </c>
      <c r="K45" s="136">
        <f>SUM(K5:K44)</f>
        <v>9.6043583145072446</v>
      </c>
      <c r="L45" s="137">
        <f>最終需要_まとめ!$L$33</f>
        <v>0.71820000000000006</v>
      </c>
      <c r="M45" s="134">
        <f>K45*L45</f>
        <v>6.897850141479104</v>
      </c>
      <c r="N45" s="138">
        <f>分析係数表!H48</f>
        <v>1</v>
      </c>
      <c r="O45" s="139">
        <f>SUM(O5:O44)</f>
        <v>6.897850141479104</v>
      </c>
      <c r="P45" s="135">
        <f>分析係数表!C48</f>
        <v>0.75263033862133366</v>
      </c>
      <c r="Q45" s="139">
        <f>SUM(Q5:Q44)</f>
        <v>4.2893952346441688</v>
      </c>
      <c r="R45" s="139">
        <f>SUM(R5:R44)</f>
        <v>4.9159465201613948</v>
      </c>
      <c r="S45" s="140">
        <f>SUM(S5:S44)</f>
        <v>43.122065148239678</v>
      </c>
      <c r="T45" s="141">
        <f>分析係数表!F48</f>
        <v>0.39610414657666343</v>
      </c>
      <c r="U45" s="142">
        <f>SUM(U5:U44)</f>
        <v>18.502795257917249</v>
      </c>
      <c r="V45" s="143">
        <f>分析係数表!D48</f>
        <v>5.7368642575524612E-2</v>
      </c>
      <c r="W45" s="256">
        <f>SUM(W5:W44)</f>
        <v>17</v>
      </c>
      <c r="X45" s="135">
        <f>分析係数表!E48</f>
        <v>4.9571518967407954E-2</v>
      </c>
      <c r="Y45" s="257">
        <f>SUM(Y5:Y44)</f>
        <v>12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195</v>
      </c>
      <c r="C1" s="104"/>
      <c r="D1" s="104"/>
      <c r="E1" s="104"/>
      <c r="F1" s="105"/>
      <c r="G1" s="104" t="s">
        <v>979</v>
      </c>
    </row>
    <row r="2" spans="1:25" x14ac:dyDescent="0.15">
      <c r="B2" s="6" t="s">
        <v>323</v>
      </c>
      <c r="S2" s="6" t="s">
        <v>164</v>
      </c>
      <c r="U2" s="106" t="s">
        <v>228</v>
      </c>
      <c r="W2" s="6" t="s">
        <v>140</v>
      </c>
      <c r="Y2" s="6" t="s">
        <v>165</v>
      </c>
    </row>
    <row r="3" spans="1:25" ht="45" x14ac:dyDescent="0.15">
      <c r="B3" s="107"/>
      <c r="C3" s="108" t="s">
        <v>249</v>
      </c>
      <c r="D3" s="108" t="s">
        <v>354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投入係数表!I5</f>
        <v>2.6232948583420777E-4</v>
      </c>
      <c r="E5" s="119">
        <f t="shared" ref="E5:E38" si="0">$C$11*D5</f>
        <v>0</v>
      </c>
      <c r="F5" s="118">
        <f>分析係数表!C8</f>
        <v>9.2543346452504949E-3</v>
      </c>
      <c r="G5" s="119">
        <f t="shared" ref="G5:G38" si="1">E5*F5</f>
        <v>0</v>
      </c>
      <c r="H5" s="119">
        <f t="array" ref="H5:H44">MMULT(逆行列係数!C5:AP44,'7'!G5:G44)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MMULT(逆行列係数!C5:AP44,'7'!Q5:Q44)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投入係数表!I6</f>
        <v>2.0832047404481203E-3</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投入係数表!I7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投入係数表!I8</f>
        <v>3.610888216776742E-3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投入係数表!I9</f>
        <v>1.4659588914264551E-3</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投入係数表!I10</f>
        <v>3.8886488488364917E-3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17">
        <f>最終需要_まとめ!C12</f>
        <v>0</v>
      </c>
      <c r="D11" s="118">
        <f>投入係数表!I11</f>
        <v>0.33379112400469108</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投入係数表!I12</f>
        <v>3.9442009752484415E-2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投入係数表!I13</f>
        <v>6.2650453675699028E-3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投入係数表!I14</f>
        <v>1.8964878711190666E-2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投入係数表!I15</f>
        <v>1.1881982593667057E-3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投入係数表!I16</f>
        <v>2.3146719338312449E-4</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投入係数表!I17</f>
        <v>4.0120980186408249E-4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投入係数表!I18</f>
        <v>2.2375162027035368E-3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投入係数表!I19</f>
        <v>6.172458490216653E-5</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投入係数表!I20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投入係数表!I21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投入係数表!I22</f>
        <v>1.5431146225541632E-5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投入係数表!I23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投入係数表!I24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投入係数表!I25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投入係数表!I26</f>
        <v>1.634158385284859E-2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投入係数表!I27</f>
        <v>4.2281340657984072E-3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投入係数表!I28</f>
        <v>5.6015060798716126E-2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投入係数表!I29</f>
        <v>2.6387260045676194E-3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投入係数表!I30</f>
        <v>1.2807851367199557E-3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投入係数表!I31</f>
        <v>9.7401394975618782E-2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投入係数表!I32</f>
        <v>9.6753286834146048E-3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投入係数表!I33</f>
        <v>2.2838096413801616E-3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投入係数表!I34</f>
        <v>3.9195111412875745E-2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投入係数表!I35</f>
        <v>6.3422010986976113E-3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投入係数表!I36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投入係数表!I37</f>
        <v>7.7155731127708169E-5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投入係数表!I38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投入係数表!I39</f>
        <v>7.8698845750262332E-4</v>
      </c>
      <c r="E39" s="119">
        <f t="shared" ref="E39:E44" si="10">$C$11*D39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投入係数表!I40</f>
        <v>2.3023270168508116E-2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投入係数表!I41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投入係数表!I42</f>
        <v>7.7155731127708169E-5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投入係数表!I43</f>
        <v>3.7034750941299918E-4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投入係数表!I44</f>
        <v>2.2375162027035368E-3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投入係数表!I45</f>
        <v>0.67588420467872357</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271</v>
      </c>
      <c r="S2" s="6" t="s">
        <v>164</v>
      </c>
      <c r="U2" s="106" t="s">
        <v>228</v>
      </c>
      <c r="W2" s="6" t="s">
        <v>140</v>
      </c>
      <c r="Y2" s="6" t="s">
        <v>165</v>
      </c>
    </row>
    <row r="3" spans="1:25" ht="45" x14ac:dyDescent="0.15">
      <c r="B3" s="107"/>
      <c r="C3" s="108" t="s">
        <v>249</v>
      </c>
      <c r="D3" s="108" t="s">
        <v>272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投入係数表!J5</f>
        <v>1.1504808808243095E-3</v>
      </c>
      <c r="E5" s="119">
        <f t="shared" ref="E5:E38" si="0">$C$12*D5</f>
        <v>0</v>
      </c>
      <c r="F5" s="118">
        <f>分析係数表!C8</f>
        <v>9.2543346452504949E-3</v>
      </c>
      <c r="G5" s="119">
        <f t="shared" ref="G5:G38" si="1">E5*F5</f>
        <v>0</v>
      </c>
      <c r="H5" s="119">
        <f t="array" ref="H5:H44">MMULT(逆行列係数!C5:AP44,'8'!G5:G44)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MMULT(逆行列係数!C5:AP44,'8'!Q5:Q44)</f>
        <v>0</v>
      </c>
      <c r="S5" s="126">
        <f t="shared" ref="S5:S38" si="6">I5+R5</f>
        <v>0</v>
      </c>
      <c r="T5" s="127">
        <f>分析係数表!F8</f>
        <v>0.55836575875486383</v>
      </c>
      <c r="U5" s="128">
        <f t="shared" ref="U5:U44" si="7">S5*T5</f>
        <v>0</v>
      </c>
      <c r="V5" s="129">
        <f>分析係数表!D8</f>
        <v>0.2736524906322878</v>
      </c>
      <c r="W5" s="130">
        <f t="shared" ref="W5:W44" si="8">ROUND(S5*V5,0)</f>
        <v>0</v>
      </c>
      <c r="X5" s="118">
        <f>分析係数表!E8</f>
        <v>4.6479574456934729E-2</v>
      </c>
      <c r="Y5" s="131">
        <f t="shared" ref="Y5:Y44" si="9">ROUND(S5*X5,0)</f>
        <v>0</v>
      </c>
    </row>
    <row r="6" spans="1:25" x14ac:dyDescent="0.15">
      <c r="A6" s="11" t="s">
        <v>238</v>
      </c>
      <c r="B6" s="8" t="s">
        <v>292</v>
      </c>
      <c r="C6" s="132"/>
      <c r="D6" s="118">
        <f>投入係数表!J6</f>
        <v>2.5229843877726087E-4</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投入係数表!J7</f>
        <v>2.0183875102180867E-5</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投入係数表!J8</f>
        <v>3.1890522661445772E-3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投入係数表!J9</f>
        <v>7.9423548527081719E-3</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投入係数表!J10</f>
        <v>2.7550989514476885E-3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投入係数表!J11</f>
        <v>1.9982036351159058E-2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17">
        <f>最終需要_まとめ!C13</f>
        <v>0</v>
      </c>
      <c r="D12" s="118">
        <f>投入係数表!J12</f>
        <v>0.39295986436435931</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投入係数表!J13</f>
        <v>5.1569800886072121E-3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投入係数表!J14</f>
        <v>1.8619624781761851E-2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投入係数表!J15</f>
        <v>5.3890946522822921E-3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投入係数表!J16</f>
        <v>1.0091937551090434E-5</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投入係数表!J17</f>
        <v>3.8551201445165459E-3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投入係数表!J18</f>
        <v>9.3955938600651934E-3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投入係数表!J19</f>
        <v>5.045968775545217E-5</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投入係数表!J20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投入係数表!J21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投入係数表!J22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投入係数表!J23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投入係数表!J24</f>
        <v>1.0091937551090434E-5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投入係数表!J25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投入係数表!J26</f>
        <v>4.6927509612570521E-3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投入係数表!J27</f>
        <v>4.248705709009073E-3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投入係数表!J28</f>
        <v>3.2415303414102474E-2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投入係数表!J29</f>
        <v>2.2505020738931669E-3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投入係数表!J30</f>
        <v>2.1697665734844431E-3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投入係数表!J31</f>
        <v>5.1065204008517592E-2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投入係数表!J32</f>
        <v>6.3881964698402445E-3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投入係数表!J33</f>
        <v>2.0587552604224486E-3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投入係数表!J34</f>
        <v>2.649133607161239E-2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投入係数表!J35</f>
        <v>9.3754099849630134E-3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投入係数表!J36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投入係数表!J37</f>
        <v>3.7340168939034606E-4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投入係数表!J38</f>
        <v>1.0091937551090434E-5</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投入係数表!J39</f>
        <v>1.0798373179666764E-3</v>
      </c>
      <c r="E39" s="119">
        <f t="shared" ref="E39:E44" si="10">$C$12*D39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130">
        <f t="shared" si="8"/>
        <v>0</v>
      </c>
      <c r="X39" s="118">
        <f>分析係数表!E42</f>
        <v>9.4035758154770027E-2</v>
      </c>
      <c r="Y39" s="131">
        <f t="shared" si="9"/>
        <v>0</v>
      </c>
    </row>
    <row r="40" spans="1:25" x14ac:dyDescent="0.15">
      <c r="A40" s="11" t="s">
        <v>210</v>
      </c>
      <c r="B40" s="8" t="s">
        <v>42</v>
      </c>
      <c r="C40" s="132"/>
      <c r="D40" s="118">
        <f>投入係数表!J40</f>
        <v>4.8693598684011345E-2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130">
        <f t="shared" si="8"/>
        <v>0</v>
      </c>
      <c r="X40" s="118">
        <f>分析係数表!E43</f>
        <v>9.4601601659272921E-2</v>
      </c>
      <c r="Y40" s="131">
        <f t="shared" si="9"/>
        <v>0</v>
      </c>
    </row>
    <row r="41" spans="1:25" x14ac:dyDescent="0.15">
      <c r="A41" s="11" t="s">
        <v>216</v>
      </c>
      <c r="B41" s="8" t="s">
        <v>306</v>
      </c>
      <c r="C41" s="132"/>
      <c r="D41" s="118">
        <f>投入係数表!J41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130">
        <f t="shared" si="8"/>
        <v>0</v>
      </c>
      <c r="X41" s="118">
        <f>分析係数表!E44</f>
        <v>7.65380906460945E-2</v>
      </c>
      <c r="Y41" s="131">
        <f t="shared" si="9"/>
        <v>0</v>
      </c>
    </row>
    <row r="42" spans="1:25" x14ac:dyDescent="0.15">
      <c r="A42" s="11" t="s">
        <v>217</v>
      </c>
      <c r="B42" s="8" t="s">
        <v>307</v>
      </c>
      <c r="C42" s="132"/>
      <c r="D42" s="118">
        <f>投入係数表!J42</f>
        <v>9.0827437959813899E-5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130">
        <f t="shared" si="8"/>
        <v>0</v>
      </c>
      <c r="X42" s="118">
        <f>分析係数表!E45</f>
        <v>0.15927276613366462</v>
      </c>
      <c r="Y42" s="131">
        <f t="shared" si="9"/>
        <v>0</v>
      </c>
    </row>
    <row r="43" spans="1:25" x14ac:dyDescent="0.15">
      <c r="A43" s="11" t="s">
        <v>218</v>
      </c>
      <c r="B43" s="8" t="s">
        <v>308</v>
      </c>
      <c r="C43" s="132"/>
      <c r="D43" s="118">
        <f>投入係数表!J43</f>
        <v>3.5321781428816518E-4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130">
        <f t="shared" si="8"/>
        <v>0</v>
      </c>
      <c r="X43" s="118">
        <f>分析係数表!E46</f>
        <v>0</v>
      </c>
      <c r="Y43" s="131">
        <f t="shared" si="9"/>
        <v>0</v>
      </c>
    </row>
    <row r="44" spans="1:25" x14ac:dyDescent="0.15">
      <c r="A44" s="11" t="s">
        <v>219</v>
      </c>
      <c r="B44" s="8" t="s">
        <v>309</v>
      </c>
      <c r="C44" s="132"/>
      <c r="D44" s="118">
        <f>投入係数表!J44</f>
        <v>2.3615133869551615E-3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130">
        <f t="shared" si="8"/>
        <v>0</v>
      </c>
      <c r="X44" s="118">
        <f>分析係数表!E47</f>
        <v>1.4464534075104311E-2</v>
      </c>
      <c r="Y44" s="131">
        <f t="shared" si="9"/>
        <v>0</v>
      </c>
    </row>
    <row r="45" spans="1:25" x14ac:dyDescent="0.15">
      <c r="A45" s="6">
        <v>41</v>
      </c>
      <c r="B45" s="50" t="s">
        <v>161</v>
      </c>
      <c r="C45" s="134">
        <f>SUM(C5:C44)</f>
        <v>0</v>
      </c>
      <c r="D45" s="135">
        <f>投入係数表!J45</f>
        <v>0.66485684586583782</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4">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7"/>
  <sheetViews>
    <sheetView showGridLines="0" workbookViewId="0">
      <pane xSplit="2" ySplit="4" topLeftCell="E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6" width="9" style="6" bestFit="1" customWidth="1"/>
    <col min="7" max="16384" width="8.875" style="6"/>
  </cols>
  <sheetData>
    <row r="1" spans="1:25" ht="13.5" x14ac:dyDescent="0.15">
      <c r="B1" s="103" t="s">
        <v>194</v>
      </c>
      <c r="C1" s="104"/>
      <c r="D1" s="104"/>
      <c r="E1" s="104"/>
      <c r="F1" s="105"/>
      <c r="G1" s="104" t="s">
        <v>979</v>
      </c>
    </row>
    <row r="2" spans="1:25" x14ac:dyDescent="0.15">
      <c r="B2" s="6" t="s">
        <v>346</v>
      </c>
      <c r="S2" s="6" t="s">
        <v>164</v>
      </c>
      <c r="U2" s="106" t="s">
        <v>228</v>
      </c>
      <c r="W2" s="6" t="s">
        <v>140</v>
      </c>
      <c r="Y2" s="6" t="s">
        <v>165</v>
      </c>
    </row>
    <row r="3" spans="1:25" ht="45" x14ac:dyDescent="0.15">
      <c r="B3" s="107"/>
      <c r="C3" s="108" t="s">
        <v>249</v>
      </c>
      <c r="D3" s="108" t="s">
        <v>270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投入係数表!K5</f>
        <v>0</v>
      </c>
      <c r="E5" s="169">
        <f t="shared" ref="E5:E38" si="0">$C$13*D5</f>
        <v>0</v>
      </c>
      <c r="F5" s="118">
        <f>分析係数表!C8</f>
        <v>9.2543346452504949E-3</v>
      </c>
      <c r="G5" s="169">
        <f t="shared" ref="G5:G38" si="1">E5*F5</f>
        <v>0</v>
      </c>
      <c r="H5" s="169">
        <f t="array" ref="H5:H44">MMULT(逆行列係数!C5:AP44,'9'!G5:G44)</f>
        <v>0</v>
      </c>
      <c r="I5" s="169">
        <f t="shared" ref="I5:I38" si="2">C5+H5</f>
        <v>0</v>
      </c>
      <c r="J5" s="158">
        <f>分析係数表!G8</f>
        <v>9.727626459143969E-2</v>
      </c>
      <c r="K5" s="17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MMULT(逆行列係数!C5:AP44,'9'!Q5:Q44)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58">
        <f>投入係数表!K6</f>
        <v>0</v>
      </c>
      <c r="E6" s="169">
        <f t="shared" si="0"/>
        <v>0</v>
      </c>
      <c r="F6" s="118">
        <f>分析係数表!C9</f>
        <v>0</v>
      </c>
      <c r="G6" s="169">
        <f t="shared" si="1"/>
        <v>0</v>
      </c>
      <c r="H6" s="169">
        <v>0</v>
      </c>
      <c r="I6" s="169">
        <f t="shared" si="2"/>
        <v>0</v>
      </c>
      <c r="J6" s="158">
        <f>分析係数表!G9</f>
        <v>0</v>
      </c>
      <c r="K6" s="17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58">
        <f>投入係数表!K7</f>
        <v>0</v>
      </c>
      <c r="E7" s="169">
        <f t="shared" si="0"/>
        <v>0</v>
      </c>
      <c r="F7" s="118">
        <f>分析係数表!C10</f>
        <v>0</v>
      </c>
      <c r="G7" s="169">
        <f t="shared" si="1"/>
        <v>0</v>
      </c>
      <c r="H7" s="169">
        <v>0</v>
      </c>
      <c r="I7" s="169">
        <f t="shared" si="2"/>
        <v>0</v>
      </c>
      <c r="J7" s="158">
        <f>分析係数表!G10</f>
        <v>0</v>
      </c>
      <c r="K7" s="17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58">
        <f>投入係数表!K8</f>
        <v>0.63283062645011601</v>
      </c>
      <c r="E8" s="169">
        <f t="shared" si="0"/>
        <v>0</v>
      </c>
      <c r="F8" s="118">
        <f>分析係数表!C11</f>
        <v>8.2087549528786496E-4</v>
      </c>
      <c r="G8" s="169">
        <f t="shared" si="1"/>
        <v>0</v>
      </c>
      <c r="H8" s="169">
        <v>0</v>
      </c>
      <c r="I8" s="169">
        <f t="shared" si="2"/>
        <v>0</v>
      </c>
      <c r="J8" s="158">
        <f>分析係数表!G11</f>
        <v>0.23510971786833856</v>
      </c>
      <c r="K8" s="17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58">
        <f>投入係数表!K9</f>
        <v>0</v>
      </c>
      <c r="E9" s="169">
        <f t="shared" si="0"/>
        <v>0</v>
      </c>
      <c r="F9" s="118">
        <f>分析係数表!C12</f>
        <v>3.3694766091354578E-2</v>
      </c>
      <c r="G9" s="169">
        <f t="shared" si="1"/>
        <v>0</v>
      </c>
      <c r="H9" s="169">
        <v>0</v>
      </c>
      <c r="I9" s="169">
        <f t="shared" si="2"/>
        <v>0</v>
      </c>
      <c r="J9" s="158">
        <f>分析係数表!G12</f>
        <v>0.15134643790478355</v>
      </c>
      <c r="K9" s="17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58">
        <f>投入係数表!K10</f>
        <v>0</v>
      </c>
      <c r="E10" s="169">
        <f t="shared" si="0"/>
        <v>0</v>
      </c>
      <c r="F10" s="118">
        <f>分析係数表!C13</f>
        <v>7.3277544118284244E-3</v>
      </c>
      <c r="G10" s="169">
        <f t="shared" si="1"/>
        <v>0</v>
      </c>
      <c r="H10" s="169">
        <v>0</v>
      </c>
      <c r="I10" s="169">
        <f t="shared" si="2"/>
        <v>0</v>
      </c>
      <c r="J10" s="158">
        <f>分析係数表!G13</f>
        <v>0.24598930481283424</v>
      </c>
      <c r="K10" s="17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58">
        <f>投入係数表!K11</f>
        <v>0</v>
      </c>
      <c r="E11" s="169">
        <f t="shared" si="0"/>
        <v>0</v>
      </c>
      <c r="F11" s="118">
        <f>分析係数表!C14</f>
        <v>0.29455517461793246</v>
      </c>
      <c r="G11" s="169">
        <f t="shared" si="1"/>
        <v>0</v>
      </c>
      <c r="H11" s="169">
        <v>0</v>
      </c>
      <c r="I11" s="169">
        <f t="shared" si="2"/>
        <v>0</v>
      </c>
      <c r="J11" s="158">
        <f>分析係数表!G14</f>
        <v>0.16245910746250231</v>
      </c>
      <c r="K11" s="17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58">
        <f>投入係数表!K12</f>
        <v>1.7401392111368909E-3</v>
      </c>
      <c r="E12" s="169">
        <f t="shared" si="0"/>
        <v>0</v>
      </c>
      <c r="F12" s="118">
        <f>分析係数表!C15</f>
        <v>2.1772510366767528E-2</v>
      </c>
      <c r="G12" s="169">
        <f t="shared" si="1"/>
        <v>0</v>
      </c>
      <c r="H12" s="169">
        <v>0</v>
      </c>
      <c r="I12" s="169">
        <f t="shared" si="2"/>
        <v>0</v>
      </c>
      <c r="J12" s="158">
        <f>分析係数表!G15</f>
        <v>0.11363521682527829</v>
      </c>
      <c r="K12" s="17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17">
        <f>最終需要_まとめ!C14</f>
        <v>0</v>
      </c>
      <c r="D13" s="158">
        <f>投入係数表!K13</f>
        <v>8.7006960556844551E-2</v>
      </c>
      <c r="E13" s="169">
        <f t="shared" si="0"/>
        <v>0</v>
      </c>
      <c r="F13" s="118">
        <f>分析係数表!C16</f>
        <v>6.3168212593708306E-3</v>
      </c>
      <c r="G13" s="169">
        <f t="shared" si="1"/>
        <v>0</v>
      </c>
      <c r="H13" s="169">
        <v>0</v>
      </c>
      <c r="I13" s="169">
        <f t="shared" si="2"/>
        <v>0</v>
      </c>
      <c r="J13" s="158">
        <f>分析係数表!G16</f>
        <v>1.9721577726218097E-2</v>
      </c>
      <c r="K13" s="17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58">
        <f>投入係数表!K14</f>
        <v>0</v>
      </c>
      <c r="E14" s="169">
        <f t="shared" si="0"/>
        <v>0</v>
      </c>
      <c r="F14" s="118">
        <f>分析係数表!C17</f>
        <v>7.9378496960914591E-2</v>
      </c>
      <c r="G14" s="169">
        <f t="shared" si="1"/>
        <v>0</v>
      </c>
      <c r="H14" s="169">
        <v>0</v>
      </c>
      <c r="I14" s="169">
        <f t="shared" si="2"/>
        <v>0</v>
      </c>
      <c r="J14" s="158">
        <f>分析係数表!G17</f>
        <v>0.22446445904155662</v>
      </c>
      <c r="K14" s="17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58">
        <f>投入係数表!K15</f>
        <v>1.1600928074245939E-3</v>
      </c>
      <c r="E15" s="169">
        <f t="shared" si="0"/>
        <v>0</v>
      </c>
      <c r="F15" s="118">
        <f>分析係数表!C18</f>
        <v>0.29470672389127328</v>
      </c>
      <c r="G15" s="169">
        <f t="shared" si="1"/>
        <v>0</v>
      </c>
      <c r="H15" s="169">
        <v>0</v>
      </c>
      <c r="I15" s="169">
        <f t="shared" si="2"/>
        <v>0</v>
      </c>
      <c r="J15" s="158">
        <f>分析係数表!G18</f>
        <v>0.22527699198491277</v>
      </c>
      <c r="K15" s="17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58">
        <f>投入係数表!K16</f>
        <v>0</v>
      </c>
      <c r="E16" s="169">
        <f t="shared" si="0"/>
        <v>0</v>
      </c>
      <c r="F16" s="118">
        <f>分析係数表!C19</f>
        <v>0.12093112469499157</v>
      </c>
      <c r="G16" s="169">
        <f t="shared" si="1"/>
        <v>0</v>
      </c>
      <c r="H16" s="169">
        <v>0</v>
      </c>
      <c r="I16" s="169">
        <f t="shared" si="2"/>
        <v>0</v>
      </c>
      <c r="J16" s="158">
        <f>分析係数表!G19</f>
        <v>4.7525512301634432E-2</v>
      </c>
      <c r="K16" s="17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58">
        <f>投入係数表!K17</f>
        <v>0</v>
      </c>
      <c r="E17" s="169">
        <f t="shared" si="0"/>
        <v>0</v>
      </c>
      <c r="F17" s="118">
        <f>分析係数表!C20</f>
        <v>0.11038897915538337</v>
      </c>
      <c r="G17" s="169">
        <f t="shared" si="1"/>
        <v>0</v>
      </c>
      <c r="H17" s="169">
        <v>0</v>
      </c>
      <c r="I17" s="169">
        <f t="shared" si="2"/>
        <v>0</v>
      </c>
      <c r="J17" s="158">
        <f>分析係数表!G20</f>
        <v>9.7372253914309995E-2</v>
      </c>
      <c r="K17" s="17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58">
        <f>投入係数表!K18</f>
        <v>1.1600928074245939E-3</v>
      </c>
      <c r="E18" s="169">
        <f t="shared" si="0"/>
        <v>0</v>
      </c>
      <c r="F18" s="118">
        <f>分析係数表!C21</f>
        <v>0.41461568406938021</v>
      </c>
      <c r="G18" s="169">
        <f t="shared" si="1"/>
        <v>0</v>
      </c>
      <c r="H18" s="169">
        <v>0</v>
      </c>
      <c r="I18" s="169">
        <f t="shared" si="2"/>
        <v>0</v>
      </c>
      <c r="J18" s="158">
        <f>分析係数表!G21</f>
        <v>0.27518465326220765</v>
      </c>
      <c r="K18" s="17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58">
        <f>投入係数表!K19</f>
        <v>0</v>
      </c>
      <c r="E19" s="169">
        <f t="shared" si="0"/>
        <v>0</v>
      </c>
      <c r="F19" s="118">
        <f>分析係数表!C22</f>
        <v>7.9611180086606281E-2</v>
      </c>
      <c r="G19" s="169">
        <f t="shared" si="1"/>
        <v>0</v>
      </c>
      <c r="H19" s="169">
        <v>0</v>
      </c>
      <c r="I19" s="169">
        <f t="shared" si="2"/>
        <v>0</v>
      </c>
      <c r="J19" s="158">
        <f>分析係数表!G22</f>
        <v>0.19753877121551763</v>
      </c>
      <c r="K19" s="17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58">
        <f>投入係数表!K20</f>
        <v>0</v>
      </c>
      <c r="E20" s="169">
        <f t="shared" si="0"/>
        <v>0</v>
      </c>
      <c r="F20" s="118">
        <f>分析係数表!C23</f>
        <v>0</v>
      </c>
      <c r="G20" s="169">
        <f t="shared" si="1"/>
        <v>0</v>
      </c>
      <c r="H20" s="169">
        <v>0</v>
      </c>
      <c r="I20" s="169">
        <f t="shared" si="2"/>
        <v>0</v>
      </c>
      <c r="J20" s="158">
        <f>分析係数表!G23</f>
        <v>0.20785268785268785</v>
      </c>
      <c r="K20" s="17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58">
        <f>投入係数表!K21</f>
        <v>0</v>
      </c>
      <c r="E21" s="169">
        <f t="shared" si="0"/>
        <v>0</v>
      </c>
      <c r="F21" s="118">
        <f>分析係数表!C24</f>
        <v>0.1837256220578346</v>
      </c>
      <c r="G21" s="169">
        <f t="shared" si="1"/>
        <v>0</v>
      </c>
      <c r="H21" s="169">
        <v>0</v>
      </c>
      <c r="I21" s="169">
        <f t="shared" si="2"/>
        <v>0</v>
      </c>
      <c r="J21" s="158">
        <f>分析係数表!G24</f>
        <v>0.19288119288119288</v>
      </c>
      <c r="K21" s="17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58">
        <f>投入係数表!K22</f>
        <v>0</v>
      </c>
      <c r="E22" s="169">
        <f t="shared" si="0"/>
        <v>0</v>
      </c>
      <c r="F22" s="118">
        <f>分析係数表!C25</f>
        <v>7.0413931740690439E-3</v>
      </c>
      <c r="G22" s="169">
        <f t="shared" si="1"/>
        <v>0</v>
      </c>
      <c r="H22" s="169">
        <v>0</v>
      </c>
      <c r="I22" s="169">
        <f t="shared" si="2"/>
        <v>0</v>
      </c>
      <c r="J22" s="158">
        <f>分析係数表!G25</f>
        <v>0.25940956994174247</v>
      </c>
      <c r="K22" s="17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58">
        <f>投入係数表!K23</f>
        <v>0</v>
      </c>
      <c r="E23" s="169">
        <f t="shared" si="0"/>
        <v>0</v>
      </c>
      <c r="F23" s="118">
        <f>分析係数表!C26</f>
        <v>0.31712598932687097</v>
      </c>
      <c r="G23" s="169">
        <f t="shared" si="1"/>
        <v>0</v>
      </c>
      <c r="H23" s="169">
        <v>0</v>
      </c>
      <c r="I23" s="169">
        <f t="shared" si="2"/>
        <v>0</v>
      </c>
      <c r="J23" s="158">
        <f>分析係数表!G26</f>
        <v>0.20571766536164524</v>
      </c>
      <c r="K23" s="17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58">
        <f>投入係数表!K24</f>
        <v>0</v>
      </c>
      <c r="E24" s="169">
        <f t="shared" si="0"/>
        <v>0</v>
      </c>
      <c r="F24" s="118">
        <f>分析係数表!C27</f>
        <v>0.91765023268361778</v>
      </c>
      <c r="G24" s="169">
        <f t="shared" si="1"/>
        <v>0</v>
      </c>
      <c r="H24" s="169">
        <v>0</v>
      </c>
      <c r="I24" s="169">
        <f t="shared" si="2"/>
        <v>0</v>
      </c>
      <c r="J24" s="158">
        <f>分析係数表!G27</f>
        <v>0.1974785174198333</v>
      </c>
      <c r="K24" s="17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58">
        <f>投入係数表!K25</f>
        <v>0</v>
      </c>
      <c r="E25" s="169">
        <f t="shared" si="0"/>
        <v>0</v>
      </c>
      <c r="F25" s="118">
        <f>分析係数表!C28</f>
        <v>0.17270965956269024</v>
      </c>
      <c r="G25" s="169">
        <f t="shared" si="1"/>
        <v>0</v>
      </c>
      <c r="H25" s="169">
        <v>0</v>
      </c>
      <c r="I25" s="169">
        <f t="shared" si="2"/>
        <v>0</v>
      </c>
      <c r="J25" s="158">
        <f>分析係数表!G28</f>
        <v>0.18312777184293161</v>
      </c>
      <c r="K25" s="17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58">
        <f>投入係数表!K26</f>
        <v>1.1600928074245939E-2</v>
      </c>
      <c r="E26" s="169">
        <f t="shared" si="0"/>
        <v>0</v>
      </c>
      <c r="F26" s="118">
        <f>分析係数表!C29</f>
        <v>0.14297982963117706</v>
      </c>
      <c r="G26" s="169">
        <f t="shared" si="1"/>
        <v>0</v>
      </c>
      <c r="H26" s="169">
        <v>0</v>
      </c>
      <c r="I26" s="169">
        <f t="shared" si="2"/>
        <v>0</v>
      </c>
      <c r="J26" s="158">
        <f>分析係数表!G29</f>
        <v>0.25955662607609614</v>
      </c>
      <c r="K26" s="17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58">
        <f>投入係数表!K27</f>
        <v>1.1600928074245939E-3</v>
      </c>
      <c r="E27" s="169">
        <f t="shared" si="0"/>
        <v>0</v>
      </c>
      <c r="F27" s="118">
        <f>分析係数表!C30</f>
        <v>1</v>
      </c>
      <c r="G27" s="169">
        <f t="shared" si="1"/>
        <v>0</v>
      </c>
      <c r="H27" s="169">
        <v>0</v>
      </c>
      <c r="I27" s="169">
        <f t="shared" si="2"/>
        <v>0</v>
      </c>
      <c r="J27" s="158">
        <f>分析係数表!G30</f>
        <v>0.3461756280481435</v>
      </c>
      <c r="K27" s="17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58">
        <f>投入係数表!K28</f>
        <v>1.1600928074245939E-2</v>
      </c>
      <c r="E28" s="169">
        <f t="shared" si="0"/>
        <v>0</v>
      </c>
      <c r="F28" s="118">
        <f>分析係数表!C31</f>
        <v>0.59217028559204188</v>
      </c>
      <c r="G28" s="169">
        <f t="shared" si="1"/>
        <v>0</v>
      </c>
      <c r="H28" s="169">
        <v>0</v>
      </c>
      <c r="I28" s="169">
        <f t="shared" si="2"/>
        <v>0</v>
      </c>
      <c r="J28" s="158">
        <f>分析係数表!G31</f>
        <v>6.4912179892355718E-2</v>
      </c>
      <c r="K28" s="17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58">
        <f>投入係数表!K29</f>
        <v>1.7401392111368909E-3</v>
      </c>
      <c r="E29" s="169">
        <f t="shared" si="0"/>
        <v>0</v>
      </c>
      <c r="F29" s="118">
        <f>分析係数表!C32</f>
        <v>0.99941076338876522</v>
      </c>
      <c r="G29" s="169">
        <f t="shared" si="1"/>
        <v>0</v>
      </c>
      <c r="H29" s="169">
        <v>0</v>
      </c>
      <c r="I29" s="169">
        <f t="shared" si="2"/>
        <v>0</v>
      </c>
      <c r="J29" s="158">
        <f>分析係数表!G32</f>
        <v>0.13653783696005198</v>
      </c>
      <c r="K29" s="17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58">
        <f>投入係数表!K30</f>
        <v>0</v>
      </c>
      <c r="E30" s="169">
        <f t="shared" si="0"/>
        <v>0</v>
      </c>
      <c r="F30" s="118">
        <f>分析係数表!C33</f>
        <v>1</v>
      </c>
      <c r="G30" s="169">
        <f t="shared" si="1"/>
        <v>0</v>
      </c>
      <c r="H30" s="169">
        <v>0</v>
      </c>
      <c r="I30" s="169">
        <f t="shared" si="2"/>
        <v>0</v>
      </c>
      <c r="J30" s="158">
        <f>分析係数表!G33</f>
        <v>0.48249270529387245</v>
      </c>
      <c r="K30" s="17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58">
        <f>投入係数表!K31</f>
        <v>1.9721577726218097E-2</v>
      </c>
      <c r="E31" s="169">
        <f t="shared" si="0"/>
        <v>0</v>
      </c>
      <c r="F31" s="118">
        <f>分析係数表!C34</f>
        <v>0.43058167090385968</v>
      </c>
      <c r="G31" s="169">
        <f t="shared" si="1"/>
        <v>0</v>
      </c>
      <c r="H31" s="169">
        <v>0</v>
      </c>
      <c r="I31" s="169">
        <f t="shared" si="2"/>
        <v>0</v>
      </c>
      <c r="J31" s="158">
        <f>分析係数表!G34</f>
        <v>0.40252231218602053</v>
      </c>
      <c r="K31" s="17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58">
        <f>投入係数表!K32</f>
        <v>5.2204176334106726E-3</v>
      </c>
      <c r="E32" s="169">
        <f t="shared" si="0"/>
        <v>0</v>
      </c>
      <c r="F32" s="118">
        <f>分析係数表!C35</f>
        <v>0.79245431709599568</v>
      </c>
      <c r="G32" s="169">
        <f t="shared" si="1"/>
        <v>0</v>
      </c>
      <c r="H32" s="169">
        <v>0</v>
      </c>
      <c r="I32" s="169">
        <f t="shared" si="2"/>
        <v>0</v>
      </c>
      <c r="J32" s="158">
        <f>分析係数表!G35</f>
        <v>0.31439313408452596</v>
      </c>
      <c r="K32" s="17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58">
        <f>投入係数表!K33</f>
        <v>5.8004640371229696E-4</v>
      </c>
      <c r="E33" s="169">
        <f t="shared" si="0"/>
        <v>0</v>
      </c>
      <c r="F33" s="118">
        <f>分析係数表!C36</f>
        <v>1</v>
      </c>
      <c r="G33" s="169">
        <f t="shared" si="1"/>
        <v>0</v>
      </c>
      <c r="H33" s="169">
        <v>0</v>
      </c>
      <c r="I33" s="169">
        <f t="shared" si="2"/>
        <v>0</v>
      </c>
      <c r="J33" s="158">
        <f>分析係数表!G36</f>
        <v>7.0997521594392057E-2</v>
      </c>
      <c r="K33" s="17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58">
        <f>投入係数表!K34</f>
        <v>3.248259860788863E-2</v>
      </c>
      <c r="E34" s="169">
        <f t="shared" si="0"/>
        <v>0</v>
      </c>
      <c r="F34" s="118">
        <f>分析係数表!C37</f>
        <v>0.57178358697686016</v>
      </c>
      <c r="G34" s="169">
        <f t="shared" si="1"/>
        <v>0</v>
      </c>
      <c r="H34" s="169">
        <v>0</v>
      </c>
      <c r="I34" s="169">
        <f t="shared" si="2"/>
        <v>0</v>
      </c>
      <c r="J34" s="158">
        <f>分析係数表!G37</f>
        <v>0.42113403722838638</v>
      </c>
      <c r="K34" s="17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58">
        <f>投入係数表!K35</f>
        <v>5.8004640371229696E-4</v>
      </c>
      <c r="E35" s="169">
        <f t="shared" si="0"/>
        <v>0</v>
      </c>
      <c r="F35" s="118">
        <f>分析係数表!C38</f>
        <v>0.18809982592830476</v>
      </c>
      <c r="G35" s="169">
        <f t="shared" si="1"/>
        <v>0</v>
      </c>
      <c r="H35" s="169">
        <v>0</v>
      </c>
      <c r="I35" s="169">
        <f t="shared" si="2"/>
        <v>0</v>
      </c>
      <c r="J35" s="158">
        <f>分析係数表!G38</f>
        <v>0.2621703526984332</v>
      </c>
      <c r="K35" s="17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58">
        <f>投入係数表!K36</f>
        <v>0</v>
      </c>
      <c r="E36" s="169">
        <f t="shared" si="0"/>
        <v>0</v>
      </c>
      <c r="F36" s="118">
        <f>分析係数表!C39</f>
        <v>1</v>
      </c>
      <c r="G36" s="169">
        <f t="shared" si="1"/>
        <v>0</v>
      </c>
      <c r="H36" s="169">
        <v>0</v>
      </c>
      <c r="I36" s="169">
        <f t="shared" si="2"/>
        <v>0</v>
      </c>
      <c r="J36" s="158">
        <f>分析係数表!G39</f>
        <v>0.35299604507126336</v>
      </c>
      <c r="K36" s="17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58">
        <f>投入係数表!K37</f>
        <v>0</v>
      </c>
      <c r="E37" s="169">
        <f t="shared" si="0"/>
        <v>0</v>
      </c>
      <c r="F37" s="118">
        <f>分析係数表!C40</f>
        <v>0.95581107395335052</v>
      </c>
      <c r="G37" s="169">
        <f t="shared" si="1"/>
        <v>0</v>
      </c>
      <c r="H37" s="169">
        <v>0</v>
      </c>
      <c r="I37" s="169">
        <f t="shared" si="2"/>
        <v>0</v>
      </c>
      <c r="J37" s="158">
        <f>分析係数表!G40</f>
        <v>0.45958963093599003</v>
      </c>
      <c r="K37" s="17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58">
        <f>投入係数表!K38</f>
        <v>0</v>
      </c>
      <c r="E38" s="169">
        <f t="shared" si="0"/>
        <v>0</v>
      </c>
      <c r="F38" s="118">
        <f>分析係数表!C41</f>
        <v>0.99998427017546621</v>
      </c>
      <c r="G38" s="169">
        <f t="shared" si="1"/>
        <v>0</v>
      </c>
      <c r="H38" s="169">
        <v>0</v>
      </c>
      <c r="I38" s="169">
        <f t="shared" si="2"/>
        <v>0</v>
      </c>
      <c r="J38" s="158">
        <f>分析係数表!G41</f>
        <v>0.4951095975863814</v>
      </c>
      <c r="K38" s="17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58">
        <f>投入係数表!K39</f>
        <v>0</v>
      </c>
      <c r="E39" s="169">
        <f t="shared" ref="E39:E44" si="10">$C$13*D39</f>
        <v>0</v>
      </c>
      <c r="F39" s="118">
        <f>分析係数表!C42</f>
        <v>0.19932544143905828</v>
      </c>
      <c r="G39" s="169">
        <f t="shared" ref="G39:G44" si="11">E39*F39</f>
        <v>0</v>
      </c>
      <c r="H39" s="169">
        <v>0</v>
      </c>
      <c r="I39" s="169">
        <f t="shared" ref="I39:I44" si="12">C39+H39</f>
        <v>0</v>
      </c>
      <c r="J39" s="158">
        <f>分析係数表!G42</f>
        <v>0.4992493517128429</v>
      </c>
      <c r="K39" s="17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58">
        <f>投入係数表!K40</f>
        <v>9.8607888631090483E-3</v>
      </c>
      <c r="E40" s="169">
        <f t="shared" si="10"/>
        <v>0</v>
      </c>
      <c r="F40" s="118">
        <f>分析係数表!C43</f>
        <v>0.35268356770960052</v>
      </c>
      <c r="G40" s="169">
        <f t="shared" si="11"/>
        <v>0</v>
      </c>
      <c r="H40" s="169">
        <v>0</v>
      </c>
      <c r="I40" s="169">
        <f t="shared" si="12"/>
        <v>0</v>
      </c>
      <c r="J40" s="158">
        <f>分析係数表!G43</f>
        <v>0.33274759463040848</v>
      </c>
      <c r="K40" s="17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58">
        <f>投入係数表!K41</f>
        <v>0</v>
      </c>
      <c r="E41" s="169">
        <f t="shared" si="10"/>
        <v>0</v>
      </c>
      <c r="F41" s="118">
        <f>分析係数表!C44</f>
        <v>0.75263033862133366</v>
      </c>
      <c r="G41" s="169">
        <f t="shared" si="11"/>
        <v>0</v>
      </c>
      <c r="H41" s="169">
        <v>0</v>
      </c>
      <c r="I41" s="169">
        <f t="shared" si="12"/>
        <v>0</v>
      </c>
      <c r="J41" s="158">
        <f>分析係数表!G44</f>
        <v>0.27768563162970106</v>
      </c>
      <c r="K41" s="17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58">
        <f>投入係数表!K42</f>
        <v>0</v>
      </c>
      <c r="E42" s="169">
        <f t="shared" si="10"/>
        <v>0</v>
      </c>
      <c r="F42" s="118">
        <f>分析係数表!C45</f>
        <v>0.60759401946812885</v>
      </c>
      <c r="G42" s="169">
        <f t="shared" si="11"/>
        <v>0</v>
      </c>
      <c r="H42" s="169">
        <v>0</v>
      </c>
      <c r="I42" s="169">
        <f t="shared" si="12"/>
        <v>0</v>
      </c>
      <c r="J42" s="158">
        <f>分析係数表!G45</f>
        <v>0.27195126838456296</v>
      </c>
      <c r="K42" s="17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58">
        <f>投入係数表!K43</f>
        <v>0</v>
      </c>
      <c r="E43" s="169">
        <f t="shared" si="10"/>
        <v>0</v>
      </c>
      <c r="F43" s="118">
        <f>分析係数表!C46</f>
        <v>1</v>
      </c>
      <c r="G43" s="169">
        <f t="shared" si="11"/>
        <v>0</v>
      </c>
      <c r="H43" s="169">
        <v>0</v>
      </c>
      <c r="I43" s="169">
        <f t="shared" si="12"/>
        <v>0</v>
      </c>
      <c r="J43" s="158">
        <f>分析係数表!G46</f>
        <v>0</v>
      </c>
      <c r="K43" s="17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58">
        <f>投入係数表!K44</f>
        <v>5.8004640371229696E-4</v>
      </c>
      <c r="E44" s="169">
        <f t="shared" si="10"/>
        <v>0</v>
      </c>
      <c r="F44" s="118">
        <f>分析係数表!C47</f>
        <v>6.0971505496971057E-2</v>
      </c>
      <c r="G44" s="169">
        <f t="shared" si="11"/>
        <v>0</v>
      </c>
      <c r="H44" s="169">
        <v>0</v>
      </c>
      <c r="I44" s="169">
        <f t="shared" si="12"/>
        <v>0</v>
      </c>
      <c r="J44" s="158">
        <f>分析係数表!G47</f>
        <v>1.2795549374130737E-2</v>
      </c>
      <c r="K44" s="17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62">
        <f>投入係数表!K45</f>
        <v>0.81902552204176338</v>
      </c>
      <c r="E45" s="134">
        <f>SUM(E5:E44)</f>
        <v>0</v>
      </c>
      <c r="F45" s="135">
        <f>分析係数表!C48</f>
        <v>0.75263033862133366</v>
      </c>
      <c r="G45" s="134">
        <f>SUM(G5:G44)</f>
        <v>0</v>
      </c>
      <c r="H45" s="134">
        <f>SUM(H5:H44)</f>
        <v>0</v>
      </c>
      <c r="I45" s="134">
        <f>SUM(I5:I44)</f>
        <v>0</v>
      </c>
      <c r="J45" s="162">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324</v>
      </c>
      <c r="S2" s="6" t="s">
        <v>164</v>
      </c>
      <c r="U2" s="106" t="s">
        <v>228</v>
      </c>
      <c r="W2" s="6" t="s">
        <v>140</v>
      </c>
      <c r="Y2" s="6" t="s">
        <v>165</v>
      </c>
    </row>
    <row r="3" spans="1:25" ht="45" x14ac:dyDescent="0.15">
      <c r="B3" s="107"/>
      <c r="C3" s="108" t="s">
        <v>249</v>
      </c>
      <c r="D3" s="108" t="s">
        <v>355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投入係数表!L5</f>
        <v>4.5145707771833594E-4</v>
      </c>
      <c r="E5" s="119">
        <f t="shared" ref="E5:E38" si="0">$C$14*D5</f>
        <v>0</v>
      </c>
      <c r="F5" s="118">
        <f>分析係数表!C8</f>
        <v>9.2543346452504949E-3</v>
      </c>
      <c r="G5" s="119">
        <f t="shared" ref="G5:G38" si="1">E5*F5</f>
        <v>0</v>
      </c>
      <c r="H5" s="119">
        <f t="array" ref="H5:H44">MMULT(逆行列係数!C5:AP44,'10'!G5:G44)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MMULT(逆行列係数!C5:AP44,'10'!Q5:Q44)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投入係数表!L6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投入係数表!L7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投入係数表!L8</f>
        <v>2.2572853885916798E-5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投入係数表!L9</f>
        <v>2.2572853885916798E-5</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投入係数表!L10</f>
        <v>1.3092255253831743E-3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投入係数表!L11</f>
        <v>6.9298661429764569E-3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投入係数表!L12</f>
        <v>0.19979232974424957</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投入係数表!L13</f>
        <v>1.4446626486986751E-3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17">
        <f>最終需要_まとめ!C15</f>
        <v>0</v>
      </c>
      <c r="D14" s="118">
        <f>投入係数表!L14</f>
        <v>0.24746619715130583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投入係数表!L15</f>
        <v>3.6116566217466875E-3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投入係数表!L16</f>
        <v>1.557526918128259E-3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投入係数表!L17</f>
        <v>2.4378682196790138E-3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投入係数表!L18</f>
        <v>2.3701496580212636E-3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投入係数表!L19</f>
        <v>4.7402993160425272E-4</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投入係数表!L20</f>
        <v>3.2053452518001849E-3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投入係数表!L21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投入係数表!L22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投入係数表!L23</f>
        <v>2.2572853885916798E-5</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投入係数表!L24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投入係数表!L25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投入係数表!L26</f>
        <v>2.2121396808198459E-3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投入係数表!L27</f>
        <v>3.3407823751156859E-3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投入係数表!L28</f>
        <v>3.3340105189499106E-2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投入係数表!L29</f>
        <v>1.0383512787521727E-3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投入係数表!L30</f>
        <v>4.5145707771833596E-5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投入係数表!L31</f>
        <v>5.7583350262973745E-2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投入係数表!L32</f>
        <v>3.6116566217466875E-3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投入係数表!L33</f>
        <v>3.3407823751156859E-3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投入係数表!L34</f>
        <v>1.8712895871425023E-2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投入係数表!L35</f>
        <v>5.4852034942777812E-3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投入係数表!L36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投入係数表!L37</f>
        <v>1.3543712331550077E-4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投入係数表!L38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投入係数表!L39</f>
        <v>4.7402993160425272E-4</v>
      </c>
      <c r="E39" s="119">
        <f t="shared" ref="E39:E44" si="10">$C$14*D39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投入係数表!L40</f>
        <v>3.76289474278233E-2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投入係数表!L41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投入係数表!L42</f>
        <v>9.0291415543667191E-5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投入係数表!L43</f>
        <v>6.7718561657750383E-5</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投入係数表!L44</f>
        <v>1.4446626486986751E-3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投入係数表!L45</f>
        <v>0.63966953341911015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7"/>
  <sheetViews>
    <sheetView showGridLines="0" workbookViewId="0">
      <pane xSplit="2" ySplit="4" topLeftCell="F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268</v>
      </c>
      <c r="S2" s="6" t="s">
        <v>164</v>
      </c>
      <c r="U2" s="106" t="s">
        <v>228</v>
      </c>
      <c r="W2" s="6" t="s">
        <v>140</v>
      </c>
      <c r="Y2" s="6" t="s">
        <v>165</v>
      </c>
    </row>
    <row r="3" spans="1:25" ht="45" x14ac:dyDescent="0.15">
      <c r="B3" s="107"/>
      <c r="C3" s="108" t="s">
        <v>249</v>
      </c>
      <c r="D3" s="108" t="s">
        <v>269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投入係数表!M5</f>
        <v>2.9467232437529467E-5</v>
      </c>
      <c r="E5" s="119">
        <f t="shared" ref="E5:E38" si="0">$C$15*D5</f>
        <v>0</v>
      </c>
      <c r="F5" s="118">
        <f>分析係数表!C8</f>
        <v>9.2543346452504949E-3</v>
      </c>
      <c r="G5" s="119">
        <f t="shared" ref="G5:G38" si="1">E5*F5</f>
        <v>0</v>
      </c>
      <c r="H5" s="119">
        <f t="array" ref="H5:H44">MMULT(逆行列係数!C5:AP44,'11'!G5:G44)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MMULT(逆行列係数!C5:AP44,'11'!Q5:Q44)</f>
        <v>0</v>
      </c>
      <c r="S5" s="126">
        <f t="shared" ref="S5:S38" si="6">I5+R5</f>
        <v>0</v>
      </c>
      <c r="T5" s="127">
        <f>分析係数表!F8</f>
        <v>0.55836575875486383</v>
      </c>
      <c r="U5" s="128">
        <f t="shared" ref="U5:U44" si="7">S5*T5</f>
        <v>0</v>
      </c>
      <c r="V5" s="129">
        <f>分析係数表!D8</f>
        <v>0.2736524906322878</v>
      </c>
      <c r="W5" s="259">
        <f t="shared" ref="W5:W44" si="8">ROUND(S5*V5,0)</f>
        <v>0</v>
      </c>
      <c r="X5" s="118">
        <f>分析係数表!E8</f>
        <v>4.6479574456934729E-2</v>
      </c>
      <c r="Y5" s="258">
        <f t="shared" ref="Y5:Y44" si="9">ROUND(S5*X5,0)</f>
        <v>0</v>
      </c>
    </row>
    <row r="6" spans="1:25" x14ac:dyDescent="0.15">
      <c r="A6" s="11" t="s">
        <v>238</v>
      </c>
      <c r="B6" s="8" t="s">
        <v>292</v>
      </c>
      <c r="C6" s="132"/>
      <c r="D6" s="118">
        <f>投入係数表!M6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投入係数表!M7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投入係数表!M8</f>
        <v>6.2234794908062233E-2</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投入係数表!M9</f>
        <v>1.7680339462517681E-4</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投入係数表!M10</f>
        <v>5.5398396982555397E-3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投入係数表!M11</f>
        <v>2.5076614804337576E-2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投入係数表!M12</f>
        <v>3.9545025931164546E-2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投入係数表!M13</f>
        <v>2.6343705799151344E-2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投入係数表!M14</f>
        <v>1.9801980198019802E-2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17">
        <f>最終需要_まとめ!C16</f>
        <v>0</v>
      </c>
      <c r="D15" s="118">
        <f>投入係数表!M15</f>
        <v>6.8688118811881194E-2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投入係数表!M16</f>
        <v>3.9780763790664784E-3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投入係数表!M17</f>
        <v>8.0445544554455448E-3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投入係数表!M18</f>
        <v>1.2317303158887318E-2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投入係数表!M19</f>
        <v>1.5322960867515322E-3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投入係数表!M20</f>
        <v>1.0902876001885903E-3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投入係数表!M21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投入係数表!M22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投入係数表!M23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投入係数表!M24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投入係数表!M25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投入係数表!M26</f>
        <v>1.7267798208392266E-2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投入係数表!M27</f>
        <v>4.8620933521923617E-3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投入係数表!M28</f>
        <v>4.8296793965110794E-2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投入係数表!M29</f>
        <v>1.5322960867515322E-3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投入係数表!M30</f>
        <v>1.7680339462517679E-3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投入係数表!M31</f>
        <v>3.8631541725601133E-2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投入係数表!M32</f>
        <v>1.0785007072135784E-2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投入係数表!M33</f>
        <v>2.593116454502593E-3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投入係数表!M34</f>
        <v>4.1460396039603963E-2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投入係数表!M35</f>
        <v>6.2175860443187177E-3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投入係数表!M36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投入係数表!M37</f>
        <v>4.1254125412541255E-4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投入係数表!M38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投入係数表!M39</f>
        <v>7.3668081093823667E-4</v>
      </c>
      <c r="E39" s="119">
        <f t="shared" ref="E39:E44" si="10">$C$15*D39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si="7"/>
        <v>0</v>
      </c>
      <c r="V39" s="129">
        <f>分析係数表!D42</f>
        <v>0.14507984168145216</v>
      </c>
      <c r="W39" s="259">
        <f t="shared" si="8"/>
        <v>0</v>
      </c>
      <c r="X39" s="118">
        <f>分析係数表!E42</f>
        <v>9.4035758154770027E-2</v>
      </c>
      <c r="Y39" s="258">
        <f t="shared" si="9"/>
        <v>0</v>
      </c>
    </row>
    <row r="40" spans="1:25" x14ac:dyDescent="0.15">
      <c r="A40" s="11" t="s">
        <v>210</v>
      </c>
      <c r="B40" s="8" t="s">
        <v>42</v>
      </c>
      <c r="C40" s="132"/>
      <c r="D40" s="118">
        <f>投入係数表!M40</f>
        <v>5.6753889674681757E-2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7"/>
        <v>0</v>
      </c>
      <c r="V40" s="129">
        <f>分析係数表!D43</f>
        <v>0.10205680705190989</v>
      </c>
      <c r="W40" s="259">
        <f t="shared" si="8"/>
        <v>0</v>
      </c>
      <c r="X40" s="118">
        <f>分析係数表!E43</f>
        <v>9.4601601659272921E-2</v>
      </c>
      <c r="Y40" s="258">
        <f t="shared" si="9"/>
        <v>0</v>
      </c>
    </row>
    <row r="41" spans="1:25" x14ac:dyDescent="0.15">
      <c r="A41" s="11" t="s">
        <v>216</v>
      </c>
      <c r="B41" s="8" t="s">
        <v>306</v>
      </c>
      <c r="C41" s="132"/>
      <c r="D41" s="118">
        <f>投入係数表!M41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7"/>
        <v>0</v>
      </c>
      <c r="V41" s="129">
        <f>分析係数表!D44</f>
        <v>0.10185149469623915</v>
      </c>
      <c r="W41" s="259">
        <f t="shared" si="8"/>
        <v>0</v>
      </c>
      <c r="X41" s="118">
        <f>分析係数表!E44</f>
        <v>7.65380906460945E-2</v>
      </c>
      <c r="Y41" s="258">
        <f t="shared" si="9"/>
        <v>0</v>
      </c>
    </row>
    <row r="42" spans="1:25" x14ac:dyDescent="0.15">
      <c r="A42" s="11" t="s">
        <v>217</v>
      </c>
      <c r="B42" s="8" t="s">
        <v>307</v>
      </c>
      <c r="C42" s="132"/>
      <c r="D42" s="118">
        <f>投入係数表!M42</f>
        <v>5.8934464875058934E-5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7"/>
        <v>0</v>
      </c>
      <c r="V42" s="129">
        <f>分析係数表!D45</f>
        <v>0.21708812567627139</v>
      </c>
      <c r="W42" s="259">
        <f t="shared" si="8"/>
        <v>0</v>
      </c>
      <c r="X42" s="118">
        <f>分析係数表!E45</f>
        <v>0.15927276613366462</v>
      </c>
      <c r="Y42" s="258">
        <f t="shared" si="9"/>
        <v>0</v>
      </c>
    </row>
    <row r="43" spans="1:25" x14ac:dyDescent="0.15">
      <c r="A43" s="11" t="s">
        <v>218</v>
      </c>
      <c r="B43" s="8" t="s">
        <v>308</v>
      </c>
      <c r="C43" s="132"/>
      <c r="D43" s="118">
        <f>投入係数表!M43</f>
        <v>7.6614804337576611E-4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7"/>
        <v>0</v>
      </c>
      <c r="V43" s="129">
        <f>分析係数表!D46</f>
        <v>0</v>
      </c>
      <c r="W43" s="259">
        <f t="shared" si="8"/>
        <v>0</v>
      </c>
      <c r="X43" s="118">
        <f>分析係数表!E46</f>
        <v>0</v>
      </c>
      <c r="Y43" s="258">
        <f t="shared" si="9"/>
        <v>0</v>
      </c>
    </row>
    <row r="44" spans="1:25" x14ac:dyDescent="0.15">
      <c r="A44" s="11" t="s">
        <v>219</v>
      </c>
      <c r="B44" s="8" t="s">
        <v>309</v>
      </c>
      <c r="C44" s="132"/>
      <c r="D44" s="118">
        <f>投入係数表!M44</f>
        <v>6.7479962281942482E-3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7"/>
        <v>0</v>
      </c>
      <c r="V44" s="129">
        <f>分析係数表!D47</f>
        <v>1.4464534075104311E-2</v>
      </c>
      <c r="W44" s="259">
        <f t="shared" si="8"/>
        <v>0</v>
      </c>
      <c r="X44" s="118">
        <f>分析係数表!E47</f>
        <v>1.4464534075104311E-2</v>
      </c>
      <c r="Y44" s="258">
        <f t="shared" si="9"/>
        <v>0</v>
      </c>
    </row>
    <row r="45" spans="1:25" x14ac:dyDescent="0.15">
      <c r="A45" s="6">
        <v>41</v>
      </c>
      <c r="B45" s="50" t="s">
        <v>161</v>
      </c>
      <c r="C45" s="134">
        <f>SUM(C5:C44)</f>
        <v>0</v>
      </c>
      <c r="D45" s="135">
        <f>投入係数表!M45</f>
        <v>0.51328972182932575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7"/>
  <sheetViews>
    <sheetView showGridLines="0" workbookViewId="0">
      <pane xSplit="2" ySplit="4" topLeftCell="E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345</v>
      </c>
      <c r="S2" s="6" t="s">
        <v>164</v>
      </c>
      <c r="U2" s="106" t="s">
        <v>228</v>
      </c>
      <c r="W2" s="6" t="s">
        <v>140</v>
      </c>
      <c r="Y2" s="6" t="s">
        <v>165</v>
      </c>
    </row>
    <row r="3" spans="1:25" ht="45" x14ac:dyDescent="0.15">
      <c r="B3" s="107"/>
      <c r="C3" s="108" t="s">
        <v>249</v>
      </c>
      <c r="D3" s="108" t="s">
        <v>267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投入係数表!N5</f>
        <v>0</v>
      </c>
      <c r="E5" s="119">
        <f t="shared" ref="E5:E38" si="0">$C$16*D5</f>
        <v>0</v>
      </c>
      <c r="F5" s="118">
        <f>分析係数表!C8</f>
        <v>9.2543346452504949E-3</v>
      </c>
      <c r="G5" s="119">
        <f t="shared" ref="G5:G38" si="1">E5*F5</f>
        <v>0</v>
      </c>
      <c r="H5" s="119">
        <f t="array" ref="H5:H44">MMULT(逆行列係数!C5:AP44,'12'!G5:G44)</f>
        <v>0</v>
      </c>
      <c r="I5" s="119">
        <f t="shared" ref="I5:I38" si="2">C5+H5</f>
        <v>0</v>
      </c>
      <c r="J5" s="118">
        <f>分析係数表!G8</f>
        <v>9.727626459143969E-2</v>
      </c>
      <c r="K5" s="120">
        <f t="shared" ref="K5:K38" si="3">I5*J5</f>
        <v>0</v>
      </c>
      <c r="L5" s="121" t="s">
        <v>196</v>
      </c>
      <c r="M5" s="122" t="s">
        <v>196</v>
      </c>
      <c r="N5" s="123">
        <f>分析係数表!H8</f>
        <v>1.0188628253699747E-2</v>
      </c>
      <c r="O5" s="124">
        <f t="shared" ref="O5:O38" si="4">$M$45*N5</f>
        <v>0</v>
      </c>
      <c r="P5" s="118">
        <f>分析係数表!C8</f>
        <v>9.2543346452504949E-3</v>
      </c>
      <c r="Q5" s="124">
        <f t="shared" ref="Q5:Q38" si="5">O5*P5</f>
        <v>0</v>
      </c>
      <c r="R5" s="125">
        <f t="array" ref="R5:R44">MMULT(逆行列係数!C5:AP44,'12'!Q5:Q44)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投入係数表!N6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投入係数表!N7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投入係数表!N8</f>
        <v>2.6567510529248928E-2</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投入係数表!N9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投入係数表!N10</f>
        <v>3.7686031957755102E-4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投入係数表!N11</f>
        <v>6.9890459267109458E-4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投入係数表!N12</f>
        <v>3.2409987483669384E-3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投入係数表!N13</f>
        <v>1.4391496203988781E-2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投入係数表!N14</f>
        <v>6.463725481239208E-4</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投入係数表!N15</f>
        <v>3.5539070137131476E-3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17">
        <f>最終需要_まとめ!C17</f>
        <v>0</v>
      </c>
      <c r="D16" s="118">
        <f>投入係数表!N16</f>
        <v>0.62021844194523879</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投入係数表!N17</f>
        <v>8.0830828544542609E-3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投入係数表!N18</f>
        <v>1.6216413751518862E-4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投入係数表!N19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投入係数表!N20</f>
        <v>1.3018811039951762E-4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投入係数表!N21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投入係数表!N22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投入係数表!N23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投入係数表!N24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投入係数表!N25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投入係数表!N26</f>
        <v>5.9338370318938027E-3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投入係数表!N27</f>
        <v>3.7982952209543474E-3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投入係数表!N28</f>
        <v>3.9773609728021048E-2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投入係数表!N29</f>
        <v>8.9989676311245514E-4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投入係数表!N30</f>
        <v>7.3088061978676561E-5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投入係数表!N31</f>
        <v>4.183149547310816E-2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投入係数表!N32</f>
        <v>5.276044474085714E-3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投入係数表!N33</f>
        <v>1.361265154352851E-3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投入係数表!N34</f>
        <v>2.2645879203705564E-2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投入係数表!N35</f>
        <v>3.6429830892496596E-3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投入係数表!N36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投入係数表!N37</f>
        <v>3.1976027115670996E-5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投入係数表!N38</f>
        <v>2.2840019368336425E-6</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投入係数表!N39</f>
        <v>6.96620590734261E-4</v>
      </c>
      <c r="E39" s="119">
        <f t="shared" ref="E39:E44" si="10">$C$16*D39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投入係数表!N40</f>
        <v>1.4583352366682806E-2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投入係数表!N41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投入係数表!N42</f>
        <v>8.2224069726011129E-5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投入係数表!N43</f>
        <v>2.146961820623624E-4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投入係数表!N44</f>
        <v>5.4359246096640692E-3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投入係数表!N45</f>
        <v>0.82435339905168237</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6">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H13" sqref="H13"/>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344</v>
      </c>
      <c r="S2" s="6" t="s">
        <v>164</v>
      </c>
      <c r="U2" s="106" t="s">
        <v>228</v>
      </c>
      <c r="W2" s="6" t="s">
        <v>140</v>
      </c>
      <c r="Y2" s="6" t="s">
        <v>165</v>
      </c>
    </row>
    <row r="3" spans="1:25" ht="45" x14ac:dyDescent="0.15">
      <c r="B3" s="107"/>
      <c r="C3" s="108" t="s">
        <v>249</v>
      </c>
      <c r="D3" s="108" t="s">
        <v>266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投入係数表!O5</f>
        <v>0</v>
      </c>
      <c r="E5" s="119">
        <f t="shared" ref="E5:E38" si="0">$C$17*D5</f>
        <v>0</v>
      </c>
      <c r="F5" s="118">
        <f>分析係数表!C8</f>
        <v>9.2543346452504949E-3</v>
      </c>
      <c r="G5" s="119">
        <f t="shared" ref="G5:G38" si="1">E5*F5</f>
        <v>0</v>
      </c>
      <c r="H5" s="119">
        <f t="array" ref="H5:H44">MMULT(逆行列係数!C5:AP44,'13'!G5:G44)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MMULT(逆行列係数!C5:AP44,'13'!Q5:Q44)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投入係数表!O6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投入係数表!O7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投入係数表!O8</f>
        <v>0.14732775013148844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投入係数表!O9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投入係数表!O10</f>
        <v>4.7538131650281184E-4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投入係数表!O11</f>
        <v>1.1328235627301047E-3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投入係数表!O12</f>
        <v>4.5717522353036369E-3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投入係数表!O13</f>
        <v>4.2582028563336975E-3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投入係数表!O14</f>
        <v>1.8206092972448112E-3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投入係数表!O15</f>
        <v>8.5872071853380257E-3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投入係数表!O16</f>
        <v>5.3606829307763888E-4</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17">
        <f>最終需要_まとめ!C18</f>
        <v>0</v>
      </c>
      <c r="D17" s="118">
        <f>投入係数表!O17</f>
        <v>0.38460371404296639</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投入係数表!O18</f>
        <v>1.4160294534126311E-3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投入係数表!O19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投入係数表!O20</f>
        <v>1.4160294534126309E-4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投入係数表!O21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投入係数表!O22</f>
        <v>3.0343488287413521E-5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投入係数表!O23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投入係数表!O24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投入係数表!O25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投入係数表!O26</f>
        <v>4.0093862523769064E-2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投入係数表!O27</f>
        <v>3.1152647975077881E-3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投入係数表!O28</f>
        <v>4.7962940486304971E-2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投入係数表!O29</f>
        <v>1.0316786017720598E-3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投入係数表!O30</f>
        <v>4.0457984383218028E-5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投入係数表!O31</f>
        <v>3.1739288748634541E-2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投入係数表!O32</f>
        <v>8.4961767204757861E-3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投入係数表!O33</f>
        <v>1.0316786017720598E-3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投入係数表!O34</f>
        <v>2.3617348383703524E-2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投入係数表!O35</f>
        <v>3.4389286725735324E-3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投入係数表!O36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投入係数表!O37</f>
        <v>2.0228992191609014E-5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投入係数表!O38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投入係数表!O39</f>
        <v>3.4389286725735322E-4</v>
      </c>
      <c r="E39" s="119">
        <f t="shared" ref="E39:E44" si="10">$C$17*D39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投入係数表!O40</f>
        <v>1.4807622284257799E-2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投入係数表!O41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投入係数表!O42</f>
        <v>8.0915968766436056E-5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投入係数表!O43</f>
        <v>1.4160294534126309E-4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投入係数表!O44</f>
        <v>3.4288141764777279E-3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投入係数表!O45</f>
        <v>0.73429218756321557</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47"/>
  <sheetViews>
    <sheetView showGridLines="0" workbookViewId="0">
      <pane xSplit="2" ySplit="4" topLeftCell="E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343</v>
      </c>
      <c r="S2" s="6" t="s">
        <v>164</v>
      </c>
      <c r="U2" s="106" t="s">
        <v>228</v>
      </c>
      <c r="W2" s="6" t="s">
        <v>140</v>
      </c>
      <c r="Y2" s="6" t="s">
        <v>165</v>
      </c>
    </row>
    <row r="3" spans="1:25" ht="45" x14ac:dyDescent="0.15">
      <c r="B3" s="107"/>
      <c r="C3" s="108" t="s">
        <v>249</v>
      </c>
      <c r="D3" s="108" t="s">
        <v>265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投入係数表!P5</f>
        <v>0</v>
      </c>
      <c r="E5" s="119">
        <f t="shared" ref="E5:E38" si="0">$C$18*D5</f>
        <v>0</v>
      </c>
      <c r="F5" s="118">
        <f>分析係数表!C8</f>
        <v>9.2543346452504949E-3</v>
      </c>
      <c r="G5" s="119">
        <f t="shared" ref="G5:G38" si="1">E5*F5</f>
        <v>0</v>
      </c>
      <c r="H5" s="119">
        <f t="array" ref="H5:H44">MMULT(逆行列係数!C5:AP44,'14'!G5:G44)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MMULT(逆行列係数!C5:AP44,'14'!Q5:Q44)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投入係数表!P6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投入係数表!P7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投入係数表!P8</f>
        <v>2.3936533989878266E-4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投入係数表!P9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投入係数表!P10</f>
        <v>1.2139242237723977E-3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投入係数表!P11</f>
        <v>4.1717959239502122E-3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投入係数表!P12</f>
        <v>8.0358364108877034E-3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投入係数表!P13</f>
        <v>5.4028176720010944E-3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投入係数表!P14</f>
        <v>6.0696211188619887E-3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投入係数表!P15</f>
        <v>4.0008206811653676E-3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投入係数表!P16</f>
        <v>0.21813021474490493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投入係数表!P17</f>
        <v>6.5534810559431E-2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17">
        <f>最終需要_まとめ!C19</f>
        <v>0</v>
      </c>
      <c r="D18" s="118">
        <f>投入係数表!P18</f>
        <v>8.7710299548625359E-2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投入係数表!P19</f>
        <v>1.3336068937217891E-3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投入係数表!P20</f>
        <v>4.7873067979756532E-4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投入係数表!P21</f>
        <v>3.4195048556968952E-5</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投入係数表!P22</f>
        <v>5.8302557789632059E-3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投入係数表!P23</f>
        <v>8.3777868964573935E-4</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投入係数表!P24</f>
        <v>5.1292572835453425E-5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投入係数表!P25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投入係数表!P26</f>
        <v>5.0950622349883734E-3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投入係数表!P27</f>
        <v>3.1972370400765969E-3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投入係数表!P28</f>
        <v>2.222678156202982E-2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投入係数表!P29</f>
        <v>7.0099849541786351E-4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投入係数表!P30</f>
        <v>8.548762139242237E-5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投入係数表!P31</f>
        <v>4.5308439337983862E-2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投入係数表!P32</f>
        <v>1.2464095199015182E-2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投入係数表!P33</f>
        <v>4.4795513609629323E-3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投入係数表!P34</f>
        <v>2.2192586513472848E-2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投入係数表!P35</f>
        <v>5.8302557789632059E-3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投入係数表!P36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投入係数表!P37</f>
        <v>4.4453563124059639E-4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投入係数表!P38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投入係数表!P39</f>
        <v>8.8907126248119277E-4</v>
      </c>
      <c r="E39" s="119">
        <f t="shared" ref="E39:E44" si="10">$C$18*D39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投入係数表!P40</f>
        <v>3.175010258514567E-2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投入係数表!P41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投入係数表!P42</f>
        <v>1.0258514567090685E-4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投入係数表!P43</f>
        <v>2.3936533989878266E-4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投入係数表!P44</f>
        <v>4.3598686910135409E-3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0</v>
      </c>
      <c r="D45" s="135">
        <f>投入係数表!P45</f>
        <v>0.56844138968677338</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342</v>
      </c>
      <c r="S2" s="6" t="s">
        <v>164</v>
      </c>
      <c r="U2" s="106" t="s">
        <v>228</v>
      </c>
      <c r="W2" s="6" t="s">
        <v>140</v>
      </c>
      <c r="Y2" s="6" t="s">
        <v>165</v>
      </c>
    </row>
    <row r="3" spans="1:25" ht="45" x14ac:dyDescent="0.15">
      <c r="B3" s="107"/>
      <c r="C3" s="108" t="s">
        <v>249</v>
      </c>
      <c r="D3" s="108" t="s">
        <v>356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投入係数表!Q5</f>
        <v>0</v>
      </c>
      <c r="E5" s="119">
        <f t="shared" ref="E5:E38" si="0">$C$19*D5</f>
        <v>0</v>
      </c>
      <c r="F5" s="118">
        <f>分析係数表!C8</f>
        <v>9.2543346452504949E-3</v>
      </c>
      <c r="G5" s="119">
        <f t="shared" ref="G5:G38" si="1">E5*F5</f>
        <v>0</v>
      </c>
      <c r="H5" s="119">
        <f t="array" ref="H5:H44">MMULT(逆行列係数!C5:AP44,'15'!G5:G44)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MMULT(逆行列係数!C5:AP44,'15'!Q5:Q44)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投入係数表!Q6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投入係数表!Q7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投入係数表!Q8</f>
        <v>4.5747746923464018E-5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投入係数表!Q9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投入係数表!Q10</f>
        <v>6.8621620385196029E-4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投入係数表!Q11</f>
        <v>5.4897296308156827E-4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投入係数表!Q12</f>
        <v>1.6469188892447046E-3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投入係数表!Q13</f>
        <v>2.8821080561782331E-3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投入係数表!Q14</f>
        <v>7.4111350016011716E-3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投入係数表!Q15</f>
        <v>3.2938377784894092E-3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投入係数表!Q16</f>
        <v>0.13712887140308339</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投入係数表!Q17</f>
        <v>4.0166521798801411E-2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投入係数表!Q18</f>
        <v>3.5911981334919255E-2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17">
        <f>最終需要_まとめ!C20</f>
        <v>0</v>
      </c>
      <c r="D19" s="118">
        <f>投入係数表!Q19</f>
        <v>0.16137517727251932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投入係数表!Q20</f>
        <v>3.4310810192598015E-3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投入係数表!Q21</f>
        <v>2.1272702319410767E-3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投入係数表!Q22</f>
        <v>2.9964774234868931E-3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投入係数表!Q23</f>
        <v>2.2805251841346814E-2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投入係数表!Q24</f>
        <v>4.8035134269637221E-4</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投入係数表!Q25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投入係数表!Q26</f>
        <v>9.8357655885447648E-4</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投入係数表!Q27</f>
        <v>1.6697927627064367E-3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投入係数表!Q28</f>
        <v>1.1116702502401756E-2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投入係数表!Q29</f>
        <v>4.5747746923464021E-4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投入係数表!Q30</f>
        <v>1.8299098769385607E-4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投入係数表!Q31</f>
        <v>4.4970035225765134E-2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投入係数表!Q32</f>
        <v>8.6005764216112359E-3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投入係数表!Q33</f>
        <v>2.516126080790521E-3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投入係数表!Q34</f>
        <v>1.9351296948625279E-2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投入係数表!Q35</f>
        <v>6.6334233039022829E-3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投入係数表!Q36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投入係数表!Q37</f>
        <v>3.2023422846424814E-4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投入係数表!Q38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投入係数表!Q39</f>
        <v>1.3495585342421885E-3</v>
      </c>
      <c r="E39" s="119">
        <f t="shared" ref="E39:E44" si="10">$C$19*D39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投入係数表!Q40</f>
        <v>3.6529575918386022E-2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投入係数表!Q41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投入係数表!Q42</f>
        <v>9.1495493846928036E-5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投入係数表!Q43</f>
        <v>3.6598197538771215E-4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投入係数表!Q44</f>
        <v>6.7935404181344071E-3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投入係数表!Q45</f>
        <v>0.56487030513747194</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341</v>
      </c>
      <c r="S2" s="6" t="s">
        <v>164</v>
      </c>
      <c r="U2" s="106" t="s">
        <v>228</v>
      </c>
      <c r="W2" s="6" t="s">
        <v>140</v>
      </c>
      <c r="Y2" s="6" t="s">
        <v>165</v>
      </c>
    </row>
    <row r="3" spans="1:25" ht="45" x14ac:dyDescent="0.15">
      <c r="B3" s="107"/>
      <c r="C3" s="108" t="s">
        <v>249</v>
      </c>
      <c r="D3" s="108" t="s">
        <v>357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投入係数表!R5</f>
        <v>0</v>
      </c>
      <c r="E5" s="119">
        <f t="shared" ref="E5:E38" si="0">$C$20*D5</f>
        <v>0</v>
      </c>
      <c r="F5" s="118">
        <f>分析係数表!C8</f>
        <v>9.2543346452504949E-3</v>
      </c>
      <c r="G5" s="119">
        <f t="shared" ref="G5:G38" si="1">E5*F5</f>
        <v>0</v>
      </c>
      <c r="H5" s="119">
        <f t="array" ref="H5:H44">MMULT(逆行列係数!C5:AP44,'16'!G5:G44)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MMULT(逆行列係数!C5:AP44,'16'!Q5:Q44)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投入係数表!R6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投入係数表!R7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投入係数表!R8</f>
        <v>2.376002376002376E-5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投入係数表!R9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投入係数表!R10</f>
        <v>8.6724086724086725E-4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投入係数表!R11</f>
        <v>1.0692010692010692E-3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投入係数表!R12</f>
        <v>3.2907632907632905E-3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投入係数表!R13</f>
        <v>2.6136026136026136E-3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投入係数表!R14</f>
        <v>2.9545589545589546E-2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投入係数表!R15</f>
        <v>3.7065637065637064E-3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投入係数表!R16</f>
        <v>9.2200772200772205E-2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投入係数表!R17</f>
        <v>1.7130977130977131E-2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投入係数表!R18</f>
        <v>3.4048114048114045E-2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投入係数表!R19</f>
        <v>3.6685476685476684E-2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17">
        <f>最終需要_まとめ!C21</f>
        <v>0</v>
      </c>
      <c r="D20" s="118">
        <f>投入係数表!R20</f>
        <v>0.16471636471636472</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投入係数表!R21</f>
        <v>6.5815265815265811E-3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投入係数表!R22</f>
        <v>9.6465696465696457E-3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投入係数表!R23</f>
        <v>2.0825660825660827E-2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投入係数表!R24</f>
        <v>2.0196020196020195E-4</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投入係数表!R25</f>
        <v>1.3068013068013068E-3</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投入係数表!R26</f>
        <v>3.6234036234036233E-3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投入係数表!R27</f>
        <v>1.6632016632016633E-3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投入係数表!R28</f>
        <v>9.9435699435699437E-3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投入係数表!R29</f>
        <v>4.9896049896049901E-4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投入係数表!R30</f>
        <v>2.376002376002376E-5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投入係数表!R31</f>
        <v>4.0665280665280662E-2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投入係数表!R32</f>
        <v>6.807246807246807E-3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投入係数表!R33</f>
        <v>2.2453222453222453E-3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投入係数表!R34</f>
        <v>1.4196614196614197E-2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投入係数表!R35</f>
        <v>1.0893970893970893E-2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投入係数表!R36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投入係数表!R37</f>
        <v>5.2272052272052275E-4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投入係数表!R38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投入係数表!R39</f>
        <v>1.2117612117612119E-3</v>
      </c>
      <c r="E39" s="119">
        <f t="shared" ref="E39:E44" si="10">$C$20*D39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投入係数表!R40</f>
        <v>3.9025839025839025E-2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投入係数表!R41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投入係数表!R42</f>
        <v>1.9008019008019008E-4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投入係数表!R43</f>
        <v>4.9896049896049901E-4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投入係数表!R44</f>
        <v>6.6171666171666171E-3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投入係数表!R45</f>
        <v>0.56308880308880305</v>
      </c>
      <c r="E45" s="134">
        <f>SUM(E5:E44)</f>
        <v>0</v>
      </c>
      <c r="F45" s="135">
        <f>分析係数表!C48</f>
        <v>0.75263033862133366</v>
      </c>
      <c r="G45" s="134">
        <f>SUM(G5:G44)</f>
        <v>0</v>
      </c>
      <c r="H45" s="134">
        <f>SUM(H5:H44)</f>
        <v>0</v>
      </c>
      <c r="I45" s="134">
        <f>SUM(I6:I44)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340</v>
      </c>
      <c r="S2" s="6" t="s">
        <v>164</v>
      </c>
      <c r="U2" s="106" t="s">
        <v>228</v>
      </c>
      <c r="W2" s="6" t="s">
        <v>140</v>
      </c>
      <c r="Y2" s="6" t="s">
        <v>165</v>
      </c>
    </row>
    <row r="3" spans="1:25" ht="45" x14ac:dyDescent="0.15">
      <c r="B3" s="107"/>
      <c r="C3" s="108" t="s">
        <v>249</v>
      </c>
      <c r="D3" s="108" t="s">
        <v>358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投入係数表!S5</f>
        <v>0</v>
      </c>
      <c r="E5" s="119">
        <f t="shared" ref="E5:E38" si="0">$C$21*D5</f>
        <v>0</v>
      </c>
      <c r="F5" s="118">
        <f>分析係数表!C8</f>
        <v>9.2543346452504949E-3</v>
      </c>
      <c r="G5" s="119">
        <f t="shared" ref="G5:G38" si="1">E5*F5</f>
        <v>0</v>
      </c>
      <c r="H5" s="119">
        <f t="array" ref="H5:H44">MMULT(逆行列係数!C5:AP44,'17'!G5:G44)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MMULT(逆行列係数!C5:AP44,'17'!Q5:Q44)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投入係数表!S6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投入係数表!S7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投入係数表!S8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投入係数表!S9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投入係数表!S10</f>
        <v>9.6200096200096204E-4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投入係数表!S11</f>
        <v>5.0505050505050509E-3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投入係数表!S12</f>
        <v>1.2906846240179574E-2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投入係数表!S13</f>
        <v>3.046336379669713E-3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投入係数表!S14</f>
        <v>4.240820907487574E-2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投入係数表!S15</f>
        <v>5.5315055315055314E-3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投入係数表!S16</f>
        <v>1.8598685265351932E-2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投入係数表!S17</f>
        <v>2.0923520923520924E-2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投入係数表!S18</f>
        <v>3.4712201378868046E-2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投入係数表!S19</f>
        <v>1.4269680936347603E-2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投入係数表!S20</f>
        <v>1.7636684303350969E-3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17">
        <f>最終需要_まとめ!C22</f>
        <v>0</v>
      </c>
      <c r="D21" s="118">
        <f>投入係数表!S21</f>
        <v>0.13732563732563732</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投入係数表!S22</f>
        <v>0.14181497514830849</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投入係数表!S23</f>
        <v>2.2366522366522368E-2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投入係数表!S24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投入係数表!S25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投入係数表!S26</f>
        <v>1.0662177328843996E-2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投入係数表!S27</f>
        <v>8.8183421516754845E-4</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投入係数表!S28</f>
        <v>1.1223344556677889E-2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投入係数表!S29</f>
        <v>4.0083373416706749E-4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投入係数表!S30</f>
        <v>1.6033349366682701E-4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投入係数表!S31</f>
        <v>5.5796055796055795E-2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投入係数表!S32</f>
        <v>7.9365079365079361E-3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投入係数表!S33</f>
        <v>2.6455026455026454E-3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投入係数表!S34</f>
        <v>2.1164021164021163E-2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投入係数表!S35</f>
        <v>6.0125060125060126E-3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投入係数表!S36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投入係数表!S37</f>
        <v>2.4050024050024051E-4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投入係数表!S38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投入係数表!S39</f>
        <v>1.5231681898348565E-3</v>
      </c>
      <c r="E39" s="119">
        <f t="shared" ref="E39:E44" si="10">$C$21*D39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投入係数表!S40</f>
        <v>3.67965367965368E-2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投入係数表!S41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投入係数表!S42</f>
        <v>1.6033349366682701E-4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投入係数表!S43</f>
        <v>7.215007215007215E-4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投入係数表!S44</f>
        <v>3.1265031265031266E-3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0</v>
      </c>
      <c r="D45" s="135">
        <f>投入係数表!S45</f>
        <v>0.62113195446528779</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47"/>
  <sheetViews>
    <sheetView showGridLines="0" workbookViewId="0">
      <pane xSplit="2" ySplit="4" topLeftCell="E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314</v>
      </c>
      <c r="S2" s="6" t="s">
        <v>164</v>
      </c>
      <c r="U2" s="106" t="s">
        <v>228</v>
      </c>
      <c r="W2" s="6" t="s">
        <v>140</v>
      </c>
      <c r="Y2" s="6" t="s">
        <v>165</v>
      </c>
    </row>
    <row r="3" spans="1:25" ht="45" x14ac:dyDescent="0.15">
      <c r="B3" s="107"/>
      <c r="C3" s="108" t="s">
        <v>249</v>
      </c>
      <c r="D3" s="108" t="s">
        <v>263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投入係数表!T5</f>
        <v>0</v>
      </c>
      <c r="E5" s="119">
        <f t="shared" ref="E5:E38" si="0">$C$22*D5</f>
        <v>0</v>
      </c>
      <c r="F5" s="118">
        <f>分析係数表!C8</f>
        <v>9.2543346452504949E-3</v>
      </c>
      <c r="G5" s="119">
        <f t="shared" ref="G5:G38" si="1">E5*F5</f>
        <v>0</v>
      </c>
      <c r="H5" s="119">
        <f t="array" ref="H5:H44">MMULT(逆行列係数!C5:AP44,'18'!G5:G44)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MMULT(逆行列係数!C5:AP44,'18'!Q5:Q44)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投入係数表!T6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投入係数表!T7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投入係数表!T8</f>
        <v>1.9637363356679976E-4</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投入係数表!T9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投入係数表!T10</f>
        <v>3.1419781370687961E-3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投入係数表!T11</f>
        <v>6.8730771748379922E-3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投入係数表!T12</f>
        <v>1.1782418014007985E-2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投入係数表!T13</f>
        <v>1.5055311906787981E-3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投入係数表!T14</f>
        <v>1.4007985861098382E-2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投入係数表!T15</f>
        <v>4.5885972376775545E-2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投入係数表!T16</f>
        <v>8.8368135105059888E-3</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投入係数表!T17</f>
        <v>6.1923152451397526E-2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投入係数表!T18</f>
        <v>2.5659488119395168E-2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投入係数表!T19</f>
        <v>2.4219414806571971E-3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投入係数表!T20</f>
        <v>2.4873993585127971E-3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投入係数表!T21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17">
        <f>最終需要_まとめ!C23</f>
        <v>0</v>
      </c>
      <c r="D22" s="118">
        <f>投入係数表!T22</f>
        <v>0.28284349021404726</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投入係数表!T23</f>
        <v>1.9048242455979577E-2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投入係数表!T24</f>
        <v>6.5457877855599919E-5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投入係数表!T25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投入係数表!T26</f>
        <v>3.7965569156247956E-3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投入係数表!T27</f>
        <v>4.2547620606139952E-3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投入係数表!T28</f>
        <v>2.5724945997250771E-2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投入係数表!T29</f>
        <v>1.4400733128231982E-3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投入係数表!T30</f>
        <v>5.891209007003993E-4</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投入係数表!T31</f>
        <v>3.7441906133403154E-2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投入係数表!T32</f>
        <v>6.3494141519931926E-3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投入係数表!T33</f>
        <v>1.5709890685343981E-3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投入係数表!T34</f>
        <v>1.6102637952477579E-2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投入係数表!T35</f>
        <v>1.0015055311906789E-2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投入係数表!T36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投入係数表!T37</f>
        <v>1.4400733128231982E-3</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投入係数表!T38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投入係数表!T39</f>
        <v>6.5457877855599924E-4</v>
      </c>
      <c r="E39" s="119">
        <f t="shared" ref="E39:E44" si="10">$C$22*D39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投入係数表!T40</f>
        <v>4.2023957583295149E-2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投入係数表!T41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投入係数表!T42</f>
        <v>1.3091575571119984E-4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投入係数表!T43</f>
        <v>5.2366302284479935E-4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投入係数表!T44</f>
        <v>6.5457877855599924E-4</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投入係数表!T45</f>
        <v>0.6393925508935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339</v>
      </c>
      <c r="S2" s="6" t="s">
        <v>164</v>
      </c>
      <c r="U2" s="106" t="s">
        <v>228</v>
      </c>
      <c r="W2" s="6" t="s">
        <v>140</v>
      </c>
      <c r="Y2" s="6" t="s">
        <v>165</v>
      </c>
    </row>
    <row r="3" spans="1:25" ht="45" x14ac:dyDescent="0.15">
      <c r="B3" s="107"/>
      <c r="C3" s="108" t="s">
        <v>249</v>
      </c>
      <c r="D3" s="108" t="s">
        <v>359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投入係数表!U5</f>
        <v>0</v>
      </c>
      <c r="E5" s="119">
        <f t="shared" ref="E5:E38" si="0">$C$23*D5</f>
        <v>0</v>
      </c>
      <c r="F5" s="118">
        <f>分析係数表!C8</f>
        <v>9.2543346452504949E-3</v>
      </c>
      <c r="G5" s="119">
        <f t="shared" ref="G5:G38" si="1">E5*F5</f>
        <v>0</v>
      </c>
      <c r="H5" s="119">
        <f t="array" ref="H5:H44">MMULT(逆行列係数!C5:AP44,'19'!G5:G44)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MMULT(逆行列係数!C5:AP44,'19'!Q5:Q44)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投入係数表!U6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投入係数表!U7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投入係数表!U8</f>
        <v>2.5714708170205655E-5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投入係数表!U9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投入係数表!U10</f>
        <v>1.510739104999582E-3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投入係数表!U11</f>
        <v>5.4515181320835982E-3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投入係数表!U12</f>
        <v>9.9837354470823456E-3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投入係数表!U13</f>
        <v>1.7936008948718444E-3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投入係数表!U14</f>
        <v>2.828617898722622E-2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投入係数表!U15</f>
        <v>7.4058359530192281E-3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投入係数表!U16</f>
        <v>4.1599969142350195E-2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投入係数表!U17</f>
        <v>6.2763173966429442E-2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投入係数表!U18</f>
        <v>3.1796236652459293E-2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投入係数表!U19</f>
        <v>1.3487364435272865E-2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投入係数表!U20</f>
        <v>2.2114649026376862E-3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投入係数表!U21</f>
        <v>7.7144124510616962E-4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投入係数表!U22</f>
        <v>0.12352060069558285</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17">
        <f>最終需要_まとめ!C24</f>
        <v>0</v>
      </c>
      <c r="D23" s="118">
        <f>投入係数表!U23</f>
        <v>0.15459039684223383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投入係数表!U24</f>
        <v>5.785809338296272E-5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投入係数表!U25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投入係数表!U26</f>
        <v>3.3300547080416321E-3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投入係数表!U27</f>
        <v>1.6521699999357132E-3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投入係数表!U28</f>
        <v>8.5051397272955191E-3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投入係数表!U29</f>
        <v>4.3072136185094467E-4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投入係数表!U30</f>
        <v>9.6430155638271202E-5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投入係数表!U31</f>
        <v>5.0825120698411476E-2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投入係数表!U32</f>
        <v>5.3550879764453271E-3</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投入係数表!U33</f>
        <v>2.0507479765739011E-3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投入係数表!U34</f>
        <v>1.9813182645143455E-2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投入係数表!U35</f>
        <v>1.7286712567420752E-2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投入係数表!U36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投入係数表!U37</f>
        <v>8.6787140074444076E-4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投入係数表!U38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投入係数表!U39</f>
        <v>5.9143828791473005E-4</v>
      </c>
      <c r="E39" s="119">
        <f t="shared" ref="E39:E44" si="10">$C$23*D39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投入係数表!U40</f>
        <v>3.7710619531606593E-2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投入係数表!U41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投入係数表!U42</f>
        <v>1.0928750972337402E-4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投入係数表!U43</f>
        <v>5.0143680931901021E-4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投入係数表!U44</f>
        <v>2.6679009726588367E-3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投入係数表!U45</f>
        <v>0.63704975153163235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47"/>
  <sheetViews>
    <sheetView showGridLines="0" workbookViewId="0">
      <pane xSplit="2" ySplit="4" topLeftCell="D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360</v>
      </c>
      <c r="S2" s="6" t="s">
        <v>164</v>
      </c>
      <c r="U2" s="106" t="s">
        <v>228</v>
      </c>
      <c r="W2" s="6" t="s">
        <v>140</v>
      </c>
      <c r="Y2" s="6" t="s">
        <v>165</v>
      </c>
    </row>
    <row r="3" spans="1:25" ht="45" x14ac:dyDescent="0.15">
      <c r="B3" s="107"/>
      <c r="C3" s="108" t="s">
        <v>249</v>
      </c>
      <c r="D3" s="108" t="s">
        <v>264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投入係数表!V5</f>
        <v>0</v>
      </c>
      <c r="E5" s="119">
        <f t="shared" ref="E5:E38" si="0">$C$24*D5</f>
        <v>0</v>
      </c>
      <c r="F5" s="118">
        <f>分析係数表!C8</f>
        <v>9.2543346452504949E-3</v>
      </c>
      <c r="G5" s="119">
        <f t="shared" ref="G5:G38" si="1">E5*F5</f>
        <v>0</v>
      </c>
      <c r="H5" s="119">
        <f t="array" ref="H5:H44">MMULT(逆行列係数!C5:AP44,'20'!G5:G44)</f>
        <v>3.8285711123774992E-6</v>
      </c>
      <c r="I5" s="119">
        <f t="shared" ref="I5:I38" si="2">C5+H5</f>
        <v>3.8285711123774992E-6</v>
      </c>
      <c r="J5" s="118">
        <f>分析係数表!G8</f>
        <v>9.727626459143969E-2</v>
      </c>
      <c r="K5" s="120">
        <f t="shared" ref="K5:K38" si="3">I5*J5</f>
        <v>3.7242909653477617E-7</v>
      </c>
      <c r="L5" s="121" t="s">
        <v>197</v>
      </c>
      <c r="M5" s="122" t="s">
        <v>197</v>
      </c>
      <c r="N5" s="123">
        <f>分析係数表!H8</f>
        <v>1.0188628253699747E-2</v>
      </c>
      <c r="O5" s="124">
        <f t="shared" ref="O5:O38" si="4">$M$45*N5</f>
        <v>4.209300436391944E-2</v>
      </c>
      <c r="P5" s="118">
        <f>分析係数表!C8</f>
        <v>9.2543346452504949E-3</v>
      </c>
      <c r="Q5" s="124">
        <f t="shared" ref="Q5:Q38" si="5">O5*P5</f>
        <v>3.8954274860769996E-4</v>
      </c>
      <c r="R5" s="125">
        <f t="array" ref="R5:R44">MMULT(逆行列係数!C5:AP44,'20'!Q5:Q44)</f>
        <v>4.9081698758304771E-4</v>
      </c>
      <c r="S5" s="126">
        <f t="shared" ref="S5:S38" si="6">I5+R5</f>
        <v>4.9464555869542526E-4</v>
      </c>
      <c r="T5" s="127">
        <f>分析係数表!F8</f>
        <v>0.55836575875486383</v>
      </c>
      <c r="U5" s="128">
        <f t="shared" ref="U5:U38" si="7">S5*T5</f>
        <v>2.7619314269569466E-4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投入係数表!V6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2.1710214452360451E-3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投入係数表!V7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4.9375230583082628E-3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投入係数表!V8</f>
        <v>0</v>
      </c>
      <c r="E8" s="119">
        <f t="shared" si="0"/>
        <v>0</v>
      </c>
      <c r="F8" s="118">
        <f>分析係数表!C11</f>
        <v>8.2087549528786496E-4</v>
      </c>
      <c r="G8" s="119">
        <f t="shared" si="1"/>
        <v>0</v>
      </c>
      <c r="H8" s="119">
        <v>4.9996599240462861E-5</v>
      </c>
      <c r="I8" s="119">
        <f t="shared" si="2"/>
        <v>4.9996599240462861E-5</v>
      </c>
      <c r="J8" s="118">
        <f>分析係数表!G11</f>
        <v>0.23510971786833856</v>
      </c>
      <c r="K8" s="120">
        <f t="shared" si="3"/>
        <v>1.1754686341801614E-5</v>
      </c>
      <c r="L8" s="121"/>
      <c r="M8" s="122"/>
      <c r="N8" s="123">
        <f>分析係数表!H11</f>
        <v>-2.1019863771263845E-5</v>
      </c>
      <c r="O8" s="124">
        <f t="shared" si="4"/>
        <v>-8.6840857809441808E-5</v>
      </c>
      <c r="P8" s="118">
        <f>分析係数表!C11</f>
        <v>8.2087549528786496E-4</v>
      </c>
      <c r="Q8" s="124">
        <f t="shared" si="5"/>
        <v>-7.1285532165548596E-8</v>
      </c>
      <c r="R8" s="125">
        <v>1.7204965799871775E-5</v>
      </c>
      <c r="S8" s="126">
        <f t="shared" si="6"/>
        <v>6.720156504033464E-5</v>
      </c>
      <c r="T8" s="127">
        <f>分析係数表!F11</f>
        <v>0.40125391849529779</v>
      </c>
      <c r="U8" s="128">
        <f t="shared" si="7"/>
        <v>2.696489130145089E-5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投入係数表!V9</f>
        <v>0</v>
      </c>
      <c r="E9" s="119">
        <f t="shared" si="0"/>
        <v>0</v>
      </c>
      <c r="F9" s="118">
        <f>分析係数表!C12</f>
        <v>3.3694766091354578E-2</v>
      </c>
      <c r="G9" s="119">
        <f t="shared" si="1"/>
        <v>0</v>
      </c>
      <c r="H9" s="119">
        <v>2.1039252499033109E-5</v>
      </c>
      <c r="I9" s="119">
        <f t="shared" si="2"/>
        <v>2.1039252499033109E-5</v>
      </c>
      <c r="J9" s="118">
        <f>分析係数表!G12</f>
        <v>0.15134643790478355</v>
      </c>
      <c r="K9" s="120">
        <f t="shared" si="3"/>
        <v>3.1842159219079765E-6</v>
      </c>
      <c r="L9" s="121"/>
      <c r="M9" s="122"/>
      <c r="N9" s="123">
        <f>分析係数表!H12</f>
        <v>7.8483166592429848E-2</v>
      </c>
      <c r="O9" s="124">
        <f t="shared" si="4"/>
        <v>0.32424308666573914</v>
      </c>
      <c r="P9" s="118">
        <f>分析係数表!C12</f>
        <v>3.3694766091354578E-2</v>
      </c>
      <c r="Q9" s="124">
        <f t="shared" si="5"/>
        <v>1.092529496194089E-2</v>
      </c>
      <c r="R9" s="125">
        <v>1.3055044565527116E-2</v>
      </c>
      <c r="S9" s="126">
        <f t="shared" si="6"/>
        <v>1.3076083818026149E-2</v>
      </c>
      <c r="T9" s="127">
        <f>分析係数表!F12</f>
        <v>0.30024997159413702</v>
      </c>
      <c r="U9" s="128">
        <f t="shared" si="7"/>
        <v>3.9260937949249057E-3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投入係数表!V10</f>
        <v>1.5853311192437702E-3</v>
      </c>
      <c r="E10" s="119">
        <f t="shared" si="0"/>
        <v>3.9253753606927289E-2</v>
      </c>
      <c r="F10" s="118">
        <f>分析係数表!C13</f>
        <v>7.3277544118284244E-3</v>
      </c>
      <c r="G10" s="119">
        <f t="shared" si="1"/>
        <v>2.8764186617398735E-4</v>
      </c>
      <c r="H10" s="119">
        <v>3.3547944387023345E-4</v>
      </c>
      <c r="I10" s="119">
        <f t="shared" si="2"/>
        <v>3.3547944387023345E-4</v>
      </c>
      <c r="J10" s="118">
        <f>分析係数表!G13</f>
        <v>0.24598930481283424</v>
      </c>
      <c r="K10" s="120">
        <f t="shared" si="3"/>
        <v>8.2524355176634968E-5</v>
      </c>
      <c r="L10" s="121"/>
      <c r="M10" s="122"/>
      <c r="N10" s="123">
        <f>分析係数表!H13</f>
        <v>1.5623764457412254E-2</v>
      </c>
      <c r="O10" s="124">
        <f t="shared" si="4"/>
        <v>6.4547569026075099E-2</v>
      </c>
      <c r="P10" s="118">
        <f>分析係数表!C13</f>
        <v>7.3277544118284244E-3</v>
      </c>
      <c r="Q10" s="124">
        <f t="shared" si="5"/>
        <v>4.7298873370362155E-4</v>
      </c>
      <c r="R10" s="125">
        <v>5.1158880372341139E-4</v>
      </c>
      <c r="S10" s="126">
        <f t="shared" si="6"/>
        <v>8.4706824759364489E-4</v>
      </c>
      <c r="T10" s="127">
        <f>分析係数表!F13</f>
        <v>0.38101604278074869</v>
      </c>
      <c r="U10" s="128">
        <f t="shared" si="7"/>
        <v>3.22746591663354E-4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投入係数表!V11</f>
        <v>6.7712447804988149E-3</v>
      </c>
      <c r="E11" s="119">
        <f t="shared" si="0"/>
        <v>0.16766010015162164</v>
      </c>
      <c r="F11" s="118">
        <f>分析係数表!C14</f>
        <v>0.29455517461793246</v>
      </c>
      <c r="G11" s="119">
        <f t="shared" si="1"/>
        <v>4.9385150076620955E-2</v>
      </c>
      <c r="H11" s="119">
        <v>6.3588141731470441E-2</v>
      </c>
      <c r="I11" s="119">
        <f t="shared" si="2"/>
        <v>6.3588141731470441E-2</v>
      </c>
      <c r="J11" s="118">
        <f>分析係数表!G14</f>
        <v>0.16245910746250231</v>
      </c>
      <c r="K11" s="120">
        <f t="shared" si="3"/>
        <v>1.0330472750893783E-2</v>
      </c>
      <c r="L11" s="121"/>
      <c r="M11" s="122"/>
      <c r="N11" s="123">
        <f>分析係数表!H14</f>
        <v>1.0389818378367557E-3</v>
      </c>
      <c r="O11" s="124">
        <f t="shared" si="4"/>
        <v>4.2924195431524089E-3</v>
      </c>
      <c r="P11" s="118">
        <f>分析係数表!C14</f>
        <v>0.29455517461793246</v>
      </c>
      <c r="Q11" s="124">
        <f t="shared" si="5"/>
        <v>1.2643543880666837E-3</v>
      </c>
      <c r="R11" s="125">
        <v>6.3372340059235132E-3</v>
      </c>
      <c r="S11" s="126">
        <f t="shared" si="6"/>
        <v>6.9925375737393949E-2</v>
      </c>
      <c r="T11" s="127">
        <f>分析係数表!F14</f>
        <v>0.30083019566693414</v>
      </c>
      <c r="U11" s="128">
        <f t="shared" si="7"/>
        <v>2.1035664465164111E-2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投入係数表!V12</f>
        <v>8.8563582525889271E-3</v>
      </c>
      <c r="E12" s="119">
        <f t="shared" si="0"/>
        <v>0.21928876591259722</v>
      </c>
      <c r="F12" s="118">
        <f>分析係数表!C15</f>
        <v>2.1772510366767528E-2</v>
      </c>
      <c r="G12" s="119">
        <f t="shared" si="1"/>
        <v>4.7744669291476804E-3</v>
      </c>
      <c r="H12" s="119">
        <v>5.5964834449233822E-3</v>
      </c>
      <c r="I12" s="119">
        <f t="shared" si="2"/>
        <v>5.5964834449233822E-3</v>
      </c>
      <c r="J12" s="118">
        <f>分析係数表!G15</f>
        <v>0.11363521682527829</v>
      </c>
      <c r="K12" s="120">
        <f t="shared" si="3"/>
        <v>6.3595760972294892E-4</v>
      </c>
      <c r="L12" s="121"/>
      <c r="M12" s="122"/>
      <c r="N12" s="123">
        <f>分析係数表!H15</f>
        <v>6.9545720706067236E-3</v>
      </c>
      <c r="O12" s="124">
        <f t="shared" si="4"/>
        <v>2.8731918098095319E-2</v>
      </c>
      <c r="P12" s="118">
        <f>分析係数表!C15</f>
        <v>2.1772510366767528E-2</v>
      </c>
      <c r="Q12" s="124">
        <f t="shared" si="5"/>
        <v>6.255659846478959E-4</v>
      </c>
      <c r="R12" s="125">
        <v>1.6405099678360277E-3</v>
      </c>
      <c r="S12" s="126">
        <f t="shared" si="6"/>
        <v>7.2369934127594097E-3</v>
      </c>
      <c r="T12" s="127">
        <f>分析係数表!F15</f>
        <v>0.32102453350018673</v>
      </c>
      <c r="U12" s="128">
        <f t="shared" si="7"/>
        <v>2.323252434275014E-3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投入係数表!V13</f>
        <v>4.8366034146420106E-4</v>
      </c>
      <c r="E13" s="119">
        <f t="shared" si="0"/>
        <v>1.1975721439401546E-2</v>
      </c>
      <c r="F13" s="118">
        <f>分析係数表!C16</f>
        <v>6.3168212593708306E-3</v>
      </c>
      <c r="G13" s="119">
        <f t="shared" si="1"/>
        <v>7.5648491784714736E-5</v>
      </c>
      <c r="H13" s="119">
        <v>3.2561878678872099E-4</v>
      </c>
      <c r="I13" s="119">
        <f t="shared" si="2"/>
        <v>3.2561878678872099E-4</v>
      </c>
      <c r="J13" s="118">
        <f>分析係数表!G16</f>
        <v>1.9721577726218097E-2</v>
      </c>
      <c r="K13" s="120">
        <f t="shared" si="3"/>
        <v>6.421716212770599E-6</v>
      </c>
      <c r="L13" s="121"/>
      <c r="M13" s="122"/>
      <c r="N13" s="123">
        <f>分析係数表!H16</f>
        <v>1.583996877048811E-2</v>
      </c>
      <c r="O13" s="124">
        <f t="shared" si="4"/>
        <v>6.5440789277829356E-2</v>
      </c>
      <c r="P13" s="118">
        <f>分析係数表!C16</f>
        <v>6.3168212593708306E-3</v>
      </c>
      <c r="Q13" s="124">
        <f t="shared" si="5"/>
        <v>4.133777689401992E-4</v>
      </c>
      <c r="R13" s="125">
        <v>5.7144098156771284E-4</v>
      </c>
      <c r="S13" s="126">
        <f t="shared" si="6"/>
        <v>8.9705976835643378E-4</v>
      </c>
      <c r="T13" s="127">
        <f>分析係数表!F16</f>
        <v>0.1751740139211137</v>
      </c>
      <c r="U13" s="128">
        <f t="shared" si="7"/>
        <v>1.5714156035014095E-4</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投入係数表!V14</f>
        <v>4.8242432059157035E-2</v>
      </c>
      <c r="E14" s="119">
        <f t="shared" si="0"/>
        <v>1.1945116817945298</v>
      </c>
      <c r="F14" s="118">
        <f>分析係数表!C17</f>
        <v>7.9378496960914591E-2</v>
      </c>
      <c r="G14" s="119">
        <f t="shared" si="1"/>
        <v>9.4818541903104056E-2</v>
      </c>
      <c r="H14" s="119">
        <v>9.9417102913856276E-2</v>
      </c>
      <c r="I14" s="119">
        <f t="shared" si="2"/>
        <v>9.9417102913856276E-2</v>
      </c>
      <c r="J14" s="118">
        <f>分析係数表!G17</f>
        <v>0.22446445904155662</v>
      </c>
      <c r="K14" s="120">
        <f t="shared" si="3"/>
        <v>2.2315606225037511E-2</v>
      </c>
      <c r="L14" s="121"/>
      <c r="M14" s="122"/>
      <c r="N14" s="123">
        <f>分析係数表!H17</f>
        <v>2.9407790361891989E-3</v>
      </c>
      <c r="O14" s="124">
        <f t="shared" si="4"/>
        <v>1.2149449535435239E-2</v>
      </c>
      <c r="P14" s="118">
        <f>分析係数表!C17</f>
        <v>7.9378496960914591E-2</v>
      </c>
      <c r="Q14" s="124">
        <f t="shared" si="5"/>
        <v>9.6440504302533134E-4</v>
      </c>
      <c r="R14" s="125">
        <v>2.6742400010567689E-3</v>
      </c>
      <c r="S14" s="126">
        <f t="shared" si="6"/>
        <v>0.10209134291491305</v>
      </c>
      <c r="T14" s="127">
        <f>分析係数表!F17</f>
        <v>0.34168528927112257</v>
      </c>
      <c r="U14" s="128">
        <f t="shared" si="7"/>
        <v>3.4883110035959439E-2</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投入係数表!V15</f>
        <v>2.4129277035269585E-3</v>
      </c>
      <c r="E15" s="119">
        <f t="shared" si="0"/>
        <v>5.9745543625458822E-2</v>
      </c>
      <c r="F15" s="118">
        <f>分析係数表!C18</f>
        <v>0.29470672389127328</v>
      </c>
      <c r="G15" s="119">
        <f t="shared" si="1"/>
        <v>1.7607413428962115E-2</v>
      </c>
      <c r="H15" s="119">
        <v>2.1451139266093187E-2</v>
      </c>
      <c r="I15" s="119">
        <f t="shared" si="2"/>
        <v>2.1451139266093187E-2</v>
      </c>
      <c r="J15" s="118">
        <f>分析係数表!G18</f>
        <v>0.22527699198491277</v>
      </c>
      <c r="K15" s="120">
        <f t="shared" si="3"/>
        <v>4.8324481285149223E-3</v>
      </c>
      <c r="L15" s="121"/>
      <c r="M15" s="122"/>
      <c r="N15" s="123">
        <f>分析係数表!H18</f>
        <v>4.9546821746550491E-4</v>
      </c>
      <c r="O15" s="124">
        <f t="shared" si="4"/>
        <v>2.0469630769368425E-3</v>
      </c>
      <c r="P15" s="118">
        <f>分析係数表!C18</f>
        <v>0.29470672389127328</v>
      </c>
      <c r="Q15" s="124">
        <f t="shared" si="5"/>
        <v>6.0325378233045724E-4</v>
      </c>
      <c r="R15" s="125">
        <v>1.5117618513482223E-3</v>
      </c>
      <c r="S15" s="126">
        <f t="shared" si="6"/>
        <v>2.2962901117441408E-2</v>
      </c>
      <c r="T15" s="127">
        <f>分析係数表!F18</f>
        <v>0.47032649693540785</v>
      </c>
      <c r="U15" s="128">
        <f t="shared" si="7"/>
        <v>1.080006084204038E-2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投入係数表!V16</f>
        <v>9.2755305485245666E-3</v>
      </c>
      <c r="E16" s="119">
        <f t="shared" si="0"/>
        <v>0.22966772449341186</v>
      </c>
      <c r="F16" s="118">
        <f>分析係数表!C19</f>
        <v>0.12093112469499157</v>
      </c>
      <c r="G16" s="119">
        <f t="shared" si="1"/>
        <v>2.7773976229127757E-2</v>
      </c>
      <c r="H16" s="119">
        <v>3.9817507578707168E-2</v>
      </c>
      <c r="I16" s="119">
        <f t="shared" si="2"/>
        <v>3.9817507578707168E-2</v>
      </c>
      <c r="J16" s="118">
        <f>分析係数表!G19</f>
        <v>4.7525512301634432E-2</v>
      </c>
      <c r="K16" s="120">
        <f t="shared" si="3"/>
        <v>1.8923474462522697E-3</v>
      </c>
      <c r="L16" s="121"/>
      <c r="M16" s="122"/>
      <c r="N16" s="123">
        <f>分析係数表!H19</f>
        <v>-1.1610972368888599E-4</v>
      </c>
      <c r="O16" s="124">
        <f t="shared" si="4"/>
        <v>-4.7969235742358328E-4</v>
      </c>
      <c r="P16" s="118">
        <f>分析係数表!C19</f>
        <v>0.12093112469499157</v>
      </c>
      <c r="Q16" s="124">
        <f t="shared" si="5"/>
        <v>-5.8009736290825814E-5</v>
      </c>
      <c r="R16" s="125">
        <v>6.0948505386304271E-4</v>
      </c>
      <c r="S16" s="126">
        <f t="shared" si="6"/>
        <v>4.0426992632570213E-2</v>
      </c>
      <c r="T16" s="127">
        <f>分析係数表!F19</f>
        <v>0.16958714380989795</v>
      </c>
      <c r="U16" s="128">
        <f t="shared" si="7"/>
        <v>6.8558982133813699E-3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投入係数表!V17</f>
        <v>5.224606488572181E-2</v>
      </c>
      <c r="E17" s="119">
        <f t="shared" si="0"/>
        <v>1.2936440425984648</v>
      </c>
      <c r="F17" s="118">
        <f>分析係数表!C20</f>
        <v>0.11038897915538337</v>
      </c>
      <c r="G17" s="119">
        <f t="shared" si="1"/>
        <v>0.14280404525288781</v>
      </c>
      <c r="H17" s="119">
        <v>0.15463150838443268</v>
      </c>
      <c r="I17" s="119">
        <f t="shared" si="2"/>
        <v>0.15463150838443268</v>
      </c>
      <c r="J17" s="118">
        <f>分析係数表!G20</f>
        <v>9.7372253914309995E-2</v>
      </c>
      <c r="K17" s="120">
        <f t="shared" si="3"/>
        <v>1.5056818497561734E-2</v>
      </c>
      <c r="L17" s="121"/>
      <c r="M17" s="122"/>
      <c r="N17" s="123">
        <f>分析係数表!H20</f>
        <v>5.6052970056703585E-4</v>
      </c>
      <c r="O17" s="124">
        <f t="shared" si="4"/>
        <v>2.3157562082517812E-3</v>
      </c>
      <c r="P17" s="118">
        <f>分析係数表!C20</f>
        <v>0.11038897915538337</v>
      </c>
      <c r="Q17" s="124">
        <f t="shared" si="5"/>
        <v>2.5563396380165552E-4</v>
      </c>
      <c r="R17" s="125">
        <v>1.8186041092221649E-3</v>
      </c>
      <c r="S17" s="126">
        <f t="shared" si="6"/>
        <v>0.15645011249365484</v>
      </c>
      <c r="T17" s="127">
        <f>分析係数表!F20</f>
        <v>0.25905247400574505</v>
      </c>
      <c r="U17" s="128">
        <f t="shared" si="7"/>
        <v>4.0528788699958407E-2</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投入係数表!V18</f>
        <v>2.4870889558848027E-2</v>
      </c>
      <c r="E18" s="119">
        <f t="shared" si="0"/>
        <v>0.61581820912833729</v>
      </c>
      <c r="F18" s="118">
        <f>分析係数表!C21</f>
        <v>0.41461568406938021</v>
      </c>
      <c r="G18" s="119">
        <f t="shared" si="1"/>
        <v>0.25532788804012618</v>
      </c>
      <c r="H18" s="119">
        <v>0.27501956706782527</v>
      </c>
      <c r="I18" s="119">
        <f t="shared" si="2"/>
        <v>0.27501956706782527</v>
      </c>
      <c r="J18" s="118">
        <f>分析係数表!G21</f>
        <v>0.27518465326220765</v>
      </c>
      <c r="K18" s="120">
        <f t="shared" si="3"/>
        <v>7.5681164203881962E-2</v>
      </c>
      <c r="L18" s="121"/>
      <c r="M18" s="122"/>
      <c r="N18" s="123">
        <f>分析係数表!H21</f>
        <v>9.5590332864557009E-4</v>
      </c>
      <c r="O18" s="124">
        <f t="shared" si="4"/>
        <v>3.9491913908579488E-3</v>
      </c>
      <c r="P18" s="118">
        <f>分析係数表!C21</f>
        <v>0.41461568406938021</v>
      </c>
      <c r="Q18" s="124">
        <f t="shared" si="5"/>
        <v>1.6373966900414755E-3</v>
      </c>
      <c r="R18" s="125">
        <v>6.2058392371142721E-3</v>
      </c>
      <c r="S18" s="126">
        <f t="shared" si="6"/>
        <v>0.28122540630493953</v>
      </c>
      <c r="T18" s="127">
        <f>分析係数表!F21</f>
        <v>0.41535015729722335</v>
      </c>
      <c r="U18" s="128">
        <f t="shared" si="7"/>
        <v>0.11680701674473218</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投入係数表!V19</f>
        <v>1.7411772292711238E-3</v>
      </c>
      <c r="E19" s="119">
        <f t="shared" si="0"/>
        <v>4.3112597181845562E-2</v>
      </c>
      <c r="F19" s="118">
        <f>分析係数表!C22</f>
        <v>7.9611180086606281E-2</v>
      </c>
      <c r="G19" s="119">
        <f t="shared" si="1"/>
        <v>3.4322447382452216E-3</v>
      </c>
      <c r="H19" s="119">
        <v>4.7146009069115122E-3</v>
      </c>
      <c r="I19" s="119">
        <f t="shared" si="2"/>
        <v>4.7146009069115122E-3</v>
      </c>
      <c r="J19" s="118">
        <f>分析係数表!G22</f>
        <v>0.19753877121551763</v>
      </c>
      <c r="K19" s="120">
        <f t="shared" si="3"/>
        <v>9.3131646992286512E-4</v>
      </c>
      <c r="L19" s="121"/>
      <c r="M19" s="122"/>
      <c r="N19" s="123">
        <f>分析係数表!H22</f>
        <v>4.5042565224136809E-5</v>
      </c>
      <c r="O19" s="124">
        <f t="shared" si="4"/>
        <v>1.8608755244880386E-4</v>
      </c>
      <c r="P19" s="118">
        <f>分析係数表!C22</f>
        <v>7.9611180086606281E-2</v>
      </c>
      <c r="Q19" s="124">
        <f t="shared" si="5"/>
        <v>1.4814649649877516E-5</v>
      </c>
      <c r="R19" s="125">
        <v>2.9447500801449921E-4</v>
      </c>
      <c r="S19" s="126">
        <f t="shared" si="6"/>
        <v>5.0090759149260117E-3</v>
      </c>
      <c r="T19" s="127">
        <f>分析係数表!F22</f>
        <v>0.41941534379431811</v>
      </c>
      <c r="U19" s="128">
        <f t="shared" si="7"/>
        <v>2.1008832969505319E-3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投入係数表!V20</f>
        <v>3.9230227696540756E-4</v>
      </c>
      <c r="E20" s="119">
        <f t="shared" si="0"/>
        <v>9.7136407230701428E-3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9.5111415696055301E-5</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投入係数表!V21</f>
        <v>5.8576641355108795E-4</v>
      </c>
      <c r="E21" s="119">
        <f t="shared" si="0"/>
        <v>1.4503929298830761E-2</v>
      </c>
      <c r="F21" s="118">
        <f>分析係数表!C24</f>
        <v>0.1837256220578346</v>
      </c>
      <c r="G21" s="119">
        <f t="shared" si="1"/>
        <v>2.6647434327105343E-3</v>
      </c>
      <c r="H21" s="119">
        <v>3.7333297264833423E-3</v>
      </c>
      <c r="I21" s="119">
        <f t="shared" si="2"/>
        <v>3.7333297264833423E-3</v>
      </c>
      <c r="J21" s="118">
        <f>分析係数表!G24</f>
        <v>0.19288119288119288</v>
      </c>
      <c r="K21" s="120">
        <f t="shared" si="3"/>
        <v>7.200890910629246E-4</v>
      </c>
      <c r="L21" s="121"/>
      <c r="M21" s="122"/>
      <c r="N21" s="123">
        <f>分析係数表!H24</f>
        <v>1.0389818378367557E-3</v>
      </c>
      <c r="O21" s="124">
        <f t="shared" si="4"/>
        <v>4.2924195431524089E-3</v>
      </c>
      <c r="P21" s="118">
        <f>分析係数表!C24</f>
        <v>0.1837256220578346</v>
      </c>
      <c r="Q21" s="124">
        <f t="shared" si="5"/>
        <v>7.8862745069888259E-4</v>
      </c>
      <c r="R21" s="125">
        <v>1.644371289941984E-3</v>
      </c>
      <c r="S21" s="126">
        <f t="shared" si="6"/>
        <v>5.3777010164253267E-3</v>
      </c>
      <c r="T21" s="127">
        <f>分析係数表!F24</f>
        <v>0.36419753086419754</v>
      </c>
      <c r="U21" s="128">
        <f t="shared" si="7"/>
        <v>1.9585454319079893E-3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投入係数表!V22</f>
        <v>0.30111618058802347</v>
      </c>
      <c r="E22" s="119">
        <f t="shared" si="0"/>
        <v>7.4558180410283041</v>
      </c>
      <c r="F22" s="118">
        <f>分析係数表!C25</f>
        <v>7.0413931740690439E-3</v>
      </c>
      <c r="G22" s="119">
        <f t="shared" si="1"/>
        <v>5.2499346261197531E-2</v>
      </c>
      <c r="H22" s="119">
        <v>5.3294392822715447E-2</v>
      </c>
      <c r="I22" s="119">
        <f t="shared" si="2"/>
        <v>5.3294392822715447E-2</v>
      </c>
      <c r="J22" s="118">
        <f>分析係数表!G25</f>
        <v>0.25940956994174247</v>
      </c>
      <c r="K22" s="120">
        <f t="shared" si="3"/>
        <v>1.3825075522446901E-2</v>
      </c>
      <c r="L22" s="121"/>
      <c r="M22" s="122"/>
      <c r="N22" s="123">
        <f>分析係数表!H25</f>
        <v>4.4141713919654073E-4</v>
      </c>
      <c r="O22" s="124">
        <f t="shared" si="4"/>
        <v>1.8236580139982779E-3</v>
      </c>
      <c r="P22" s="118">
        <f>分析係数表!C25</f>
        <v>7.0413931740690439E-3</v>
      </c>
      <c r="Q22" s="124">
        <f t="shared" si="5"/>
        <v>1.2841093091603783E-5</v>
      </c>
      <c r="R22" s="125">
        <v>4.9507961452515141E-4</v>
      </c>
      <c r="S22" s="126">
        <f t="shared" si="6"/>
        <v>5.3789472437240596E-2</v>
      </c>
      <c r="T22" s="127">
        <f>分析係数表!F25</f>
        <v>0.34587942658898996</v>
      </c>
      <c r="U22" s="128">
        <f t="shared" si="7"/>
        <v>1.8604671883117058E-2</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投入係数表!V23</f>
        <v>2.8084543827687942E-2</v>
      </c>
      <c r="E23" s="119">
        <f t="shared" si="0"/>
        <v>0.69539022491458313</v>
      </c>
      <c r="F23" s="118">
        <f>分析係数表!C26</f>
        <v>0.31712598932687097</v>
      </c>
      <c r="G23" s="119">
        <f t="shared" si="1"/>
        <v>0.2205263130442725</v>
      </c>
      <c r="H23" s="119">
        <v>0.23648641827463324</v>
      </c>
      <c r="I23" s="119">
        <f t="shared" si="2"/>
        <v>0.23648641827463324</v>
      </c>
      <c r="J23" s="118">
        <f>分析係数表!G26</f>
        <v>0.20571766536164524</v>
      </c>
      <c r="K23" s="120">
        <f t="shared" si="3"/>
        <v>4.8649433857195064E-2</v>
      </c>
      <c r="L23" s="121"/>
      <c r="M23" s="122"/>
      <c r="N23" s="123">
        <f>分析係数表!H26</f>
        <v>9.9283823212936231E-3</v>
      </c>
      <c r="O23" s="124">
        <f t="shared" si="4"/>
        <v>4.1017831838659681E-2</v>
      </c>
      <c r="P23" s="118">
        <f>分析係数表!C26</f>
        <v>0.31712598932687097</v>
      </c>
      <c r="Q23" s="124">
        <f t="shared" si="5"/>
        <v>1.3007820501878178E-2</v>
      </c>
      <c r="R23" s="125">
        <v>1.6286162595339694E-2</v>
      </c>
      <c r="S23" s="126">
        <f t="shared" si="6"/>
        <v>0.25277258086997295</v>
      </c>
      <c r="T23" s="127">
        <f>分析係数表!F26</f>
        <v>0.34642854846901056</v>
      </c>
      <c r="U23" s="128">
        <f t="shared" si="7"/>
        <v>8.7567638283550311E-2</v>
      </c>
      <c r="V23" s="129">
        <f>分析係数表!D26</f>
        <v>2.2616085835695871E-2</v>
      </c>
      <c r="W23" s="130">
        <f t="shared" si="8"/>
        <v>0</v>
      </c>
      <c r="X23" s="118">
        <f>分析係数表!E26</f>
        <v>2.1362493812398346E-2</v>
      </c>
      <c r="Y23" s="131">
        <f t="shared" si="9"/>
        <v>0</v>
      </c>
    </row>
    <row r="24" spans="1:25" x14ac:dyDescent="0.15">
      <c r="A24" s="11" t="s">
        <v>12</v>
      </c>
      <c r="B24" s="8" t="s">
        <v>205</v>
      </c>
      <c r="C24" s="117">
        <f>最終需要_まとめ!C25</f>
        <v>24.76060245739199</v>
      </c>
      <c r="D24" s="118">
        <f>投入係数表!V24</f>
        <v>7.4752392775189296E-3</v>
      </c>
      <c r="E24" s="119">
        <f t="shared" si="0"/>
        <v>0.18509142802452833</v>
      </c>
      <c r="F24" s="118">
        <f>分析係数表!C27</f>
        <v>0.91765023268361778</v>
      </c>
      <c r="G24" s="119">
        <f t="shared" si="1"/>
        <v>0.1698491919944515</v>
      </c>
      <c r="H24" s="119">
        <v>0.17230242625641565</v>
      </c>
      <c r="I24" s="119">
        <f t="shared" si="2"/>
        <v>24.932904883648405</v>
      </c>
      <c r="J24" s="118">
        <f>分析係数表!G27</f>
        <v>0.1974785174198333</v>
      </c>
      <c r="K24" s="120">
        <f t="shared" si="3"/>
        <v>4.9237130913926084</v>
      </c>
      <c r="L24" s="121"/>
      <c r="M24" s="122"/>
      <c r="N24" s="123">
        <f>分析係数表!H27</f>
        <v>5.4386395143410524E-2</v>
      </c>
      <c r="O24" s="124">
        <f t="shared" si="4"/>
        <v>0.2246903813845724</v>
      </c>
      <c r="P24" s="118">
        <f>分析係数表!C27</f>
        <v>0.91765023268361778</v>
      </c>
      <c r="Q24" s="124">
        <f t="shared" si="5"/>
        <v>0.20618718075932368</v>
      </c>
      <c r="R24" s="125">
        <v>0.20814603616334992</v>
      </c>
      <c r="S24" s="126">
        <f t="shared" si="6"/>
        <v>25.141050919811754</v>
      </c>
      <c r="T24" s="127">
        <f>分析係数表!F27</f>
        <v>0.34824619386181288</v>
      </c>
      <c r="U24" s="128">
        <f t="shared" si="7"/>
        <v>8.7552752925104738</v>
      </c>
      <c r="V24" s="129">
        <f>分析係数表!D27</f>
        <v>2.1968927510062821E-2</v>
      </c>
      <c r="W24" s="130">
        <f t="shared" si="8"/>
        <v>1</v>
      </c>
      <c r="X24" s="118">
        <f>分析係数表!E27</f>
        <v>2.1791585384859282E-2</v>
      </c>
      <c r="Y24" s="131">
        <f t="shared" si="9"/>
        <v>1</v>
      </c>
    </row>
    <row r="25" spans="1:25" x14ac:dyDescent="0.15">
      <c r="A25" s="11" t="s">
        <v>13</v>
      </c>
      <c r="B25" s="8" t="s">
        <v>207</v>
      </c>
      <c r="C25" s="132"/>
      <c r="D25" s="118">
        <f>投入係数表!V25</f>
        <v>0</v>
      </c>
      <c r="E25" s="119">
        <f t="shared" si="0"/>
        <v>0</v>
      </c>
      <c r="F25" s="118">
        <f>分析係数表!C28</f>
        <v>0.17270965956269024</v>
      </c>
      <c r="G25" s="119">
        <f t="shared" si="1"/>
        <v>0</v>
      </c>
      <c r="H25" s="119">
        <v>2.7926176178968156E-3</v>
      </c>
      <c r="I25" s="119">
        <f t="shared" si="2"/>
        <v>2.7926176178968156E-3</v>
      </c>
      <c r="J25" s="118">
        <f>分析係数表!G28</f>
        <v>0.18312777184293161</v>
      </c>
      <c r="K25" s="120">
        <f t="shared" si="3"/>
        <v>5.1140584197475916E-4</v>
      </c>
      <c r="L25" s="121"/>
      <c r="M25" s="122"/>
      <c r="N25" s="123">
        <f>分析係数表!H28</f>
        <v>7.5351206890511531E-3</v>
      </c>
      <c r="O25" s="124">
        <f t="shared" si="4"/>
        <v>3.1130379885213232E-2</v>
      </c>
      <c r="P25" s="118">
        <f>分析係数表!C28</f>
        <v>0.17270965956269024</v>
      </c>
      <c r="Q25" s="124">
        <f t="shared" si="5"/>
        <v>5.3765173120323972E-3</v>
      </c>
      <c r="R25" s="125">
        <v>6.3629170611121848E-3</v>
      </c>
      <c r="S25" s="126">
        <f t="shared" si="6"/>
        <v>9.155534679009E-3</v>
      </c>
      <c r="T25" s="127">
        <f>分析係数表!F28</f>
        <v>0.33877181055970995</v>
      </c>
      <c r="U25" s="128">
        <f t="shared" si="7"/>
        <v>3.1016370598500919E-3</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投入係数表!V26</f>
        <v>7.3140191636975292E-3</v>
      </c>
      <c r="E26" s="119">
        <f t="shared" si="0"/>
        <v>0.18109952087806114</v>
      </c>
      <c r="F26" s="118">
        <f>分析係数表!C29</f>
        <v>0.14297982963117706</v>
      </c>
      <c r="G26" s="119">
        <f t="shared" si="1"/>
        <v>2.5893578641432973E-2</v>
      </c>
      <c r="H26" s="119">
        <v>2.9846228976113245E-2</v>
      </c>
      <c r="I26" s="119">
        <f t="shared" si="2"/>
        <v>2.9846228976113245E-2</v>
      </c>
      <c r="J26" s="118">
        <f>分析係数表!G29</f>
        <v>0.25955662607609614</v>
      </c>
      <c r="K26" s="120">
        <f t="shared" si="3"/>
        <v>7.7467864941345712E-3</v>
      </c>
      <c r="L26" s="121"/>
      <c r="M26" s="122"/>
      <c r="N26" s="123">
        <f>分析係数表!H29</f>
        <v>1.1267647927291291E-2</v>
      </c>
      <c r="O26" s="124">
        <f t="shared" si="4"/>
        <v>4.6550835064804119E-2</v>
      </c>
      <c r="P26" s="118">
        <f>分析係数表!C29</f>
        <v>0.14297982963117706</v>
      </c>
      <c r="Q26" s="124">
        <f t="shared" si="5"/>
        <v>6.6558304667547162E-3</v>
      </c>
      <c r="R26" s="125">
        <v>9.2899792840097986E-3</v>
      </c>
      <c r="S26" s="126">
        <f t="shared" si="6"/>
        <v>3.913620826012304E-2</v>
      </c>
      <c r="T26" s="127">
        <f>分析係数表!F29</f>
        <v>0.43962710201168653</v>
      </c>
      <c r="U26" s="128">
        <f t="shared" si="7"/>
        <v>1.7205337821123722E-2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投入係数表!V27</f>
        <v>1.8647793165341975E-3</v>
      </c>
      <c r="E27" s="119">
        <f t="shared" si="0"/>
        <v>4.6173059327470407E-2</v>
      </c>
      <c r="F27" s="118">
        <f>分析係数表!C30</f>
        <v>1</v>
      </c>
      <c r="G27" s="119">
        <f t="shared" si="1"/>
        <v>4.6173059327470407E-2</v>
      </c>
      <c r="H27" s="119">
        <v>5.6995518933067736E-2</v>
      </c>
      <c r="I27" s="119">
        <f t="shared" si="2"/>
        <v>5.6995518933067736E-2</v>
      </c>
      <c r="J27" s="118">
        <f>分析係数表!G30</f>
        <v>0.3461756280481435</v>
      </c>
      <c r="K27" s="120">
        <f t="shared" si="3"/>
        <v>1.9730459562584578E-2</v>
      </c>
      <c r="L27" s="121"/>
      <c r="M27" s="122"/>
      <c r="N27" s="123">
        <f>分析係数表!H30</f>
        <v>0</v>
      </c>
      <c r="O27" s="124">
        <f t="shared" si="4"/>
        <v>0</v>
      </c>
      <c r="P27" s="118">
        <f>分析係数表!C30</f>
        <v>1</v>
      </c>
      <c r="Q27" s="124">
        <f t="shared" si="5"/>
        <v>0</v>
      </c>
      <c r="R27" s="125">
        <v>1.4988907839826537E-2</v>
      </c>
      <c r="S27" s="126">
        <f t="shared" si="6"/>
        <v>7.1984426772894267E-2</v>
      </c>
      <c r="T27" s="127">
        <f>分析係数表!F30</f>
        <v>0.44260005608309094</v>
      </c>
      <c r="U27" s="128">
        <f t="shared" si="7"/>
        <v>3.1860311326792158E-2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投入係数表!V28</f>
        <v>4.960205501905084E-3</v>
      </c>
      <c r="E28" s="119">
        <f t="shared" si="0"/>
        <v>0.12281767653964029</v>
      </c>
      <c r="F28" s="118">
        <f>分析係数表!C31</f>
        <v>0.59217028559204188</v>
      </c>
      <c r="G28" s="119">
        <f t="shared" si="1"/>
        <v>7.2728978592229807E-2</v>
      </c>
      <c r="H28" s="119">
        <v>0.11262910314741842</v>
      </c>
      <c r="I28" s="119">
        <f t="shared" si="2"/>
        <v>0.11262910314741842</v>
      </c>
      <c r="J28" s="118">
        <f>分析係数表!G31</f>
        <v>6.4912179892355718E-2</v>
      </c>
      <c r="K28" s="120">
        <f t="shared" si="3"/>
        <v>7.3110006046199121E-3</v>
      </c>
      <c r="L28" s="121"/>
      <c r="M28" s="122"/>
      <c r="N28" s="123">
        <f>分析係数表!H31</f>
        <v>1.4609806266922241E-2</v>
      </c>
      <c r="O28" s="124">
        <f t="shared" si="4"/>
        <v>6.0358531456505354E-2</v>
      </c>
      <c r="P28" s="118">
        <f>分析係数表!C31</f>
        <v>0.59217028559204188</v>
      </c>
      <c r="Q28" s="124">
        <f t="shared" si="5"/>
        <v>3.5742528810515019E-2</v>
      </c>
      <c r="R28" s="125">
        <v>6.5192094983231114E-2</v>
      </c>
      <c r="S28" s="126">
        <f t="shared" si="6"/>
        <v>0.17782119813064953</v>
      </c>
      <c r="T28" s="127">
        <f>分析係数表!F31</f>
        <v>0.31136394108295506</v>
      </c>
      <c r="U28" s="128">
        <f t="shared" si="7"/>
        <v>5.536710905805204E-2</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投入係数表!V29</f>
        <v>1.8271612899758708E-4</v>
      </c>
      <c r="E29" s="119">
        <f t="shared" si="0"/>
        <v>4.5241614326628063E-3</v>
      </c>
      <c r="F29" s="118">
        <f>分析係数表!C32</f>
        <v>0.99941076338876522</v>
      </c>
      <c r="G29" s="119">
        <f t="shared" si="1"/>
        <v>4.5214956311115453E-3</v>
      </c>
      <c r="H29" s="119">
        <v>1.0254869616914849E-2</v>
      </c>
      <c r="I29" s="119">
        <f t="shared" si="2"/>
        <v>1.0254869616914849E-2</v>
      </c>
      <c r="J29" s="118">
        <f>分析係数表!G32</f>
        <v>0.13653783696005198</v>
      </c>
      <c r="K29" s="120">
        <f t="shared" si="3"/>
        <v>1.4001777158009104E-3</v>
      </c>
      <c r="L29" s="121"/>
      <c r="M29" s="122"/>
      <c r="N29" s="123">
        <f>分析係数表!H32</f>
        <v>6.1367992753151726E-3</v>
      </c>
      <c r="O29" s="124">
        <f t="shared" si="4"/>
        <v>2.5353395201413699E-2</v>
      </c>
      <c r="P29" s="118">
        <f>分析係数表!C32</f>
        <v>0.99941076338876522</v>
      </c>
      <c r="Q29" s="124">
        <f t="shared" si="5"/>
        <v>2.5338456052741921E-2</v>
      </c>
      <c r="R29" s="125">
        <v>3.6795887696324692E-2</v>
      </c>
      <c r="S29" s="126">
        <f t="shared" si="6"/>
        <v>4.7050757313239544E-2</v>
      </c>
      <c r="T29" s="127">
        <f>分析係数表!F32</f>
        <v>0.47034751542708669</v>
      </c>
      <c r="U29" s="128">
        <f t="shared" si="7"/>
        <v>2.2130206801245049E-2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投入係数表!V30</f>
        <v>1.8809013279163375E-4</v>
      </c>
      <c r="E30" s="119">
        <f t="shared" si="0"/>
        <v>4.6572250042117127E-3</v>
      </c>
      <c r="F30" s="118">
        <f>分析係数表!C33</f>
        <v>1</v>
      </c>
      <c r="G30" s="119">
        <f t="shared" si="1"/>
        <v>4.6572250042117127E-3</v>
      </c>
      <c r="H30" s="119">
        <v>9.9796810782954957E-3</v>
      </c>
      <c r="I30" s="119">
        <f t="shared" si="2"/>
        <v>9.9796810782954957E-3</v>
      </c>
      <c r="J30" s="118">
        <f>分析係数表!G33</f>
        <v>0.48249270529387245</v>
      </c>
      <c r="K30" s="120">
        <f t="shared" si="3"/>
        <v>4.8151233214368643E-3</v>
      </c>
      <c r="L30" s="121"/>
      <c r="M30" s="122"/>
      <c r="N30" s="123">
        <f>分析係数表!H33</f>
        <v>1.3432693895731465E-3</v>
      </c>
      <c r="O30" s="124">
        <f t="shared" si="4"/>
        <v>5.5495443419176617E-3</v>
      </c>
      <c r="P30" s="118">
        <f>分析係数表!C33</f>
        <v>1</v>
      </c>
      <c r="Q30" s="124">
        <f t="shared" si="5"/>
        <v>5.5495443419176617E-3</v>
      </c>
      <c r="R30" s="125">
        <v>1.676516910928447E-2</v>
      </c>
      <c r="S30" s="126">
        <f t="shared" si="6"/>
        <v>2.6744850187579966E-2</v>
      </c>
      <c r="T30" s="127">
        <f>分析係数表!F33</f>
        <v>0.61497846324857575</v>
      </c>
      <c r="U30" s="128">
        <f t="shared" si="7"/>
        <v>1.644750686817131E-2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投入係数表!V31</f>
        <v>4.6420644772975209E-2</v>
      </c>
      <c r="E31" s="119">
        <f t="shared" si="0"/>
        <v>1.1494031310394506</v>
      </c>
      <c r="F31" s="118">
        <f>分析係数表!C34</f>
        <v>0.43058167090385968</v>
      </c>
      <c r="G31" s="119">
        <f t="shared" si="1"/>
        <v>0.4949119207050946</v>
      </c>
      <c r="H31" s="119">
        <v>0.50952769887892069</v>
      </c>
      <c r="I31" s="119">
        <f t="shared" si="2"/>
        <v>0.50952769887892069</v>
      </c>
      <c r="J31" s="118">
        <f>分析係数表!G34</f>
        <v>0.40252231218602053</v>
      </c>
      <c r="K31" s="120">
        <f t="shared" si="3"/>
        <v>0.20509626747556559</v>
      </c>
      <c r="L31" s="121"/>
      <c r="M31" s="122"/>
      <c r="N31" s="123">
        <f>分析係数表!H34</f>
        <v>0.16043461070711823</v>
      </c>
      <c r="O31" s="124">
        <f t="shared" si="4"/>
        <v>0.66281491487003619</v>
      </c>
      <c r="P31" s="118">
        <f>分析係数表!C34</f>
        <v>0.43058167090385968</v>
      </c>
      <c r="Q31" s="124">
        <f t="shared" si="5"/>
        <v>0.28539595354473968</v>
      </c>
      <c r="R31" s="125">
        <v>0.29804024381722055</v>
      </c>
      <c r="S31" s="126">
        <f t="shared" si="6"/>
        <v>0.80756794269614129</v>
      </c>
      <c r="T31" s="127">
        <f>分析係数表!F34</f>
        <v>0.66381809020658411</v>
      </c>
      <c r="U31" s="128">
        <f t="shared" si="7"/>
        <v>0.53607820943261264</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投入係数表!V32</f>
        <v>3.8047946861850482E-3</v>
      </c>
      <c r="E32" s="119">
        <f t="shared" si="0"/>
        <v>9.4209008656625487E-2</v>
      </c>
      <c r="F32" s="118">
        <f>分析係数表!C35</f>
        <v>0.79245431709599568</v>
      </c>
      <c r="G32" s="119">
        <f t="shared" si="1"/>
        <v>7.4656335619276898E-2</v>
      </c>
      <c r="H32" s="119">
        <v>0.11022310388095531</v>
      </c>
      <c r="I32" s="119">
        <f t="shared" si="2"/>
        <v>0.11022310388095531</v>
      </c>
      <c r="J32" s="118">
        <f>分析係数表!G35</f>
        <v>0.31439313408452596</v>
      </c>
      <c r="K32" s="120">
        <f t="shared" si="3"/>
        <v>3.4653387077657818E-2</v>
      </c>
      <c r="L32" s="121"/>
      <c r="M32" s="122"/>
      <c r="N32" s="123">
        <f>分析係数表!H35</f>
        <v>4.6388837451391565E-2</v>
      </c>
      <c r="O32" s="124">
        <f t="shared" si="4"/>
        <v>0.19164950262755145</v>
      </c>
      <c r="P32" s="118">
        <f>分析係数表!C35</f>
        <v>0.79245431709599568</v>
      </c>
      <c r="Q32" s="124">
        <f t="shared" si="5"/>
        <v>0.1518734757265035</v>
      </c>
      <c r="R32" s="125">
        <v>0.23014880120015543</v>
      </c>
      <c r="S32" s="126">
        <f t="shared" si="6"/>
        <v>0.34037190508111076</v>
      </c>
      <c r="T32" s="127">
        <f>分析係数表!F35</f>
        <v>0.64661124103436318</v>
      </c>
      <c r="U32" s="128">
        <f t="shared" si="7"/>
        <v>0.2200882999577275</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投入係数表!V33</f>
        <v>2.4559197338793323E-3</v>
      </c>
      <c r="E33" s="119">
        <f t="shared" si="0"/>
        <v>6.0810052197850073E-2</v>
      </c>
      <c r="F33" s="118">
        <f>分析係数表!C36</f>
        <v>1</v>
      </c>
      <c r="G33" s="119">
        <f t="shared" si="1"/>
        <v>6.0810052197850073E-2</v>
      </c>
      <c r="H33" s="119">
        <v>9.5075464075266791E-2</v>
      </c>
      <c r="I33" s="119">
        <f t="shared" si="2"/>
        <v>9.5075464075266791E-2</v>
      </c>
      <c r="J33" s="118">
        <f>分析係数表!G36</f>
        <v>7.0997521594392057E-2</v>
      </c>
      <c r="K33" s="120">
        <f t="shared" si="3"/>
        <v>6.7501223137806004E-3</v>
      </c>
      <c r="L33" s="121"/>
      <c r="M33" s="122"/>
      <c r="N33" s="123">
        <f>分析係数表!H36</f>
        <v>0.2013282552011651</v>
      </c>
      <c r="O33" s="124">
        <f t="shared" si="4"/>
        <v>0.83176173609883353</v>
      </c>
      <c r="P33" s="118">
        <f>分析係数表!C36</f>
        <v>1</v>
      </c>
      <c r="Q33" s="124">
        <f t="shared" si="5"/>
        <v>0.83176173609883353</v>
      </c>
      <c r="R33" s="125">
        <v>0.88941669218620623</v>
      </c>
      <c r="S33" s="126">
        <f t="shared" si="6"/>
        <v>0.98449215626147302</v>
      </c>
      <c r="T33" s="127">
        <f>分析係数表!F36</f>
        <v>0.82218539647157163</v>
      </c>
      <c r="U33" s="128">
        <f t="shared" si="7"/>
        <v>0.8094350738189916</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投入係数表!V34</f>
        <v>2.1678731305184301E-2</v>
      </c>
      <c r="E34" s="119">
        <f t="shared" si="0"/>
        <v>0.53677844762828708</v>
      </c>
      <c r="F34" s="118">
        <f>分析係数表!C37</f>
        <v>0.57178358697686016</v>
      </c>
      <c r="G34" s="119">
        <f t="shared" si="1"/>
        <v>0.30692110619677265</v>
      </c>
      <c r="H34" s="119">
        <v>0.3632640121649891</v>
      </c>
      <c r="I34" s="119">
        <f t="shared" si="2"/>
        <v>0.3632640121649891</v>
      </c>
      <c r="J34" s="118">
        <f>分析係数表!G37</f>
        <v>0.42113403722838638</v>
      </c>
      <c r="K34" s="120">
        <f t="shared" si="3"/>
        <v>0.15298284002282353</v>
      </c>
      <c r="L34" s="121"/>
      <c r="M34" s="122"/>
      <c r="N34" s="123">
        <f>分析係数表!H37</f>
        <v>5.3182257233085263E-2</v>
      </c>
      <c r="O34" s="124">
        <f t="shared" si="4"/>
        <v>0.21971564081577435</v>
      </c>
      <c r="P34" s="118">
        <f>分析係数表!C37</f>
        <v>0.57178358697686016</v>
      </c>
      <c r="Q34" s="124">
        <f t="shared" si="5"/>
        <v>0.12562979722056289</v>
      </c>
      <c r="R34" s="125">
        <v>0.16447277869287474</v>
      </c>
      <c r="S34" s="126">
        <f t="shared" si="6"/>
        <v>0.52773679085786385</v>
      </c>
      <c r="T34" s="127">
        <f>分析係数表!F37</f>
        <v>0.69745759981095801</v>
      </c>
      <c r="U34" s="128">
        <f t="shared" si="7"/>
        <v>0.36807403548366324</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投入係数表!V35</f>
        <v>1.0968341743649272E-2</v>
      </c>
      <c r="E35" s="119">
        <f t="shared" si="0"/>
        <v>0.27158274953131728</v>
      </c>
      <c r="F35" s="118">
        <f>分析係数表!C38</f>
        <v>0.18809982592830476</v>
      </c>
      <c r="G35" s="119">
        <f t="shared" si="1"/>
        <v>5.1084667911971172E-2</v>
      </c>
      <c r="H35" s="119">
        <v>6.3601522024526E-2</v>
      </c>
      <c r="I35" s="119">
        <f t="shared" si="2"/>
        <v>6.3601522024526E-2</v>
      </c>
      <c r="J35" s="118">
        <f>分析係数表!G38</f>
        <v>0.2621703526984332</v>
      </c>
      <c r="K35" s="120">
        <f t="shared" si="3"/>
        <v>1.6674433461327149E-2</v>
      </c>
      <c r="L35" s="121"/>
      <c r="M35" s="122"/>
      <c r="N35" s="123">
        <f>分析係数表!H38</f>
        <v>2.9050452677780503E-2</v>
      </c>
      <c r="O35" s="124">
        <f t="shared" si="4"/>
        <v>0.12001820077159188</v>
      </c>
      <c r="P35" s="118">
        <f>分析係数表!C38</f>
        <v>0.18809982592830476</v>
      </c>
      <c r="Q35" s="124">
        <f t="shared" si="5"/>
        <v>2.2575402673364765E-2</v>
      </c>
      <c r="R35" s="125">
        <v>3.364581404428095E-2</v>
      </c>
      <c r="S35" s="126">
        <f t="shared" si="6"/>
        <v>9.724733606880695E-2</v>
      </c>
      <c r="T35" s="127">
        <f>分析係数表!F38</f>
        <v>0.53132052356696113</v>
      </c>
      <c r="U35" s="128">
        <f t="shared" si="7"/>
        <v>5.1669505515570729E-2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投入係数表!V36</f>
        <v>0</v>
      </c>
      <c r="E36" s="119">
        <f t="shared" si="0"/>
        <v>0</v>
      </c>
      <c r="F36" s="118">
        <f>分析係数表!C39</f>
        <v>1</v>
      </c>
      <c r="G36" s="119">
        <f t="shared" si="1"/>
        <v>0</v>
      </c>
      <c r="H36" s="119">
        <v>5.9549580381029863E-4</v>
      </c>
      <c r="I36" s="119">
        <f t="shared" si="2"/>
        <v>5.9549580381029863E-4</v>
      </c>
      <c r="J36" s="118">
        <f>分析係数表!G39</f>
        <v>0.35299604507126336</v>
      </c>
      <c r="K36" s="120">
        <f t="shared" si="3"/>
        <v>2.1020766360156838E-4</v>
      </c>
      <c r="L36" s="121"/>
      <c r="M36" s="122"/>
      <c r="N36" s="123">
        <f>分析係数表!H39</f>
        <v>3.2770968565294205E-3</v>
      </c>
      <c r="O36" s="124">
        <f t="shared" si="4"/>
        <v>1.3538903260386308E-2</v>
      </c>
      <c r="P36" s="118">
        <f>分析係数表!C39</f>
        <v>1</v>
      </c>
      <c r="Q36" s="124">
        <f t="shared" si="5"/>
        <v>1.3538903260386308E-2</v>
      </c>
      <c r="R36" s="125">
        <v>1.37258335385328E-2</v>
      </c>
      <c r="S36" s="126">
        <f t="shared" si="6"/>
        <v>1.4321329342343099E-2</v>
      </c>
      <c r="T36" s="127">
        <f>分析係数表!F39</f>
        <v>0.70249732607019377</v>
      </c>
      <c r="U36" s="128">
        <f t="shared" si="7"/>
        <v>1.0060695568766634E-2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投入係数表!V37</f>
        <v>2.6063918401126392E-3</v>
      </c>
      <c r="E37" s="119">
        <f t="shared" si="0"/>
        <v>6.4535832201219445E-2</v>
      </c>
      <c r="F37" s="118">
        <f>分析係数表!C40</f>
        <v>0.95581107395335052</v>
      </c>
      <c r="G37" s="119">
        <f t="shared" si="1"/>
        <v>6.1684063084720776E-2</v>
      </c>
      <c r="H37" s="119">
        <v>6.3605365740927802E-2</v>
      </c>
      <c r="I37" s="119">
        <f t="shared" si="2"/>
        <v>6.3605365740927802E-2</v>
      </c>
      <c r="J37" s="118">
        <f>分析係数表!G40</f>
        <v>0.45958963093599003</v>
      </c>
      <c r="K37" s="120">
        <f t="shared" si="3"/>
        <v>2.9232366566421673E-2</v>
      </c>
      <c r="L37" s="121"/>
      <c r="M37" s="122"/>
      <c r="N37" s="123">
        <f>分析係数表!H40</f>
        <v>3.1472741740945193E-2</v>
      </c>
      <c r="O37" s="124">
        <f t="shared" si="4"/>
        <v>0.13002557581439422</v>
      </c>
      <c r="P37" s="118">
        <f>分析係数表!C40</f>
        <v>0.95581107395335052</v>
      </c>
      <c r="Q37" s="124">
        <f t="shared" si="5"/>
        <v>0.12427988526055894</v>
      </c>
      <c r="R37" s="125">
        <v>0.1255576901619038</v>
      </c>
      <c r="S37" s="126">
        <f t="shared" si="6"/>
        <v>0.18916305590283161</v>
      </c>
      <c r="T37" s="127">
        <f>分析係数表!F40</f>
        <v>0.65913274856515214</v>
      </c>
      <c r="U37" s="128">
        <f t="shared" si="7"/>
        <v>0.12468356496421693</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投入係数表!V38</f>
        <v>0</v>
      </c>
      <c r="E38" s="119">
        <f t="shared" si="0"/>
        <v>0</v>
      </c>
      <c r="F38" s="118">
        <f>分析係数表!C41</f>
        <v>0.99998427017546621</v>
      </c>
      <c r="G38" s="119">
        <f t="shared" si="1"/>
        <v>0</v>
      </c>
      <c r="H38" s="119">
        <v>6.4536261954231818E-4</v>
      </c>
      <c r="I38" s="119">
        <f t="shared" si="2"/>
        <v>6.4536261954231818E-4</v>
      </c>
      <c r="J38" s="118">
        <f>分析係数表!G41</f>
        <v>0.4951095975863814</v>
      </c>
      <c r="K38" s="120">
        <f t="shared" si="3"/>
        <v>3.195252268588901E-4</v>
      </c>
      <c r="L38" s="121"/>
      <c r="M38" s="122"/>
      <c r="N38" s="123">
        <f>分析係数表!H41</f>
        <v>6.1946539479808417E-2</v>
      </c>
      <c r="O38" s="124">
        <f t="shared" si="4"/>
        <v>0.25592414324336832</v>
      </c>
      <c r="P38" s="118">
        <f>分析係数表!C41</f>
        <v>0.99998427017546621</v>
      </c>
      <c r="Q38" s="124">
        <f t="shared" si="5"/>
        <v>0.25592011760150113</v>
      </c>
      <c r="R38" s="125">
        <v>0.26058681237178688</v>
      </c>
      <c r="S38" s="126">
        <f t="shared" si="6"/>
        <v>0.26123217499132922</v>
      </c>
      <c r="T38" s="127">
        <f>分析係数表!F41</f>
        <v>0.60271414391475442</v>
      </c>
      <c r="U38" s="128">
        <f t="shared" si="7"/>
        <v>0.1574483267128883</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投入係数表!V39</f>
        <v>9.5657267534030878E-4</v>
      </c>
      <c r="E39" s="119">
        <f t="shared" ref="E39:E44" si="10">$C$24*D39</f>
        <v>2.368531573570528E-2</v>
      </c>
      <c r="F39" s="118">
        <f>分析係数表!C42</f>
        <v>0.19932544143905828</v>
      </c>
      <c r="G39" s="119">
        <f t="shared" ref="G39:G44" si="11">E39*F39</f>
        <v>4.7210860146429286E-3</v>
      </c>
      <c r="H39" s="119">
        <v>5.420821648197272E-3</v>
      </c>
      <c r="I39" s="119">
        <f t="shared" ref="I39:I44" si="12">C39+H39</f>
        <v>5.420821648197272E-3</v>
      </c>
      <c r="J39" s="118">
        <f>分析係数表!G42</f>
        <v>0.4992493517128429</v>
      </c>
      <c r="K39" s="120">
        <f t="shared" ref="K39:K44" si="13">I39*J39</f>
        <v>2.7063416936134324E-3</v>
      </c>
      <c r="L39" s="121"/>
      <c r="M39" s="122"/>
      <c r="N39" s="123">
        <f>分析係数表!H42</f>
        <v>1.0931330106951069E-2</v>
      </c>
      <c r="O39" s="124">
        <f t="shared" ref="O39:O44" si="14">$M$45*N39</f>
        <v>4.5161381339853049E-2</v>
      </c>
      <c r="P39" s="118">
        <f>分析係数表!C42</f>
        <v>0.19932544143905828</v>
      </c>
      <c r="Q39" s="124">
        <f t="shared" ref="Q39:Q44" si="15">O39*P39</f>
        <v>9.0018122715638579E-3</v>
      </c>
      <c r="R39" s="125">
        <v>9.8358029219244216E-3</v>
      </c>
      <c r="S39" s="126">
        <f t="shared" ref="S39:S44" si="16">I39+R39</f>
        <v>1.5256624570121693E-2</v>
      </c>
      <c r="T39" s="127">
        <f>分析係数表!F42</f>
        <v>0.57554251398935441</v>
      </c>
      <c r="U39" s="128">
        <f t="shared" ref="U39:U44" si="17">S39*T39</f>
        <v>8.7808360600795925E-3</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投入係数表!V40</f>
        <v>4.0149182345322734E-2</v>
      </c>
      <c r="E40" s="119">
        <f t="shared" si="10"/>
        <v>0.99411794304187717</v>
      </c>
      <c r="F40" s="118">
        <f>分析係数表!C43</f>
        <v>0.35268356770960052</v>
      </c>
      <c r="G40" s="119">
        <f t="shared" si="11"/>
        <v>0.35060906287613869</v>
      </c>
      <c r="H40" s="119">
        <v>0.42930152017992196</v>
      </c>
      <c r="I40" s="119">
        <f t="shared" si="12"/>
        <v>0.42930152017992196</v>
      </c>
      <c r="J40" s="118">
        <f>分析係数表!G43</f>
        <v>0.33274759463040848</v>
      </c>
      <c r="K40" s="120">
        <f t="shared" si="13"/>
        <v>0.1428490482110468</v>
      </c>
      <c r="L40" s="121"/>
      <c r="M40" s="122"/>
      <c r="N40" s="123">
        <f>分析係数表!H43</f>
        <v>1.5446597034197316E-2</v>
      </c>
      <c r="O40" s="124">
        <f t="shared" si="14"/>
        <v>6.3815624653109804E-2</v>
      </c>
      <c r="P40" s="118">
        <f>分析係数表!C43</f>
        <v>0.35268356770960052</v>
      </c>
      <c r="Q40" s="124">
        <f t="shared" si="15"/>
        <v>2.2506722178275505E-2</v>
      </c>
      <c r="R40" s="125">
        <v>8.7540657424904911E-2</v>
      </c>
      <c r="S40" s="126">
        <f t="shared" si="16"/>
        <v>0.51684217760482687</v>
      </c>
      <c r="T40" s="127">
        <f>分析係数表!F43</f>
        <v>0.57611338364924813</v>
      </c>
      <c r="U40" s="128">
        <f t="shared" si="17"/>
        <v>0.29775969575256245</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投入係数表!V41</f>
        <v>0</v>
      </c>
      <c r="E41" s="119">
        <f t="shared" si="10"/>
        <v>0</v>
      </c>
      <c r="F41" s="118">
        <f>分析係数表!C44</f>
        <v>0.75263033862133366</v>
      </c>
      <c r="G41" s="119">
        <f t="shared" si="11"/>
        <v>0</v>
      </c>
      <c r="H41" s="119">
        <v>2.3678684004970024E-5</v>
      </c>
      <c r="I41" s="119">
        <f t="shared" si="12"/>
        <v>2.3678684004970024E-5</v>
      </c>
      <c r="J41" s="118">
        <f>分析係数表!G44</f>
        <v>0.27768563162970106</v>
      </c>
      <c r="K41" s="120">
        <f t="shared" si="13"/>
        <v>6.5752303240802009E-6</v>
      </c>
      <c r="L41" s="121"/>
      <c r="M41" s="122"/>
      <c r="N41" s="123">
        <f>分析係数表!H44</f>
        <v>7.7133891527493476E-2</v>
      </c>
      <c r="O41" s="124">
        <f t="shared" si="14"/>
        <v>0.31866873065016166</v>
      </c>
      <c r="P41" s="118">
        <f>分析係数表!C44</f>
        <v>0.75263033862133366</v>
      </c>
      <c r="Q41" s="124">
        <f t="shared" si="15"/>
        <v>0.23983975465726173</v>
      </c>
      <c r="R41" s="125">
        <v>0.2410447493923748</v>
      </c>
      <c r="S41" s="126">
        <f t="shared" si="16"/>
        <v>0.24106842807637976</v>
      </c>
      <c r="T41" s="127">
        <f>分析係数表!F44</f>
        <v>0.39610414657666343</v>
      </c>
      <c r="U41" s="128">
        <f t="shared" si="17"/>
        <v>9.5488203969772173E-2</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投入係数表!V42</f>
        <v>9.1358064498793542E-5</v>
      </c>
      <c r="E42" s="119">
        <f t="shared" si="10"/>
        <v>2.2620807163314031E-3</v>
      </c>
      <c r="F42" s="118">
        <f>分析係数表!C45</f>
        <v>0.60759401946812885</v>
      </c>
      <c r="G42" s="119">
        <f t="shared" si="11"/>
        <v>1.3744267147971414E-3</v>
      </c>
      <c r="H42" s="119">
        <v>2.505539418260577E-3</v>
      </c>
      <c r="I42" s="119">
        <f t="shared" si="12"/>
        <v>2.505539418260577E-3</v>
      </c>
      <c r="J42" s="118">
        <f>分析係数表!G45</f>
        <v>0.27195126838456296</v>
      </c>
      <c r="K42" s="120">
        <f t="shared" si="13"/>
        <v>6.813846227834839E-4</v>
      </c>
      <c r="L42" s="121"/>
      <c r="M42" s="122"/>
      <c r="N42" s="123">
        <f>分析係数表!H45</f>
        <v>6.7952214843026659E-2</v>
      </c>
      <c r="O42" s="124">
        <f t="shared" si="14"/>
        <v>0.28073581690320881</v>
      </c>
      <c r="P42" s="118">
        <f>分析係数表!C45</f>
        <v>0.60759401946812885</v>
      </c>
      <c r="Q42" s="124">
        <f t="shared" si="15"/>
        <v>0.17057340340088931</v>
      </c>
      <c r="R42" s="125">
        <v>0.17510824816907711</v>
      </c>
      <c r="S42" s="126">
        <f t="shared" si="16"/>
        <v>0.17761378758733767</v>
      </c>
      <c r="T42" s="127">
        <f>分析係数表!F45</f>
        <v>0.68092012984410688</v>
      </c>
      <c r="U42" s="128">
        <f t="shared" si="17"/>
        <v>0.12094080330607358</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投入係数表!V43</f>
        <v>5.0515635664038778E-4</v>
      </c>
      <c r="E43" s="119">
        <f t="shared" si="10"/>
        <v>1.250797572559717E-2</v>
      </c>
      <c r="F43" s="118">
        <f>分析係数表!C46</f>
        <v>1</v>
      </c>
      <c r="G43" s="119">
        <f t="shared" si="11"/>
        <v>1.250797572559717E-2</v>
      </c>
      <c r="H43" s="119">
        <v>1.4886471476080894E-2</v>
      </c>
      <c r="I43" s="119">
        <f t="shared" si="12"/>
        <v>1.4886471476080894E-2</v>
      </c>
      <c r="J43" s="118">
        <f>分析係数表!G46</f>
        <v>0</v>
      </c>
      <c r="K43" s="120">
        <f t="shared" si="13"/>
        <v>0</v>
      </c>
      <c r="L43" s="121"/>
      <c r="M43" s="122"/>
      <c r="N43" s="123">
        <f>分析係数表!H46</f>
        <v>0</v>
      </c>
      <c r="O43" s="124">
        <f t="shared" si="14"/>
        <v>0</v>
      </c>
      <c r="P43" s="118">
        <f>分析係数表!C46</f>
        <v>1</v>
      </c>
      <c r="Q43" s="124">
        <f t="shared" si="15"/>
        <v>0</v>
      </c>
      <c r="R43" s="125">
        <v>2.7509806751462389E-3</v>
      </c>
      <c r="S43" s="126">
        <f t="shared" si="16"/>
        <v>1.7637452151227133E-2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投入係数表!V44</f>
        <v>9.8344269431054217E-4</v>
      </c>
      <c r="E44" s="119">
        <f t="shared" si="10"/>
        <v>2.435063359344981E-2</v>
      </c>
      <c r="F44" s="118">
        <f>分析係数表!C47</f>
        <v>6.0971505496971057E-2</v>
      </c>
      <c r="G44" s="119">
        <f t="shared" si="11"/>
        <v>1.4846947899977531E-3</v>
      </c>
      <c r="H44" s="119">
        <v>2.4135371078895414E-3</v>
      </c>
      <c r="I44" s="119">
        <f t="shared" si="12"/>
        <v>2.4135371078895414E-3</v>
      </c>
      <c r="J44" s="118">
        <f>分析係数表!G47</f>
        <v>1.2795549374130737E-2</v>
      </c>
      <c r="K44" s="120">
        <f t="shared" si="13"/>
        <v>3.0882533230297326E-5</v>
      </c>
      <c r="L44" s="121"/>
      <c r="M44" s="122"/>
      <c r="N44" s="123">
        <f>分析係数表!H47</f>
        <v>3.4032160391570036E-5</v>
      </c>
      <c r="O44" s="124">
        <f t="shared" si="14"/>
        <v>1.4059948407242959E-4</v>
      </c>
      <c r="P44" s="118">
        <f>分析係数表!C47</f>
        <v>6.0971505496971057E-2</v>
      </c>
      <c r="Q44" s="124">
        <f t="shared" si="15"/>
        <v>8.5725622159934347E-6</v>
      </c>
      <c r="R44" s="125">
        <v>7.5762609913938871E-4</v>
      </c>
      <c r="S44" s="126">
        <f t="shared" si="16"/>
        <v>3.1711632070289299E-3</v>
      </c>
      <c r="T44" s="127">
        <f>分析係数表!F47</f>
        <v>0.42753824756606396</v>
      </c>
      <c r="U44" s="128">
        <f t="shared" si="17"/>
        <v>1.3557935602791279E-3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24.76060245739199</v>
      </c>
      <c r="D45" s="135">
        <f>投入係数表!V45</f>
        <v>0.6392699953246167</v>
      </c>
      <c r="E45" s="134">
        <f>SUM(E5:E44)</f>
        <v>15.828710217171665</v>
      </c>
      <c r="F45" s="135">
        <f>分析係数表!C48</f>
        <v>0.75263033862133366</v>
      </c>
      <c r="G45" s="134">
        <f>SUM(G5:G44)</f>
        <v>2.616566340722128</v>
      </c>
      <c r="H45" s="134">
        <f>SUM(H5:H44)</f>
        <v>3.0143761941009783</v>
      </c>
      <c r="I45" s="134">
        <f>SUM(I5:I44)</f>
        <v>27.774978651492976</v>
      </c>
      <c r="J45" s="135">
        <f>分析係数表!G48</f>
        <v>0.27768563162970106</v>
      </c>
      <c r="K45" s="136">
        <f>SUM(K5:K44)</f>
        <v>5.7523964142374373</v>
      </c>
      <c r="L45" s="137">
        <f>最終需要_まとめ!$L$33</f>
        <v>0.71820000000000006</v>
      </c>
      <c r="M45" s="134">
        <f>K45*L45</f>
        <v>4.1313711047053276</v>
      </c>
      <c r="N45" s="138">
        <f>分析係数表!H48</f>
        <v>1</v>
      </c>
      <c r="O45" s="139">
        <f>SUM(O5:O44)</f>
        <v>4.1313711047053276</v>
      </c>
      <c r="P45" s="135">
        <f>分析係数表!C48</f>
        <v>0.75263033862133366</v>
      </c>
      <c r="Q45" s="139">
        <f>SUM(Q5:Q44)</f>
        <v>2.5690734309385439</v>
      </c>
      <c r="R45" s="134">
        <f>SUM(R7:R44)</f>
        <v>2.9438467648834701</v>
      </c>
      <c r="S45" s="140">
        <f>SUM(S5:S44)</f>
        <v>30.719316233364022</v>
      </c>
      <c r="T45" s="141">
        <f>分析係数表!F48</f>
        <v>0.39610414657666343</v>
      </c>
      <c r="U45" s="142">
        <f>SUM(U5:U44)</f>
        <v>12.051425115860885</v>
      </c>
      <c r="V45" s="143">
        <f>分析係数表!D48</f>
        <v>5.7368642575524612E-2</v>
      </c>
      <c r="W45" s="144">
        <f>SUM(W5:W44)</f>
        <v>1</v>
      </c>
      <c r="X45" s="135">
        <f>分析係数表!E48</f>
        <v>4.9571518967407954E-2</v>
      </c>
      <c r="Y45" s="145">
        <f>SUM(Y5:Y44)</f>
        <v>1</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47"/>
  <sheetViews>
    <sheetView showGridLines="0" workbookViewId="0">
      <pane xSplit="2" ySplit="4" topLeftCell="D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223</v>
      </c>
      <c r="S2" s="6" t="s">
        <v>164</v>
      </c>
      <c r="U2" s="106" t="s">
        <v>228</v>
      </c>
      <c r="W2" s="6" t="s">
        <v>140</v>
      </c>
      <c r="Y2" s="6" t="s">
        <v>165</v>
      </c>
    </row>
    <row r="3" spans="1:25" ht="45" x14ac:dyDescent="0.15">
      <c r="B3" s="107"/>
      <c r="C3" s="108" t="s">
        <v>249</v>
      </c>
      <c r="D3" s="108" t="s">
        <v>262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投入係数表!W5</f>
        <v>0</v>
      </c>
      <c r="E5" s="119">
        <f t="shared" ref="E5:E38" si="0">$C$25*D5</f>
        <v>0</v>
      </c>
      <c r="F5" s="118">
        <f>分析係数表!C8</f>
        <v>9.2543346452504949E-3</v>
      </c>
      <c r="G5" s="119">
        <f t="shared" ref="G5:G38" si="1">E5*F5</f>
        <v>0</v>
      </c>
      <c r="H5" s="119">
        <f t="array" ref="H5:H44">MMULT(逆行列係数!C5:AP44,'21'!G5:G44)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MMULT(逆行列係数!C5:AP44,'21'!Q5:Q44)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投入係数表!W6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投入係数表!W7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投入係数表!W8</f>
        <v>4.3162517669655668E-5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投入係数表!W9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投入係数表!W10</f>
        <v>1.4998974890205346E-3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投入係数表!W11</f>
        <v>3.1616544193022781E-3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投入係数表!W12</f>
        <v>9.2367787813063141E-3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投入係数表!W13</f>
        <v>6.0643337325866215E-3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投入係数表!W14</f>
        <v>2.4440775630442522E-2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投入係数表!W15</f>
        <v>3.5932795959988345E-3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投入係数表!W16</f>
        <v>9.8669515392832863E-2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投入係数表!W17</f>
        <v>2.1775490164341285E-2</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投入係数表!W18</f>
        <v>2.673917969635169E-2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投入係数表!W19</f>
        <v>2.1646002611332319E-2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投入係数表!W20</f>
        <v>2.0718008481434721E-3</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投入係数表!W21</f>
        <v>6.1506587679259332E-4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投入係数表!W22</f>
        <v>5.492430373463684E-3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投入係数表!W23</f>
        <v>2.1948140235019908E-2</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投入係数表!W24</f>
        <v>1.5214787478553624E-3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17">
        <f>最終需要_まとめ!C26</f>
        <v>0</v>
      </c>
      <c r="D25" s="118">
        <f>投入係数表!W25</f>
        <v>0.25774497426434884</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投入係数表!W26</f>
        <v>2.4063103600833035E-3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投入係数表!W27</f>
        <v>1.4783162301857068E-3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投入係数表!W28</f>
        <v>1.8926763998144011E-2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投入係数表!W29</f>
        <v>6.2585650621000723E-4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投入係数表!W30</f>
        <v>1.8883601480474356E-3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投入係数表!W31</f>
        <v>4.5266690406051385E-2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投入係数表!W32</f>
        <v>1.2430805088860833E-2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投入係数表!W33</f>
        <v>1.5538506361076042E-3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投入係数表!W34</f>
        <v>1.4470234048752063E-2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投入係数表!W35</f>
        <v>4.1220204374521167E-3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投入係数表!W36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投入係数表!W37</f>
        <v>5.1795021203586802E-4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投入係数表!W38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投入係数表!W39</f>
        <v>4.963689532010402E-4</v>
      </c>
      <c r="E39" s="119">
        <f t="shared" ref="E39:E44" si="10">$C$25*D39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投入係数表!W40</f>
        <v>3.0246134257011212E-2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投入係数表!W41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投入係数表!W42</f>
        <v>1.8344070009603661E-4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投入係数表!W43</f>
        <v>4.963689532010402E-4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投入係数表!W44</f>
        <v>7.4131624097633613E-3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投入係数表!W45</f>
        <v>0.64878659372201175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47"/>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338</v>
      </c>
      <c r="S2" s="6" t="s">
        <v>164</v>
      </c>
      <c r="U2" s="106" t="s">
        <v>228</v>
      </c>
      <c r="W2" s="6" t="s">
        <v>140</v>
      </c>
      <c r="Y2" s="6" t="s">
        <v>165</v>
      </c>
    </row>
    <row r="3" spans="1:25" ht="45" x14ac:dyDescent="0.15">
      <c r="B3" s="107"/>
      <c r="C3" s="108" t="s">
        <v>249</v>
      </c>
      <c r="D3" s="108" t="s">
        <v>260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投入係数表!X5</f>
        <v>2.0072260136491369E-3</v>
      </c>
      <c r="E5" s="119">
        <f t="shared" ref="E5:E38" si="0">$C$26*D5</f>
        <v>0.12264083396799766</v>
      </c>
      <c r="F5" s="118">
        <f>分析係数表!C8</f>
        <v>9.2543346452504949E-3</v>
      </c>
      <c r="G5" s="119">
        <f t="shared" ref="G5:G38" si="1">E5*F5</f>
        <v>1.1349593187124545E-3</v>
      </c>
      <c r="H5" s="119">
        <f t="array" ref="H5:H44">MMULT(逆行列係数!C5:AP44,'22'!G5:G44)</f>
        <v>1.1608865809298826E-3</v>
      </c>
      <c r="I5" s="119">
        <f t="shared" ref="I5:I38" si="2">C5+H5</f>
        <v>1.1608865809298826E-3</v>
      </c>
      <c r="J5" s="118">
        <f>分析係数表!G8</f>
        <v>9.727626459143969E-2</v>
      </c>
      <c r="K5" s="120">
        <f t="shared" ref="K5:K38" si="3">I5*J5</f>
        <v>1.1292671020718703E-4</v>
      </c>
      <c r="L5" s="121" t="s">
        <v>197</v>
      </c>
      <c r="M5" s="122" t="s">
        <v>197</v>
      </c>
      <c r="N5" s="123">
        <f>分析係数表!H8</f>
        <v>1.0188628253699747E-2</v>
      </c>
      <c r="O5" s="124">
        <f t="shared" ref="O5:O38" si="4">$M$45*N5</f>
        <v>0.14275070606701049</v>
      </c>
      <c r="P5" s="118">
        <f>分析係数表!C8</f>
        <v>9.2543346452504949E-3</v>
      </c>
      <c r="Q5" s="124">
        <f t="shared" ref="Q5:Q38" si="5">O5*P5</f>
        <v>1.3210628047899051E-3</v>
      </c>
      <c r="R5" s="125">
        <f t="array" ref="R5:R44">MMULT(逆行列係数!C5:AP44,'22'!Q5:Q44)</f>
        <v>1.6645158164861193E-3</v>
      </c>
      <c r="S5" s="126">
        <f t="shared" ref="S5:S38" si="6">I5+R5</f>
        <v>2.8254023974160019E-3</v>
      </c>
      <c r="T5" s="127">
        <f>分析係数表!F8</f>
        <v>0.55836575875486383</v>
      </c>
      <c r="U5" s="128">
        <f t="shared" ref="U5:U38" si="7">S5*T5</f>
        <v>1.5776079534209973E-3</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投入係数表!X6</f>
        <v>2.2302511262768188E-4</v>
      </c>
      <c r="E6" s="119">
        <f t="shared" si="0"/>
        <v>1.3626759329777518E-2</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7.362621149934228E-3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投入係数表!X7</f>
        <v>6.9583835139836745E-3</v>
      </c>
      <c r="E7" s="119">
        <f t="shared" si="0"/>
        <v>0.42515489108905857</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1.6744704100993272E-2</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投入係数表!X8</f>
        <v>3.5684018020429103E-4</v>
      </c>
      <c r="E8" s="119">
        <f t="shared" si="0"/>
        <v>2.1802814927644031E-2</v>
      </c>
      <c r="F8" s="118">
        <f>分析係数表!C11</f>
        <v>8.2087549528786496E-4</v>
      </c>
      <c r="G8" s="119">
        <f t="shared" si="1"/>
        <v>1.7897396502399451E-5</v>
      </c>
      <c r="H8" s="119">
        <v>2.6255425375932282E-4</v>
      </c>
      <c r="I8" s="119">
        <f t="shared" si="2"/>
        <v>2.6255425375932282E-4</v>
      </c>
      <c r="J8" s="118">
        <f>分析係数表!G11</f>
        <v>0.23510971786833856</v>
      </c>
      <c r="K8" s="120">
        <f t="shared" si="3"/>
        <v>6.1729056526486553E-5</v>
      </c>
      <c r="L8" s="121"/>
      <c r="M8" s="122"/>
      <c r="N8" s="123">
        <f>分析係数表!H11</f>
        <v>-2.1019863771263845E-5</v>
      </c>
      <c r="O8" s="124">
        <f t="shared" si="4"/>
        <v>-2.9450484599736912E-4</v>
      </c>
      <c r="P8" s="118">
        <f>分析係数表!C11</f>
        <v>8.2087549528786496E-4</v>
      </c>
      <c r="Q8" s="124">
        <f t="shared" si="5"/>
        <v>-2.4175181132276678E-7</v>
      </c>
      <c r="R8" s="125">
        <v>5.8347486783235522E-5</v>
      </c>
      <c r="S8" s="126">
        <f t="shared" si="6"/>
        <v>3.2090174054255833E-4</v>
      </c>
      <c r="T8" s="127">
        <f>分析係数表!F11</f>
        <v>0.40125391849529779</v>
      </c>
      <c r="U8" s="128">
        <f t="shared" si="7"/>
        <v>1.2876308084466289E-4</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投入係数表!X9</f>
        <v>1.3381506757660913E-3</v>
      </c>
      <c r="E9" s="119">
        <f t="shared" si="0"/>
        <v>8.1760555978665106E-2</v>
      </c>
      <c r="F9" s="118">
        <f>分析係数表!C12</f>
        <v>3.3694766091354578E-2</v>
      </c>
      <c r="G9" s="119">
        <f t="shared" si="1"/>
        <v>2.7549028092002229E-3</v>
      </c>
      <c r="H9" s="119">
        <v>2.9231574708665632E-3</v>
      </c>
      <c r="I9" s="119">
        <f t="shared" si="2"/>
        <v>2.9231574708665632E-3</v>
      </c>
      <c r="J9" s="118">
        <f>分析係数表!G12</f>
        <v>0.15134643790478355</v>
      </c>
      <c r="K9" s="120">
        <f t="shared" si="3"/>
        <v>4.4240947065041046E-4</v>
      </c>
      <c r="L9" s="121"/>
      <c r="M9" s="122"/>
      <c r="N9" s="123">
        <f>分析係数表!H12</f>
        <v>7.8483166592429848E-2</v>
      </c>
      <c r="O9" s="124">
        <f t="shared" si="4"/>
        <v>1.0996109747527483</v>
      </c>
      <c r="P9" s="118">
        <f>分析係数表!C12</f>
        <v>3.3694766091354578E-2</v>
      </c>
      <c r="Q9" s="124">
        <f t="shared" si="5"/>
        <v>3.7051134585780257E-2</v>
      </c>
      <c r="R9" s="125">
        <v>4.4273789852422772E-2</v>
      </c>
      <c r="S9" s="126">
        <f t="shared" si="6"/>
        <v>4.7196947323289336E-2</v>
      </c>
      <c r="T9" s="127">
        <f>分析係数表!F12</f>
        <v>0.30024997159413702</v>
      </c>
      <c r="U9" s="128">
        <f t="shared" si="7"/>
        <v>1.4170882093147605E-2</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投入係数表!X10</f>
        <v>5.9324679958963379E-3</v>
      </c>
      <c r="E10" s="119">
        <f t="shared" si="0"/>
        <v>0.36247179817208197</v>
      </c>
      <c r="F10" s="118">
        <f>分析係数表!C13</f>
        <v>7.3277544118284244E-3</v>
      </c>
      <c r="G10" s="119">
        <f t="shared" si="1"/>
        <v>2.6561043182188561E-3</v>
      </c>
      <c r="H10" s="119">
        <v>2.8875357916769129E-3</v>
      </c>
      <c r="I10" s="119">
        <f t="shared" si="2"/>
        <v>2.8875357916769129E-3</v>
      </c>
      <c r="J10" s="118">
        <f>分析係数表!G13</f>
        <v>0.24598930481283424</v>
      </c>
      <c r="K10" s="120">
        <f t="shared" si="3"/>
        <v>7.1030292201678074E-4</v>
      </c>
      <c r="L10" s="121"/>
      <c r="M10" s="122"/>
      <c r="N10" s="123">
        <f>分析係数表!H13</f>
        <v>1.5623764457412254E-2</v>
      </c>
      <c r="O10" s="124">
        <f t="shared" si="4"/>
        <v>0.21890124481775877</v>
      </c>
      <c r="P10" s="118">
        <f>分析係数表!C13</f>
        <v>7.3277544118284244E-3</v>
      </c>
      <c r="Q10" s="124">
        <f t="shared" si="5"/>
        <v>1.6040545624680658E-3</v>
      </c>
      <c r="R10" s="125">
        <v>1.7349596221763765E-3</v>
      </c>
      <c r="S10" s="126">
        <f t="shared" si="6"/>
        <v>4.6224954138532892E-3</v>
      </c>
      <c r="T10" s="127">
        <f>分析係数表!F13</f>
        <v>0.38101604278074869</v>
      </c>
      <c r="U10" s="128">
        <f t="shared" si="7"/>
        <v>1.7612449103585396E-3</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投入係数表!X11</f>
        <v>8.7916499397832193E-2</v>
      </c>
      <c r="E11" s="119">
        <f t="shared" si="0"/>
        <v>5.3716685277982972</v>
      </c>
      <c r="F11" s="118">
        <f>分析係数表!C14</f>
        <v>0.29455517461793246</v>
      </c>
      <c r="G11" s="119">
        <f t="shared" si="1"/>
        <v>1.5822527611952797</v>
      </c>
      <c r="H11" s="119">
        <v>1.7936634753063088</v>
      </c>
      <c r="I11" s="119">
        <f t="shared" si="2"/>
        <v>1.7936634753063088</v>
      </c>
      <c r="J11" s="118">
        <f>分析係数表!G14</f>
        <v>0.16245910746250231</v>
      </c>
      <c r="K11" s="120">
        <f t="shared" si="3"/>
        <v>0.29139696728635295</v>
      </c>
      <c r="L11" s="121"/>
      <c r="M11" s="122"/>
      <c r="N11" s="123">
        <f>分析係数表!H14</f>
        <v>1.0389818378367557E-3</v>
      </c>
      <c r="O11" s="124">
        <f t="shared" si="4"/>
        <v>1.4556953816441388E-2</v>
      </c>
      <c r="P11" s="118">
        <f>分析係数表!C14</f>
        <v>0.29455517461793246</v>
      </c>
      <c r="Q11" s="124">
        <f t="shared" si="5"/>
        <v>4.2878260733070711E-3</v>
      </c>
      <c r="R11" s="125">
        <v>2.1491567126837793E-2</v>
      </c>
      <c r="S11" s="126">
        <f t="shared" si="6"/>
        <v>1.8151550424331466</v>
      </c>
      <c r="T11" s="127">
        <f>分析係数表!F14</f>
        <v>0.30083019566693414</v>
      </c>
      <c r="U11" s="128">
        <f t="shared" si="7"/>
        <v>0.54605344658098565</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投入係数表!X12</f>
        <v>3.8048084214282525E-2</v>
      </c>
      <c r="E12" s="119">
        <f t="shared" si="0"/>
        <v>2.3247251416600445</v>
      </c>
      <c r="F12" s="118">
        <f>分析係数表!C15</f>
        <v>2.1772510366767528E-2</v>
      </c>
      <c r="G12" s="119">
        <f t="shared" si="1"/>
        <v>5.061510224667843E-2</v>
      </c>
      <c r="H12" s="119">
        <v>5.4615600715968618E-2</v>
      </c>
      <c r="I12" s="119">
        <f t="shared" si="2"/>
        <v>5.4615600715968618E-2</v>
      </c>
      <c r="J12" s="118">
        <f>分析係数表!G15</f>
        <v>0.11363521682527829</v>
      </c>
      <c r="K12" s="120">
        <f t="shared" si="3"/>
        <v>6.2062556294019177E-3</v>
      </c>
      <c r="L12" s="121"/>
      <c r="M12" s="122"/>
      <c r="N12" s="123">
        <f>分析係数表!H15</f>
        <v>6.9545720706067236E-3</v>
      </c>
      <c r="O12" s="124">
        <f t="shared" si="4"/>
        <v>9.7439031904272416E-2</v>
      </c>
      <c r="P12" s="118">
        <f>分析係数表!C15</f>
        <v>2.1772510366767528E-2</v>
      </c>
      <c r="Q12" s="124">
        <f t="shared" si="5"/>
        <v>2.121492332263563E-3</v>
      </c>
      <c r="R12" s="125">
        <v>5.5634887496720329E-3</v>
      </c>
      <c r="S12" s="126">
        <f t="shared" si="6"/>
        <v>6.0179089465640649E-2</v>
      </c>
      <c r="T12" s="127">
        <f>分析係数表!F15</f>
        <v>0.32102453350018673</v>
      </c>
      <c r="U12" s="128">
        <f t="shared" si="7"/>
        <v>1.931896412217329E-2</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投入係数表!X13</f>
        <v>7.8058789419688654E-3</v>
      </c>
      <c r="E13" s="119">
        <f t="shared" si="0"/>
        <v>0.47693657654221311</v>
      </c>
      <c r="F13" s="118">
        <f>分析係数表!C16</f>
        <v>6.3168212593708306E-3</v>
      </c>
      <c r="G13" s="119">
        <f t="shared" si="1"/>
        <v>3.012723106073395E-3</v>
      </c>
      <c r="H13" s="119">
        <v>4.5939430188226141E-3</v>
      </c>
      <c r="I13" s="119">
        <f t="shared" si="2"/>
        <v>4.5939430188226141E-3</v>
      </c>
      <c r="J13" s="118">
        <f>分析係数表!G16</f>
        <v>1.9721577726218097E-2</v>
      </c>
      <c r="K13" s="120">
        <f t="shared" si="3"/>
        <v>9.059980431552719E-5</v>
      </c>
      <c r="L13" s="121"/>
      <c r="M13" s="122"/>
      <c r="N13" s="123">
        <f>分析係数表!H16</f>
        <v>1.583996877048811E-2</v>
      </c>
      <c r="O13" s="124">
        <f t="shared" si="4"/>
        <v>0.22193043751944599</v>
      </c>
      <c r="P13" s="118">
        <f>分析係数表!C16</f>
        <v>6.3168212593708306E-3</v>
      </c>
      <c r="Q13" s="124">
        <f t="shared" si="5"/>
        <v>1.4018949058243063E-3</v>
      </c>
      <c r="R13" s="125">
        <v>1.9379373087547635E-3</v>
      </c>
      <c r="S13" s="126">
        <f t="shared" si="6"/>
        <v>6.5318803275773779E-3</v>
      </c>
      <c r="T13" s="127">
        <f>分析係数表!F16</f>
        <v>0.1751740139211137</v>
      </c>
      <c r="U13" s="128">
        <f t="shared" si="7"/>
        <v>1.1442156954340884E-3</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投入係数表!X14</f>
        <v>5.4596547571256523E-2</v>
      </c>
      <c r="E14" s="119">
        <f t="shared" si="0"/>
        <v>3.3358306839295366</v>
      </c>
      <c r="F14" s="118">
        <f>分析係数表!C17</f>
        <v>7.9378496960914591E-2</v>
      </c>
      <c r="G14" s="119">
        <f t="shared" si="1"/>
        <v>0.26479322580642639</v>
      </c>
      <c r="H14" s="119">
        <v>0.27911850560899082</v>
      </c>
      <c r="I14" s="119">
        <f t="shared" si="2"/>
        <v>0.27911850560899082</v>
      </c>
      <c r="J14" s="118">
        <f>分析係数表!G17</f>
        <v>0.22446445904155662</v>
      </c>
      <c r="K14" s="120">
        <f t="shared" si="3"/>
        <v>6.2652184370009814E-2</v>
      </c>
      <c r="L14" s="121"/>
      <c r="M14" s="122"/>
      <c r="N14" s="123">
        <f>分析係数表!H17</f>
        <v>2.9407790361891989E-3</v>
      </c>
      <c r="O14" s="124">
        <f t="shared" si="4"/>
        <v>4.1202630359060501E-2</v>
      </c>
      <c r="P14" s="118">
        <f>分析係数表!C17</f>
        <v>7.9378496960914591E-2</v>
      </c>
      <c r="Q14" s="124">
        <f t="shared" si="5"/>
        <v>3.2706028687383712E-3</v>
      </c>
      <c r="R14" s="125">
        <v>9.0691946111292176E-3</v>
      </c>
      <c r="S14" s="126">
        <f t="shared" si="6"/>
        <v>0.28818770022012002</v>
      </c>
      <c r="T14" s="127">
        <f>分析係数表!F17</f>
        <v>0.34168528927112257</v>
      </c>
      <c r="U14" s="128">
        <f t="shared" si="7"/>
        <v>9.8469497714091261E-2</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投入係数表!X15</f>
        <v>6.1554931085240202E-3</v>
      </c>
      <c r="E15" s="119">
        <f t="shared" si="0"/>
        <v>0.3760985575018595</v>
      </c>
      <c r="F15" s="118">
        <f>分析係数表!C18</f>
        <v>0.29470672389127328</v>
      </c>
      <c r="G15" s="119">
        <f t="shared" si="1"/>
        <v>0.11083877374160668</v>
      </c>
      <c r="H15" s="119">
        <v>0.1189701877185529</v>
      </c>
      <c r="I15" s="119">
        <f t="shared" si="2"/>
        <v>0.1189701877185529</v>
      </c>
      <c r="J15" s="118">
        <f>分析係数表!G18</f>
        <v>0.22527699198491277</v>
      </c>
      <c r="K15" s="120">
        <f t="shared" si="3"/>
        <v>2.6801246025116011E-2</v>
      </c>
      <c r="L15" s="121"/>
      <c r="M15" s="122"/>
      <c r="N15" s="123">
        <f>分析係数表!H18</f>
        <v>4.9546821746550491E-4</v>
      </c>
      <c r="O15" s="124">
        <f t="shared" si="4"/>
        <v>6.9418999413665581E-3</v>
      </c>
      <c r="P15" s="118">
        <f>分析係数表!C18</f>
        <v>0.29470672389127328</v>
      </c>
      <c r="Q15" s="124">
        <f t="shared" si="5"/>
        <v>2.0458245893011603E-3</v>
      </c>
      <c r="R15" s="125">
        <v>5.1268631200416222E-3</v>
      </c>
      <c r="S15" s="126">
        <f t="shared" si="6"/>
        <v>0.12409705083859453</v>
      </c>
      <c r="T15" s="127">
        <f>分析係数表!F18</f>
        <v>0.47032649693540785</v>
      </c>
      <c r="U15" s="128">
        <f t="shared" si="7"/>
        <v>5.8366131200931377E-2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投入係数表!X16</f>
        <v>4.5051072750791742E-3</v>
      </c>
      <c r="E16" s="119">
        <f t="shared" si="0"/>
        <v>0.27526053846150589</v>
      </c>
      <c r="F16" s="118">
        <f>分析係数表!C19</f>
        <v>0.12093112469499157</v>
      </c>
      <c r="G16" s="119">
        <f t="shared" si="1"/>
        <v>3.328756650029889E-2</v>
      </c>
      <c r="H16" s="119">
        <v>4.6743896023623749E-2</v>
      </c>
      <c r="I16" s="119">
        <f t="shared" si="2"/>
        <v>4.6743896023623749E-2</v>
      </c>
      <c r="J16" s="118">
        <f>分析係数表!G19</f>
        <v>4.7525512301634432E-2</v>
      </c>
      <c r="K16" s="120">
        <f t="shared" si="3"/>
        <v>2.2215276054970514E-3</v>
      </c>
      <c r="L16" s="121"/>
      <c r="M16" s="122"/>
      <c r="N16" s="123">
        <f>分析係数表!H19</f>
        <v>-1.1610972368888599E-4</v>
      </c>
      <c r="O16" s="124">
        <f t="shared" si="4"/>
        <v>-1.6267886731283247E-3</v>
      </c>
      <c r="P16" s="118">
        <f>分析係数表!C19</f>
        <v>0.12093112469499157</v>
      </c>
      <c r="Q16" s="124">
        <f t="shared" si="5"/>
        <v>-1.9672938388248131E-4</v>
      </c>
      <c r="R16" s="125">
        <v>2.0669568041291027E-3</v>
      </c>
      <c r="S16" s="126">
        <f t="shared" si="6"/>
        <v>4.8810852827752854E-2</v>
      </c>
      <c r="T16" s="127">
        <f>分析係数表!F19</f>
        <v>0.16958714380989795</v>
      </c>
      <c r="U16" s="128">
        <f t="shared" si="7"/>
        <v>8.2776931179838874E-3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投入係数表!X17</f>
        <v>1.5477942816361123E-2</v>
      </c>
      <c r="E17" s="119">
        <f t="shared" si="0"/>
        <v>0.94569709748655972</v>
      </c>
      <c r="F17" s="118">
        <f>分析係数表!C20</f>
        <v>0.11038897915538337</v>
      </c>
      <c r="G17" s="119">
        <f t="shared" si="1"/>
        <v>0.1043945371817504</v>
      </c>
      <c r="H17" s="119">
        <v>0.11324837180142838</v>
      </c>
      <c r="I17" s="119">
        <f t="shared" si="2"/>
        <v>0.11324837180142838</v>
      </c>
      <c r="J17" s="118">
        <f>分析係数表!G20</f>
        <v>9.7372253914309995E-2</v>
      </c>
      <c r="K17" s="120">
        <f t="shared" si="3"/>
        <v>1.1027249214430868E-2</v>
      </c>
      <c r="L17" s="121"/>
      <c r="M17" s="122"/>
      <c r="N17" s="123">
        <f>分析係数表!H20</f>
        <v>5.6052970056703585E-4</v>
      </c>
      <c r="O17" s="124">
        <f t="shared" si="4"/>
        <v>7.8534625599298424E-3</v>
      </c>
      <c r="P17" s="118">
        <f>分析係数表!C20</f>
        <v>0.11038897915538337</v>
      </c>
      <c r="Q17" s="124">
        <f t="shared" si="5"/>
        <v>8.6693571482567911E-4</v>
      </c>
      <c r="R17" s="125">
        <v>6.1674623745877387E-3</v>
      </c>
      <c r="S17" s="126">
        <f t="shared" si="6"/>
        <v>0.11941583417601612</v>
      </c>
      <c r="T17" s="127">
        <f>分析係数表!F20</f>
        <v>0.25905247400574505</v>
      </c>
      <c r="U17" s="128">
        <f t="shared" si="7"/>
        <v>3.0934967278756775E-2</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投入係数表!X18</f>
        <v>1.1731120924216066E-2</v>
      </c>
      <c r="E18" s="119">
        <f t="shared" si="0"/>
        <v>0.71676754074629745</v>
      </c>
      <c r="F18" s="118">
        <f>分析係数表!C21</f>
        <v>0.41461568406938021</v>
      </c>
      <c r="G18" s="119">
        <f t="shared" si="1"/>
        <v>0.29718306422525348</v>
      </c>
      <c r="H18" s="119">
        <v>0.32663175551573964</v>
      </c>
      <c r="I18" s="119">
        <f t="shared" si="2"/>
        <v>0.32663175551573964</v>
      </c>
      <c r="J18" s="118">
        <f>分析係数表!G21</f>
        <v>0.27518465326220765</v>
      </c>
      <c r="K18" s="120">
        <f t="shared" si="3"/>
        <v>8.9884046386024999E-2</v>
      </c>
      <c r="L18" s="121"/>
      <c r="M18" s="122"/>
      <c r="N18" s="123">
        <f>分析係数表!H21</f>
        <v>9.5590332864557009E-4</v>
      </c>
      <c r="O18" s="124">
        <f t="shared" si="4"/>
        <v>1.33929584727375E-2</v>
      </c>
      <c r="P18" s="118">
        <f>分析係数表!C21</f>
        <v>0.41461568406938021</v>
      </c>
      <c r="Q18" s="124">
        <f t="shared" si="5"/>
        <v>5.5529306388868603E-3</v>
      </c>
      <c r="R18" s="125">
        <v>2.104596586115318E-2</v>
      </c>
      <c r="S18" s="126">
        <f t="shared" si="6"/>
        <v>0.34767772137689285</v>
      </c>
      <c r="T18" s="127">
        <f>分析係数表!F21</f>
        <v>0.41535015729722335</v>
      </c>
      <c r="U18" s="128">
        <f t="shared" si="7"/>
        <v>0.14440799626263265</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投入係数表!X19</f>
        <v>1.3381506757660912E-4</v>
      </c>
      <c r="E19" s="119">
        <f t="shared" si="0"/>
        <v>8.1760555978665113E-3</v>
      </c>
      <c r="F19" s="118">
        <f>分析係数表!C22</f>
        <v>7.9611180086606281E-2</v>
      </c>
      <c r="G19" s="119">
        <f t="shared" si="1"/>
        <v>6.5090543459985623E-4</v>
      </c>
      <c r="H19" s="119">
        <v>3.6323209932677463E-3</v>
      </c>
      <c r="I19" s="119">
        <f t="shared" si="2"/>
        <v>3.6323209932677463E-3</v>
      </c>
      <c r="J19" s="118">
        <f>分析係数表!G22</f>
        <v>0.19753877121551763</v>
      </c>
      <c r="K19" s="120">
        <f t="shared" si="3"/>
        <v>7.1752422567043913E-4</v>
      </c>
      <c r="L19" s="121"/>
      <c r="M19" s="122"/>
      <c r="N19" s="123">
        <f>分析係数表!H22</f>
        <v>4.5042565224136809E-5</v>
      </c>
      <c r="O19" s="124">
        <f t="shared" si="4"/>
        <v>6.3108181285150521E-4</v>
      </c>
      <c r="P19" s="118">
        <f>分析係数表!C22</f>
        <v>7.9611180086606281E-2</v>
      </c>
      <c r="Q19" s="124">
        <f t="shared" si="5"/>
        <v>5.0241167852303145E-5</v>
      </c>
      <c r="R19" s="125">
        <v>9.986579943243605E-4</v>
      </c>
      <c r="S19" s="126">
        <f t="shared" si="6"/>
        <v>4.6309789875921071E-3</v>
      </c>
      <c r="T19" s="127">
        <f>分析係数表!F22</f>
        <v>0.41941534379431811</v>
      </c>
      <c r="U19" s="128">
        <f t="shared" si="7"/>
        <v>1.9423036441852067E-3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投入係数表!X20</f>
        <v>4.4605022525536379E-5</v>
      </c>
      <c r="E20" s="119">
        <f t="shared" si="0"/>
        <v>2.7253518659555039E-3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3.2255292656854708E-4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投入係数表!X21</f>
        <v>8.9210045051072757E-5</v>
      </c>
      <c r="E21" s="119">
        <f t="shared" si="0"/>
        <v>5.4507037319110078E-3</v>
      </c>
      <c r="F21" s="118">
        <f>分析係数表!C24</f>
        <v>0.1837256220578346</v>
      </c>
      <c r="G21" s="119">
        <f t="shared" si="1"/>
        <v>1.0014339337983105E-3</v>
      </c>
      <c r="H21" s="119">
        <v>4.0747321593477314E-3</v>
      </c>
      <c r="I21" s="119">
        <f t="shared" si="2"/>
        <v>4.0747321593477314E-3</v>
      </c>
      <c r="J21" s="118">
        <f>分析係数表!G24</f>
        <v>0.19288119288119288</v>
      </c>
      <c r="K21" s="120">
        <f t="shared" si="3"/>
        <v>7.8593919956634927E-4</v>
      </c>
      <c r="L21" s="121"/>
      <c r="M21" s="122"/>
      <c r="N21" s="123">
        <f>分析係数表!H24</f>
        <v>1.0389818378367557E-3</v>
      </c>
      <c r="O21" s="124">
        <f t="shared" si="4"/>
        <v>1.4556953816441388E-2</v>
      </c>
      <c r="P21" s="118">
        <f>分析係数表!C24</f>
        <v>0.1837256220578346</v>
      </c>
      <c r="Q21" s="124">
        <f t="shared" si="5"/>
        <v>2.6744853951928636E-3</v>
      </c>
      <c r="R21" s="125">
        <v>5.5765837155768638E-3</v>
      </c>
      <c r="S21" s="126">
        <f t="shared" si="6"/>
        <v>9.6513158749245952E-3</v>
      </c>
      <c r="T21" s="127">
        <f>分析係数表!F24</f>
        <v>0.36419753086419754</v>
      </c>
      <c r="U21" s="128">
        <f t="shared" si="7"/>
        <v>3.5149854112379699E-3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投入係数表!X22</f>
        <v>1.4273607208171641E-3</v>
      </c>
      <c r="E22" s="119">
        <f t="shared" si="0"/>
        <v>8.7211259710576125E-2</v>
      </c>
      <c r="F22" s="118">
        <f>分析係数表!C25</f>
        <v>7.0413931740690439E-3</v>
      </c>
      <c r="G22" s="119">
        <f t="shared" si="1"/>
        <v>6.1408876882801334E-4</v>
      </c>
      <c r="H22" s="119">
        <v>9.9413210293168358E-4</v>
      </c>
      <c r="I22" s="119">
        <f t="shared" si="2"/>
        <v>9.9413210293168358E-4</v>
      </c>
      <c r="J22" s="118">
        <f>分析係数表!G25</f>
        <v>0.25940956994174247</v>
      </c>
      <c r="K22" s="120">
        <f t="shared" si="3"/>
        <v>2.5788738128678811E-4</v>
      </c>
      <c r="L22" s="121"/>
      <c r="M22" s="122"/>
      <c r="N22" s="123">
        <f>分析係数表!H25</f>
        <v>4.4141713919654073E-4</v>
      </c>
      <c r="O22" s="124">
        <f t="shared" si="4"/>
        <v>6.1846017659447517E-3</v>
      </c>
      <c r="P22" s="118">
        <f>分析係数表!C25</f>
        <v>7.0413931740690439E-3</v>
      </c>
      <c r="Q22" s="124">
        <f t="shared" si="5"/>
        <v>4.3548212659058729E-5</v>
      </c>
      <c r="R22" s="125">
        <v>1.6789717341589181E-3</v>
      </c>
      <c r="S22" s="126">
        <f t="shared" si="6"/>
        <v>2.6731038370906017E-3</v>
      </c>
      <c r="T22" s="127">
        <f>分析係数表!F25</f>
        <v>0.34587942658898996</v>
      </c>
      <c r="U22" s="128">
        <f t="shared" si="7"/>
        <v>9.2457162238572619E-4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投入係数表!X23</f>
        <v>1.1151255631384094E-3</v>
      </c>
      <c r="E23" s="119">
        <f t="shared" si="0"/>
        <v>6.8133796648887593E-2</v>
      </c>
      <c r="F23" s="118">
        <f>分析係数表!C26</f>
        <v>0.31712598932687097</v>
      </c>
      <c r="G23" s="119">
        <f t="shared" si="1"/>
        <v>2.1606997668874323E-2</v>
      </c>
      <c r="H23" s="119">
        <v>3.0889001766907145E-2</v>
      </c>
      <c r="I23" s="119">
        <f t="shared" si="2"/>
        <v>3.0889001766907145E-2</v>
      </c>
      <c r="J23" s="118">
        <f>分析係数表!G26</f>
        <v>0.20571766536164524</v>
      </c>
      <c r="K23" s="120">
        <f t="shared" si="3"/>
        <v>6.3544133288398726E-3</v>
      </c>
      <c r="L23" s="121"/>
      <c r="M23" s="122"/>
      <c r="N23" s="123">
        <f>分析係数表!H26</f>
        <v>9.9283823212936231E-3</v>
      </c>
      <c r="O23" s="124">
        <f t="shared" si="4"/>
        <v>0.13910445559275736</v>
      </c>
      <c r="P23" s="118">
        <f>分析係数表!C26</f>
        <v>0.31712598932687097</v>
      </c>
      <c r="Q23" s="124">
        <f t="shared" si="5"/>
        <v>4.4113638099628968E-2</v>
      </c>
      <c r="R23" s="125">
        <v>5.523153418812897E-2</v>
      </c>
      <c r="S23" s="126">
        <f t="shared" si="6"/>
        <v>8.6120535955036118E-2</v>
      </c>
      <c r="T23" s="127">
        <f>分析係数表!F26</f>
        <v>0.34642854846901056</v>
      </c>
      <c r="U23" s="128">
        <f t="shared" si="7"/>
        <v>2.9834612264276396E-2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投入係数表!X24</f>
        <v>4.4605022525536379E-5</v>
      </c>
      <c r="E24" s="119">
        <f t="shared" si="0"/>
        <v>2.7253518659555039E-3</v>
      </c>
      <c r="F24" s="118">
        <f>分析係数表!C27</f>
        <v>0.91765023268361778</v>
      </c>
      <c r="G24" s="119">
        <f t="shared" si="1"/>
        <v>2.5009197739388001E-3</v>
      </c>
      <c r="H24" s="119">
        <v>6.8451575125370338E-3</v>
      </c>
      <c r="I24" s="119">
        <f t="shared" si="2"/>
        <v>6.8451575125370338E-3</v>
      </c>
      <c r="J24" s="118">
        <f>分析係数表!G27</f>
        <v>0.1974785174198333</v>
      </c>
      <c r="K24" s="120">
        <f t="shared" si="3"/>
        <v>1.3517715570810474E-3</v>
      </c>
      <c r="L24" s="121"/>
      <c r="M24" s="122"/>
      <c r="N24" s="123">
        <f>分析係数表!H27</f>
        <v>5.4386395143410524E-2</v>
      </c>
      <c r="O24" s="124">
        <f t="shared" si="4"/>
        <v>0.76199622891747865</v>
      </c>
      <c r="P24" s="118">
        <f>分析係数表!C27</f>
        <v>0.91765023268361778</v>
      </c>
      <c r="Q24" s="124">
        <f t="shared" si="5"/>
        <v>0.69924601677016351</v>
      </c>
      <c r="R24" s="125">
        <v>0.70588911569440216</v>
      </c>
      <c r="S24" s="126">
        <f t="shared" si="6"/>
        <v>0.71273427320693916</v>
      </c>
      <c r="T24" s="127">
        <f>分析係数表!F27</f>
        <v>0.34824619386181288</v>
      </c>
      <c r="U24" s="128">
        <f t="shared" si="7"/>
        <v>0.24820699787918205</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投入係数表!X25</f>
        <v>0</v>
      </c>
      <c r="E25" s="119">
        <f t="shared" si="0"/>
        <v>0</v>
      </c>
      <c r="F25" s="118">
        <f>分析係数表!C28</f>
        <v>0.17270965956269024</v>
      </c>
      <c r="G25" s="119">
        <f t="shared" si="1"/>
        <v>0</v>
      </c>
      <c r="H25" s="119">
        <v>1.17009557080637E-2</v>
      </c>
      <c r="I25" s="119">
        <f t="shared" si="2"/>
        <v>1.17009557080637E-2</v>
      </c>
      <c r="J25" s="118">
        <f>分析係数表!G28</f>
        <v>0.18312777184293161</v>
      </c>
      <c r="K25" s="120">
        <f t="shared" si="3"/>
        <v>2.1427699472505377E-3</v>
      </c>
      <c r="L25" s="121"/>
      <c r="M25" s="122"/>
      <c r="N25" s="123">
        <f>分析係数表!H28</f>
        <v>7.5351206890511531E-3</v>
      </c>
      <c r="O25" s="124">
        <f t="shared" si="4"/>
        <v>0.10557297526991404</v>
      </c>
      <c r="P25" s="118">
        <f>分析係数表!C28</f>
        <v>0.17270965956269024</v>
      </c>
      <c r="Q25" s="124">
        <f t="shared" si="5"/>
        <v>1.8233472617887169E-2</v>
      </c>
      <c r="R25" s="125">
        <v>2.1578666499228599E-2</v>
      </c>
      <c r="S25" s="126">
        <f t="shared" si="6"/>
        <v>3.3279622207292303E-2</v>
      </c>
      <c r="T25" s="127">
        <f>分析係数表!F28</f>
        <v>0.33877181055970995</v>
      </c>
      <c r="U25" s="128">
        <f t="shared" si="7"/>
        <v>1.1274197869907545E-2</v>
      </c>
      <c r="V25" s="129">
        <f>分析係数表!D28</f>
        <v>2.0890658552113344E-2</v>
      </c>
      <c r="W25" s="130">
        <f t="shared" si="8"/>
        <v>0</v>
      </c>
      <c r="X25" s="118">
        <f>分析係数表!E28</f>
        <v>1.9455504839597293E-2</v>
      </c>
      <c r="Y25" s="131">
        <f t="shared" si="9"/>
        <v>0</v>
      </c>
    </row>
    <row r="26" spans="1:25" x14ac:dyDescent="0.15">
      <c r="A26" s="11" t="s">
        <v>14</v>
      </c>
      <c r="B26" s="8" t="s">
        <v>56</v>
      </c>
      <c r="C26" s="117">
        <f>最終需要_まとめ!C27</f>
        <v>61.099663482856435</v>
      </c>
      <c r="D26" s="118">
        <f>投入係数表!X26</f>
        <v>4.6879878674338731E-2</v>
      </c>
      <c r="E26" s="119">
        <f t="shared" si="0"/>
        <v>2.8643448111192344</v>
      </c>
      <c r="F26" s="118">
        <f>分析係数表!C29</f>
        <v>0.14297982963117706</v>
      </c>
      <c r="G26" s="119">
        <f t="shared" si="1"/>
        <v>0.40954353309877417</v>
      </c>
      <c r="H26" s="119">
        <v>0.42703203933794226</v>
      </c>
      <c r="I26" s="119">
        <f t="shared" si="2"/>
        <v>61.52669552219438</v>
      </c>
      <c r="J26" s="118">
        <f>分析係数表!G29</f>
        <v>0.25955662607609614</v>
      </c>
      <c r="K26" s="120">
        <f t="shared" si="3"/>
        <v>15.969661503352025</v>
      </c>
      <c r="L26" s="121"/>
      <c r="M26" s="122"/>
      <c r="N26" s="123">
        <f>分析係数表!H29</f>
        <v>1.1267647927291291E-2</v>
      </c>
      <c r="O26" s="124">
        <f t="shared" si="4"/>
        <v>0.15786862149487543</v>
      </c>
      <c r="P26" s="118">
        <f>分析係数表!C29</f>
        <v>0.14297982963117706</v>
      </c>
      <c r="Q26" s="124">
        <f t="shared" si="5"/>
        <v>2.2572028605446066E-2</v>
      </c>
      <c r="R26" s="125">
        <v>3.1505261317888417E-2</v>
      </c>
      <c r="S26" s="126">
        <f t="shared" si="6"/>
        <v>61.55820078351227</v>
      </c>
      <c r="T26" s="127">
        <f>分析係数表!F29</f>
        <v>0.43962710201168653</v>
      </c>
      <c r="U26" s="128">
        <f t="shared" si="7"/>
        <v>27.062653415509029</v>
      </c>
      <c r="V26" s="129">
        <f>分析係数表!D29</f>
        <v>5.807573932824836E-2</v>
      </c>
      <c r="W26" s="130">
        <f t="shared" si="8"/>
        <v>4</v>
      </c>
      <c r="X26" s="118">
        <f>分析係数表!E29</f>
        <v>4.6746063606762124E-2</v>
      </c>
      <c r="Y26" s="131">
        <f t="shared" si="9"/>
        <v>3</v>
      </c>
    </row>
    <row r="27" spans="1:25" x14ac:dyDescent="0.15">
      <c r="A27" s="11" t="s">
        <v>15</v>
      </c>
      <c r="B27" s="8" t="s">
        <v>37</v>
      </c>
      <c r="C27" s="132"/>
      <c r="D27" s="118">
        <f>投入係数表!X27</f>
        <v>1.650385833444846E-3</v>
      </c>
      <c r="E27" s="119">
        <f t="shared" si="0"/>
        <v>0.10083801904035364</v>
      </c>
      <c r="F27" s="118">
        <f>分析係数表!C30</f>
        <v>1</v>
      </c>
      <c r="G27" s="119">
        <f t="shared" si="1"/>
        <v>0.10083801904035364</v>
      </c>
      <c r="H27" s="119">
        <v>0.15662435825673873</v>
      </c>
      <c r="I27" s="119">
        <f t="shared" si="2"/>
        <v>0.15662435825673873</v>
      </c>
      <c r="J27" s="118">
        <f>分析係数表!G30</f>
        <v>0.3461756280481435</v>
      </c>
      <c r="K27" s="120">
        <f t="shared" si="3"/>
        <v>5.4219535587163963E-2</v>
      </c>
      <c r="L27" s="121"/>
      <c r="M27" s="122"/>
      <c r="N27" s="123">
        <f>分析係数表!H30</f>
        <v>0</v>
      </c>
      <c r="O27" s="124">
        <f t="shared" si="4"/>
        <v>0</v>
      </c>
      <c r="P27" s="118">
        <f>分析係数表!C30</f>
        <v>1</v>
      </c>
      <c r="Q27" s="124">
        <f t="shared" si="5"/>
        <v>0</v>
      </c>
      <c r="R27" s="125">
        <v>5.0832132551285394E-2</v>
      </c>
      <c r="S27" s="126">
        <f t="shared" si="6"/>
        <v>0.20745649080802414</v>
      </c>
      <c r="T27" s="127">
        <f>分析係数表!F30</f>
        <v>0.44260005608309094</v>
      </c>
      <c r="U27" s="128">
        <f t="shared" si="7"/>
        <v>9.182025446643273E-2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投入係数表!X28</f>
        <v>1.7440563807484724E-2</v>
      </c>
      <c r="E28" s="119">
        <f t="shared" si="0"/>
        <v>1.065612579588602</v>
      </c>
      <c r="F28" s="118">
        <f>分析係数表!C31</f>
        <v>0.59217028559204188</v>
      </c>
      <c r="G28" s="119">
        <f t="shared" si="1"/>
        <v>0.63102410558545485</v>
      </c>
      <c r="H28" s="119">
        <v>0.84716355891866768</v>
      </c>
      <c r="I28" s="119">
        <f t="shared" si="2"/>
        <v>0.84716355891866768</v>
      </c>
      <c r="J28" s="118">
        <f>分析係数表!G31</f>
        <v>6.4912179892355718E-2</v>
      </c>
      <c r="K28" s="120">
        <f t="shared" si="3"/>
        <v>5.4991233334776846E-2</v>
      </c>
      <c r="L28" s="121"/>
      <c r="M28" s="122"/>
      <c r="N28" s="123">
        <f>分析係数表!H31</f>
        <v>1.4609806266922241E-2</v>
      </c>
      <c r="O28" s="124">
        <f t="shared" si="4"/>
        <v>0.20469489200845711</v>
      </c>
      <c r="P28" s="118">
        <f>分析係数表!C31</f>
        <v>0.59217028559204188</v>
      </c>
      <c r="Q28" s="124">
        <f t="shared" si="5"/>
        <v>0.12121423265988022</v>
      </c>
      <c r="R28" s="125">
        <v>0.22108703642025601</v>
      </c>
      <c r="S28" s="126">
        <f t="shared" si="6"/>
        <v>1.0682505953389236</v>
      </c>
      <c r="T28" s="127">
        <f>分析係数表!F31</f>
        <v>0.31136394108295506</v>
      </c>
      <c r="U28" s="128">
        <f t="shared" si="7"/>
        <v>0.33261471542894028</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投入係数表!X29</f>
        <v>9.3670547303626383E-4</v>
      </c>
      <c r="E29" s="119">
        <f t="shared" si="0"/>
        <v>5.7232389185065576E-2</v>
      </c>
      <c r="F29" s="118">
        <f>分析係数表!C32</f>
        <v>0.99941076338876522</v>
      </c>
      <c r="G29" s="119">
        <f t="shared" si="1"/>
        <v>5.71986657660093E-2</v>
      </c>
      <c r="H29" s="119">
        <v>8.8124395092453969E-2</v>
      </c>
      <c r="I29" s="119">
        <f t="shared" si="2"/>
        <v>8.8124395092453969E-2</v>
      </c>
      <c r="J29" s="118">
        <f>分析係数表!G32</f>
        <v>0.13653783696005198</v>
      </c>
      <c r="K29" s="120">
        <f t="shared" si="3"/>
        <v>1.2032314289336685E-2</v>
      </c>
      <c r="L29" s="121"/>
      <c r="M29" s="122"/>
      <c r="N29" s="123">
        <f>分析係数表!H32</f>
        <v>6.1367992753151726E-3</v>
      </c>
      <c r="O29" s="124">
        <f t="shared" si="4"/>
        <v>8.5981390990946191E-2</v>
      </c>
      <c r="P29" s="118">
        <f>分析係数表!C32</f>
        <v>0.99941076338876522</v>
      </c>
      <c r="Q29" s="124">
        <f t="shared" si="5"/>
        <v>8.5930727607489432E-2</v>
      </c>
      <c r="R29" s="125">
        <v>0.12478650617571839</v>
      </c>
      <c r="S29" s="126">
        <f t="shared" si="6"/>
        <v>0.21291090126817236</v>
      </c>
      <c r="T29" s="127">
        <f>分析係数表!F32</f>
        <v>0.47034751542708669</v>
      </c>
      <c r="U29" s="128">
        <f t="shared" si="7"/>
        <v>0.10014211341882663</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投入係数表!X30</f>
        <v>3.1223515767875461E-4</v>
      </c>
      <c r="E30" s="119">
        <f t="shared" si="0"/>
        <v>1.9077463061688525E-2</v>
      </c>
      <c r="F30" s="118">
        <f>分析係数表!C33</f>
        <v>1</v>
      </c>
      <c r="G30" s="119">
        <f t="shared" si="1"/>
        <v>1.9077463061688525E-2</v>
      </c>
      <c r="H30" s="119">
        <v>5.424398015319308E-2</v>
      </c>
      <c r="I30" s="119">
        <f t="shared" si="2"/>
        <v>5.424398015319308E-2</v>
      </c>
      <c r="J30" s="118">
        <f>分析係数表!G33</f>
        <v>0.48249270529387245</v>
      </c>
      <c r="K30" s="120">
        <f t="shared" si="3"/>
        <v>2.6172324730021256E-2</v>
      </c>
      <c r="L30" s="121"/>
      <c r="M30" s="122"/>
      <c r="N30" s="123">
        <f>分析係数表!H33</f>
        <v>1.3432693895731465E-3</v>
      </c>
      <c r="O30" s="124">
        <f t="shared" si="4"/>
        <v>1.8820262063260443E-2</v>
      </c>
      <c r="P30" s="118">
        <f>分析係数表!C33</f>
        <v>1</v>
      </c>
      <c r="Q30" s="124">
        <f t="shared" si="5"/>
        <v>1.8820262063260443E-2</v>
      </c>
      <c r="R30" s="125">
        <v>5.6855996948856145E-2</v>
      </c>
      <c r="S30" s="126">
        <f t="shared" si="6"/>
        <v>0.11109997710204922</v>
      </c>
      <c r="T30" s="127">
        <f>分析係数表!F33</f>
        <v>0.61497846324857575</v>
      </c>
      <c r="U30" s="128">
        <f t="shared" si="7"/>
        <v>6.8324093185170187E-2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投入係数表!X31</f>
        <v>7.4534992640171285E-2</v>
      </c>
      <c r="E31" s="119">
        <f t="shared" si="0"/>
        <v>4.5540629680116469</v>
      </c>
      <c r="F31" s="118">
        <f>分析係数表!C34</f>
        <v>0.43058167090385968</v>
      </c>
      <c r="G31" s="119">
        <f t="shared" si="1"/>
        <v>1.9608960421678454</v>
      </c>
      <c r="H31" s="119">
        <v>2.0237675113743845</v>
      </c>
      <c r="I31" s="119">
        <f t="shared" si="2"/>
        <v>2.0237675113743845</v>
      </c>
      <c r="J31" s="118">
        <f>分析係数表!G34</f>
        <v>0.40252231218602053</v>
      </c>
      <c r="K31" s="120">
        <f t="shared" si="3"/>
        <v>0.81461157800536588</v>
      </c>
      <c r="L31" s="121"/>
      <c r="M31" s="122"/>
      <c r="N31" s="123">
        <f>分析係数表!H34</f>
        <v>0.16043461070711823</v>
      </c>
      <c r="O31" s="124">
        <f t="shared" si="4"/>
        <v>2.2478152490950625</v>
      </c>
      <c r="P31" s="118">
        <f>分析係数表!C34</f>
        <v>0.43058167090385968</v>
      </c>
      <c r="Q31" s="124">
        <f t="shared" si="5"/>
        <v>0.96786804583852759</v>
      </c>
      <c r="R31" s="125">
        <v>1.010748837822576</v>
      </c>
      <c r="S31" s="126">
        <f t="shared" si="6"/>
        <v>3.0345163491969602</v>
      </c>
      <c r="T31" s="127">
        <f>分析係数表!F34</f>
        <v>0.66381809020658411</v>
      </c>
      <c r="U31" s="128">
        <f t="shared" si="7"/>
        <v>2.014366847624582</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投入係数表!X32</f>
        <v>1.6994513582229358E-2</v>
      </c>
      <c r="E32" s="119">
        <f t="shared" si="0"/>
        <v>1.0383590609290467</v>
      </c>
      <c r="F32" s="118">
        <f>分析係数表!C35</f>
        <v>0.79245431709599568</v>
      </c>
      <c r="G32" s="119">
        <f t="shared" si="1"/>
        <v>0.82285212052896706</v>
      </c>
      <c r="H32" s="119">
        <v>1.0040076142643044</v>
      </c>
      <c r="I32" s="119">
        <f t="shared" si="2"/>
        <v>1.0040076142643044</v>
      </c>
      <c r="J32" s="118">
        <f>分析係数表!G35</f>
        <v>0.31439313408452596</v>
      </c>
      <c r="K32" s="120">
        <f t="shared" si="3"/>
        <v>0.31565310049328249</v>
      </c>
      <c r="L32" s="121"/>
      <c r="M32" s="122"/>
      <c r="N32" s="123">
        <f>分析係数表!H35</f>
        <v>4.6388837451391565E-2</v>
      </c>
      <c r="O32" s="124">
        <f t="shared" si="4"/>
        <v>0.64994414703562242</v>
      </c>
      <c r="P32" s="118">
        <f>分析係数表!C35</f>
        <v>0.79245431709599568</v>
      </c>
      <c r="Q32" s="124">
        <f t="shared" si="5"/>
        <v>0.51505104518965361</v>
      </c>
      <c r="R32" s="125">
        <v>0.78050745885839778</v>
      </c>
      <c r="S32" s="126">
        <f t="shared" si="6"/>
        <v>1.7845150731227022</v>
      </c>
      <c r="T32" s="127">
        <f>分析係数表!F35</f>
        <v>0.64661124103436318</v>
      </c>
      <c r="U32" s="128">
        <f t="shared" si="7"/>
        <v>1.1538875060763978</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投入係数表!X33</f>
        <v>3.3899817119407644E-3</v>
      </c>
      <c r="E33" s="119">
        <f t="shared" si="0"/>
        <v>0.20712674181261825</v>
      </c>
      <c r="F33" s="118">
        <f>分析係数表!C36</f>
        <v>1</v>
      </c>
      <c r="G33" s="119">
        <f t="shared" si="1"/>
        <v>0.20712674181261825</v>
      </c>
      <c r="H33" s="119">
        <v>0.36753486305482341</v>
      </c>
      <c r="I33" s="119">
        <f t="shared" si="2"/>
        <v>0.36753486305482341</v>
      </c>
      <c r="J33" s="118">
        <f>分析係数表!G36</f>
        <v>7.0997521594392057E-2</v>
      </c>
      <c r="K33" s="120">
        <f t="shared" si="3"/>
        <v>2.6094064376426754E-2</v>
      </c>
      <c r="L33" s="121"/>
      <c r="M33" s="122"/>
      <c r="N33" s="123">
        <f>分析係数表!H36</f>
        <v>0.2013282552011651</v>
      </c>
      <c r="O33" s="124">
        <f t="shared" si="4"/>
        <v>2.8207674149628015</v>
      </c>
      <c r="P33" s="118">
        <f>分析係数表!C36</f>
        <v>1</v>
      </c>
      <c r="Q33" s="124">
        <f t="shared" si="5"/>
        <v>2.8207674149628015</v>
      </c>
      <c r="R33" s="125">
        <v>3.0162936268382743</v>
      </c>
      <c r="S33" s="126">
        <f t="shared" si="6"/>
        <v>3.3838284898930979</v>
      </c>
      <c r="T33" s="127">
        <f>分析係数表!F36</f>
        <v>0.82218539647157163</v>
      </c>
      <c r="U33" s="128">
        <f t="shared" si="7"/>
        <v>2.7821343685545563</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投入係数表!X34</f>
        <v>7.5605513180784151E-2</v>
      </c>
      <c r="E34" s="119">
        <f t="shared" si="0"/>
        <v>4.619471412794578</v>
      </c>
      <c r="F34" s="118">
        <f>分析係数表!C37</f>
        <v>0.57178358697686016</v>
      </c>
      <c r="G34" s="119">
        <f t="shared" si="1"/>
        <v>2.6413379343447478</v>
      </c>
      <c r="H34" s="119">
        <v>2.9420882731174141</v>
      </c>
      <c r="I34" s="119">
        <f t="shared" si="2"/>
        <v>2.9420882731174141</v>
      </c>
      <c r="J34" s="118">
        <f>分析係数表!G37</f>
        <v>0.42113403722838638</v>
      </c>
      <c r="K34" s="120">
        <f t="shared" si="3"/>
        <v>1.2390135123402282</v>
      </c>
      <c r="L34" s="121"/>
      <c r="M34" s="122"/>
      <c r="N34" s="123">
        <f>分析係数表!H37</f>
        <v>5.3182257233085263E-2</v>
      </c>
      <c r="O34" s="124">
        <f t="shared" si="4"/>
        <v>0.745125308453915</v>
      </c>
      <c r="P34" s="118">
        <f>分析係数表!C37</f>
        <v>0.57178358697686016</v>
      </c>
      <c r="Q34" s="124">
        <f t="shared" si="5"/>
        <v>0.42605042161501888</v>
      </c>
      <c r="R34" s="125">
        <v>0.55777927097396784</v>
      </c>
      <c r="S34" s="126">
        <f t="shared" si="6"/>
        <v>3.4998675440913818</v>
      </c>
      <c r="T34" s="127">
        <f>分析係数表!F37</f>
        <v>0.69745759981095801</v>
      </c>
      <c r="U34" s="128">
        <f t="shared" si="7"/>
        <v>2.4410092169582476</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投入係数表!X35</f>
        <v>6.9583835139836745E-3</v>
      </c>
      <c r="E35" s="119">
        <f t="shared" si="0"/>
        <v>0.42515489108905857</v>
      </c>
      <c r="F35" s="118">
        <f>分析係数表!C38</f>
        <v>0.18809982592830476</v>
      </c>
      <c r="G35" s="119">
        <f t="shared" si="1"/>
        <v>7.9971561006419292E-2</v>
      </c>
      <c r="H35" s="119">
        <v>0.12911931531190232</v>
      </c>
      <c r="I35" s="119">
        <f t="shared" si="2"/>
        <v>0.12911931531190232</v>
      </c>
      <c r="J35" s="118">
        <f>分析係数表!G38</f>
        <v>0.2621703526984332</v>
      </c>
      <c r="K35" s="120">
        <f t="shared" si="3"/>
        <v>3.3851256435501638E-2</v>
      </c>
      <c r="L35" s="121"/>
      <c r="M35" s="122"/>
      <c r="N35" s="123">
        <f>分析係数表!H38</f>
        <v>2.9050452677780503E-2</v>
      </c>
      <c r="O35" s="124">
        <f t="shared" si="4"/>
        <v>0.40701972120864971</v>
      </c>
      <c r="P35" s="118">
        <f>分析係数表!C38</f>
        <v>0.18809982592830476</v>
      </c>
      <c r="Q35" s="124">
        <f t="shared" si="5"/>
        <v>7.6560338708734146E-2</v>
      </c>
      <c r="R35" s="125">
        <v>0.11410360898680273</v>
      </c>
      <c r="S35" s="126">
        <f t="shared" si="6"/>
        <v>0.24322292429870507</v>
      </c>
      <c r="T35" s="127">
        <f>分析係数表!F38</f>
        <v>0.53132052356696113</v>
      </c>
      <c r="U35" s="128">
        <f t="shared" si="7"/>
        <v>0.12922933148187532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投入係数表!X36</f>
        <v>0</v>
      </c>
      <c r="E36" s="119">
        <f t="shared" si="0"/>
        <v>0</v>
      </c>
      <c r="F36" s="118">
        <f>分析係数表!C39</f>
        <v>1</v>
      </c>
      <c r="G36" s="119">
        <f t="shared" si="1"/>
        <v>0</v>
      </c>
      <c r="H36" s="119">
        <v>2.6648905462125622E-3</v>
      </c>
      <c r="I36" s="119">
        <f t="shared" si="2"/>
        <v>2.6648905462125622E-3</v>
      </c>
      <c r="J36" s="118">
        <f>分析係数表!G39</f>
        <v>0.35299604507126336</v>
      </c>
      <c r="K36" s="120">
        <f t="shared" si="3"/>
        <v>9.4069582336083325E-4</v>
      </c>
      <c r="L36" s="121"/>
      <c r="M36" s="122"/>
      <c r="N36" s="123">
        <f>分析係数表!H39</f>
        <v>3.2770968565294205E-3</v>
      </c>
      <c r="O36" s="124">
        <f t="shared" si="4"/>
        <v>4.5914707895018406E-2</v>
      </c>
      <c r="P36" s="118">
        <f>分析係数表!C39</f>
        <v>1</v>
      </c>
      <c r="Q36" s="124">
        <f t="shared" si="5"/>
        <v>4.5914707895018406E-2</v>
      </c>
      <c r="R36" s="125">
        <v>4.6548647657550228E-2</v>
      </c>
      <c r="S36" s="126">
        <f t="shared" si="6"/>
        <v>4.9213538203762792E-2</v>
      </c>
      <c r="T36" s="127">
        <f>分析係数表!F39</f>
        <v>0.70249732607019377</v>
      </c>
      <c r="U36" s="128">
        <f t="shared" si="7"/>
        <v>3.4572378994596691E-2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投入係数表!X37</f>
        <v>4.4605022525536379E-5</v>
      </c>
      <c r="E37" s="119">
        <f t="shared" si="0"/>
        <v>2.7253518659555039E-3</v>
      </c>
      <c r="F37" s="118">
        <f>分析係数表!C40</f>
        <v>0.95581107395335052</v>
      </c>
      <c r="G37" s="119">
        <f t="shared" si="1"/>
        <v>2.6049214938996981E-3</v>
      </c>
      <c r="H37" s="119">
        <v>9.0700306278521051E-3</v>
      </c>
      <c r="I37" s="119">
        <f t="shared" si="2"/>
        <v>9.0700306278521051E-3</v>
      </c>
      <c r="J37" s="118">
        <f>分析係数表!G40</f>
        <v>0.45958963093599003</v>
      </c>
      <c r="K37" s="120">
        <f t="shared" si="3"/>
        <v>4.1684920288326752E-3</v>
      </c>
      <c r="L37" s="121"/>
      <c r="M37" s="122"/>
      <c r="N37" s="123">
        <f>分析係数表!H40</f>
        <v>3.1472741740945193E-2</v>
      </c>
      <c r="O37" s="124">
        <f t="shared" si="4"/>
        <v>0.44095789869977509</v>
      </c>
      <c r="P37" s="118">
        <f>分析係数表!C40</f>
        <v>0.95581107395335052</v>
      </c>
      <c r="Q37" s="124">
        <f t="shared" si="5"/>
        <v>0.42147244272444478</v>
      </c>
      <c r="R37" s="125">
        <v>0.42580588374722944</v>
      </c>
      <c r="S37" s="126">
        <f t="shared" si="6"/>
        <v>0.43487591437508155</v>
      </c>
      <c r="T37" s="127">
        <f>分析係数表!F40</f>
        <v>0.65913274856515214</v>
      </c>
      <c r="U37" s="128">
        <f t="shared" si="7"/>
        <v>0.28664095672683126</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投入係数表!X38</f>
        <v>0</v>
      </c>
      <c r="E38" s="119">
        <f t="shared" si="0"/>
        <v>0</v>
      </c>
      <c r="F38" s="118">
        <f>分析係数表!C41</f>
        <v>0.99998427017546621</v>
      </c>
      <c r="G38" s="119">
        <f t="shared" si="1"/>
        <v>0</v>
      </c>
      <c r="H38" s="119">
        <v>4.9169324279575138E-3</v>
      </c>
      <c r="I38" s="119">
        <f t="shared" si="2"/>
        <v>4.9169324279575138E-3</v>
      </c>
      <c r="J38" s="118">
        <f>分析係数表!G41</f>
        <v>0.4951095975863814</v>
      </c>
      <c r="K38" s="120">
        <f t="shared" si="3"/>
        <v>2.4344204357654737E-3</v>
      </c>
      <c r="L38" s="121"/>
      <c r="M38" s="122"/>
      <c r="N38" s="123">
        <f>分析係数表!H41</f>
        <v>6.1946539479808417E-2</v>
      </c>
      <c r="O38" s="124">
        <f t="shared" si="4"/>
        <v>0.86791980519453238</v>
      </c>
      <c r="P38" s="118">
        <f>分析係数表!C41</f>
        <v>0.99998427017546621</v>
      </c>
      <c r="Q38" s="124">
        <f t="shared" si="5"/>
        <v>0.86790615296828721</v>
      </c>
      <c r="R38" s="125">
        <v>0.88373239258991265</v>
      </c>
      <c r="S38" s="126">
        <f t="shared" si="6"/>
        <v>0.8886493250178702</v>
      </c>
      <c r="T38" s="127">
        <f>分析係数表!F41</f>
        <v>0.60271414391475442</v>
      </c>
      <c r="U38" s="128">
        <f t="shared" si="7"/>
        <v>0.53560151716856996</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投入係数表!X39</f>
        <v>8.474954279851911E-4</v>
      </c>
      <c r="E39" s="119">
        <f t="shared" ref="E39:E44" si="10">$C$26*D39</f>
        <v>5.1781685453154563E-2</v>
      </c>
      <c r="F39" s="118">
        <f>分析係数表!C42</f>
        <v>0.19932544143905828</v>
      </c>
      <c r="G39" s="119">
        <f t="shared" ref="G39:G44" si="11">E39*F39</f>
        <v>1.0321407311408496E-2</v>
      </c>
      <c r="H39" s="119">
        <v>1.3591170653962493E-2</v>
      </c>
      <c r="I39" s="119">
        <f t="shared" ref="I39:I44" si="12">C39+H39</f>
        <v>1.3591170653962493E-2</v>
      </c>
      <c r="J39" s="118">
        <f>分析係数表!G42</f>
        <v>0.4992493517128429</v>
      </c>
      <c r="K39" s="120">
        <f t="shared" ref="K39:K44" si="13">I39*J39</f>
        <v>6.7853831380093902E-3</v>
      </c>
      <c r="L39" s="121"/>
      <c r="M39" s="122"/>
      <c r="N39" s="123">
        <f>分析係数表!H42</f>
        <v>1.0931330106951069E-2</v>
      </c>
      <c r="O39" s="124">
        <f t="shared" ref="O39:O44" si="14">$M$45*N39</f>
        <v>0.15315654395891753</v>
      </c>
      <c r="P39" s="118">
        <f>分析係数表!C42</f>
        <v>0.19932544143905828</v>
      </c>
      <c r="Q39" s="124">
        <f t="shared" ref="Q39:Q44" si="15">O39*P39</f>
        <v>3.0527995733891772E-2</v>
      </c>
      <c r="R39" s="125">
        <v>3.3356322102876347E-2</v>
      </c>
      <c r="S39" s="126">
        <f t="shared" ref="S39:S44" si="16">I39+R39</f>
        <v>4.6947492756838842E-2</v>
      </c>
      <c r="T39" s="127">
        <f>分析係数表!F42</f>
        <v>0.57554251398935441</v>
      </c>
      <c r="U39" s="128">
        <f t="shared" ref="U39:U44" si="17">S39*T39</f>
        <v>2.7020278006768032E-2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投入係数表!X40</f>
        <v>4.6478433471608904E-2</v>
      </c>
      <c r="E40" s="119">
        <f t="shared" si="10"/>
        <v>2.839816644325635</v>
      </c>
      <c r="F40" s="118">
        <f>分析係数表!C43</f>
        <v>0.35268356770960052</v>
      </c>
      <c r="G40" s="119">
        <f t="shared" si="11"/>
        <v>1.0015566657618706</v>
      </c>
      <c r="H40" s="119">
        <v>1.3290426334786301</v>
      </c>
      <c r="I40" s="119">
        <f t="shared" si="12"/>
        <v>1.3290426334786301</v>
      </c>
      <c r="J40" s="118">
        <f>分析係数表!G43</f>
        <v>0.33274759463040848</v>
      </c>
      <c r="K40" s="120">
        <f t="shared" si="13"/>
        <v>0.44223573945127775</v>
      </c>
      <c r="L40" s="121"/>
      <c r="M40" s="122"/>
      <c r="N40" s="123">
        <f>分析係数表!H43</f>
        <v>1.5446597034197316E-2</v>
      </c>
      <c r="O40" s="124">
        <f t="shared" si="14"/>
        <v>0.21641898968720952</v>
      </c>
      <c r="P40" s="118">
        <f>分析係数表!C43</f>
        <v>0.35268356770960052</v>
      </c>
      <c r="Q40" s="124">
        <f t="shared" si="15"/>
        <v>7.6327421402992299E-2</v>
      </c>
      <c r="R40" s="125">
        <v>0.29687808807695826</v>
      </c>
      <c r="S40" s="126">
        <f t="shared" si="16"/>
        <v>1.6259207215555884</v>
      </c>
      <c r="T40" s="127">
        <f>分析係数表!F43</f>
        <v>0.57611338364924813</v>
      </c>
      <c r="U40" s="128">
        <f t="shared" si="17"/>
        <v>0.93671468844081707</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投入係数表!X41</f>
        <v>0</v>
      </c>
      <c r="E41" s="119">
        <f t="shared" si="10"/>
        <v>0</v>
      </c>
      <c r="F41" s="118">
        <f>分析係数表!C44</f>
        <v>0.75263033862133366</v>
      </c>
      <c r="G41" s="119">
        <f t="shared" si="11"/>
        <v>0</v>
      </c>
      <c r="H41" s="119">
        <v>8.2825337035530345E-6</v>
      </c>
      <c r="I41" s="119">
        <f t="shared" si="12"/>
        <v>8.2825337035530345E-6</v>
      </c>
      <c r="J41" s="118">
        <f>分析係数表!G44</f>
        <v>0.27768563162970106</v>
      </c>
      <c r="K41" s="120">
        <f t="shared" si="13"/>
        <v>2.2999406029654116E-6</v>
      </c>
      <c r="L41" s="121"/>
      <c r="M41" s="122"/>
      <c r="N41" s="123">
        <f>分析係数表!H44</f>
        <v>7.7133891527493476E-2</v>
      </c>
      <c r="O41" s="124">
        <f t="shared" si="14"/>
        <v>1.0807065684477744</v>
      </c>
      <c r="P41" s="118">
        <f>分析係数表!C44</f>
        <v>0.75263033862133366</v>
      </c>
      <c r="Q41" s="124">
        <f t="shared" si="15"/>
        <v>0.81337255056114788</v>
      </c>
      <c r="R41" s="125">
        <v>0.81745906925573331</v>
      </c>
      <c r="S41" s="126">
        <f t="shared" si="16"/>
        <v>0.81746735178943686</v>
      </c>
      <c r="T41" s="127">
        <f>分析係数表!F44</f>
        <v>0.39610414657666343</v>
      </c>
      <c r="U41" s="128">
        <f t="shared" si="17"/>
        <v>0.32380220773483998</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投入係数表!X42</f>
        <v>8.9210045051072757E-5</v>
      </c>
      <c r="E42" s="119">
        <f t="shared" si="10"/>
        <v>5.4507037319110078E-3</v>
      </c>
      <c r="F42" s="118">
        <f>分析係数表!C45</f>
        <v>0.60759401946812885</v>
      </c>
      <c r="G42" s="119">
        <f t="shared" si="11"/>
        <v>3.3118149894017395E-3</v>
      </c>
      <c r="H42" s="119">
        <v>7.2596302017593276E-3</v>
      </c>
      <c r="I42" s="119">
        <f t="shared" si="12"/>
        <v>7.2596302017593276E-3</v>
      </c>
      <c r="J42" s="118">
        <f>分析係数表!G45</f>
        <v>0.27195126838456296</v>
      </c>
      <c r="K42" s="120">
        <f t="shared" si="13"/>
        <v>1.97426564137133E-3</v>
      </c>
      <c r="L42" s="121"/>
      <c r="M42" s="122"/>
      <c r="N42" s="123">
        <f>分析係数表!H45</f>
        <v>6.7952214843026659E-2</v>
      </c>
      <c r="O42" s="124">
        <f t="shared" si="14"/>
        <v>0.95206404690806634</v>
      </c>
      <c r="P42" s="118">
        <f>分析係数表!C45</f>
        <v>0.60759401946812885</v>
      </c>
      <c r="Q42" s="124">
        <f t="shared" si="15"/>
        <v>0.57846842105196516</v>
      </c>
      <c r="R42" s="125">
        <v>0.59384751556767967</v>
      </c>
      <c r="S42" s="126">
        <f t="shared" si="16"/>
        <v>0.60110714576943902</v>
      </c>
      <c r="T42" s="127">
        <f>分析係数表!F45</f>
        <v>0.68092012984410688</v>
      </c>
      <c r="U42" s="128">
        <f t="shared" si="17"/>
        <v>0.40930595574754691</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投入係数表!X43</f>
        <v>6.6907533788304564E-4</v>
      </c>
      <c r="E43" s="119">
        <f t="shared" si="10"/>
        <v>4.0880277989332553E-2</v>
      </c>
      <c r="F43" s="118">
        <f>分析係数表!C46</f>
        <v>1</v>
      </c>
      <c r="G43" s="119">
        <f t="shared" si="11"/>
        <v>4.0880277989332553E-2</v>
      </c>
      <c r="H43" s="119">
        <v>5.1597344873052765E-2</v>
      </c>
      <c r="I43" s="119">
        <f t="shared" si="12"/>
        <v>5.1597344873052765E-2</v>
      </c>
      <c r="J43" s="118">
        <f>分析係数表!G46</f>
        <v>0</v>
      </c>
      <c r="K43" s="120">
        <f t="shared" si="13"/>
        <v>0</v>
      </c>
      <c r="L43" s="121"/>
      <c r="M43" s="122"/>
      <c r="N43" s="123">
        <f>分析係数表!H46</f>
        <v>0</v>
      </c>
      <c r="O43" s="124">
        <f t="shared" si="14"/>
        <v>0</v>
      </c>
      <c r="P43" s="118">
        <f>分析係数表!C46</f>
        <v>1</v>
      </c>
      <c r="Q43" s="124">
        <f t="shared" si="15"/>
        <v>0</v>
      </c>
      <c r="R43" s="125">
        <v>9.3294465360243706E-3</v>
      </c>
      <c r="S43" s="126">
        <f t="shared" si="16"/>
        <v>6.0926791409077134E-2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投入係数表!X44</f>
        <v>1.7395958784959186E-3</v>
      </c>
      <c r="E44" s="119">
        <f t="shared" si="10"/>
        <v>0.10628872277226464</v>
      </c>
      <c r="F44" s="118">
        <f>分析係数表!C47</f>
        <v>6.0971505496971057E-2</v>
      </c>
      <c r="G44" s="119">
        <f t="shared" si="11"/>
        <v>6.4805834447751662E-3</v>
      </c>
      <c r="H44" s="119">
        <v>1.0800768335551478E-2</v>
      </c>
      <c r="I44" s="119">
        <f t="shared" si="12"/>
        <v>1.0800768335551478E-2</v>
      </c>
      <c r="J44" s="118">
        <f>分析係数表!G47</f>
        <v>1.2795549374130737E-2</v>
      </c>
      <c r="K44" s="120">
        <f t="shared" si="13"/>
        <v>1.3820176451609679E-4</v>
      </c>
      <c r="L44" s="121"/>
      <c r="M44" s="122"/>
      <c r="N44" s="123">
        <f>分析係数表!H47</f>
        <v>3.4032160391570036E-5</v>
      </c>
      <c r="O44" s="124">
        <f t="shared" si="14"/>
        <v>4.768173697100262E-4</v>
      </c>
      <c r="P44" s="118">
        <f>分析係数表!C47</f>
        <v>6.0971505496971057E-2</v>
      </c>
      <c r="Q44" s="124">
        <f t="shared" si="15"/>
        <v>2.9072272878326142E-5</v>
      </c>
      <c r="R44" s="125">
        <v>2.5693499958308096E-3</v>
      </c>
      <c r="S44" s="126">
        <f t="shared" si="16"/>
        <v>1.3370118331382286E-2</v>
      </c>
      <c r="T44" s="127">
        <f>分析係数表!F47</f>
        <v>0.42753824756606396</v>
      </c>
      <c r="U44" s="128">
        <f t="shared" si="17"/>
        <v>5.7162369611500896E-3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SUM(C5:C44)</f>
        <v>61.099663482856435</v>
      </c>
      <c r="D45" s="135">
        <f>投入係数表!X45</f>
        <v>0.5404790579419243</v>
      </c>
      <c r="E45" s="134">
        <f>SUM(E5:E44)</f>
        <v>33.023088559782828</v>
      </c>
      <c r="F45" s="135">
        <f>分析係数表!C48</f>
        <v>0.75263033862133366</v>
      </c>
      <c r="G45" s="134">
        <f>SUM(G5:G44)</f>
        <v>10.474337820829607</v>
      </c>
      <c r="H45" s="134">
        <f>SUM(H5:H44)</f>
        <v>12.271613762610228</v>
      </c>
      <c r="I45" s="134">
        <f>SUM(I5:I44)</f>
        <v>73.371277245466686</v>
      </c>
      <c r="J45" s="135">
        <f>分析係数表!G48</f>
        <v>0.27768563162970106</v>
      </c>
      <c r="K45" s="136">
        <f>SUM(K5:K44)</f>
        <v>19.508197671288112</v>
      </c>
      <c r="L45" s="137">
        <f>最終需要_まとめ!$L$33</f>
        <v>0.71820000000000006</v>
      </c>
      <c r="M45" s="134">
        <f>K45*L45</f>
        <v>14.010787567519124</v>
      </c>
      <c r="N45" s="138">
        <f>分析係数表!H48</f>
        <v>1</v>
      </c>
      <c r="O45" s="139">
        <f>SUM(O5:O44)</f>
        <v>14.010787567519126</v>
      </c>
      <c r="P45" s="135">
        <f>分析係数表!C48</f>
        <v>0.75263033862133366</v>
      </c>
      <c r="Q45" s="139">
        <f>SUM(Q5:Q44)</f>
        <v>8.7125414720653147</v>
      </c>
      <c r="R45" s="134">
        <f>SUM(R5:R44)</f>
        <v>9.9851810309838136</v>
      </c>
      <c r="S45" s="140">
        <f>SUM(S5:S44)</f>
        <v>83.356458276450482</v>
      </c>
      <c r="T45" s="141">
        <f>分析係数表!F48</f>
        <v>0.39610414657666343</v>
      </c>
      <c r="U45" s="142">
        <f>SUM(U5:U44)</f>
        <v>39.955865161187113</v>
      </c>
      <c r="V45" s="143">
        <f>分析係数表!D48</f>
        <v>5.7368642575524612E-2</v>
      </c>
      <c r="W45" s="144">
        <f>SUM(W5:W44)</f>
        <v>4</v>
      </c>
      <c r="X45" s="135">
        <f>分析係数表!E48</f>
        <v>4.9571518967407954E-2</v>
      </c>
      <c r="Y45" s="145">
        <f>SUM(Y5:Y44)</f>
        <v>3</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47"/>
  <sheetViews>
    <sheetView showGridLines="0" workbookViewId="0">
      <pane xSplit="2" ySplit="4" topLeftCell="D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337</v>
      </c>
      <c r="S2" s="6" t="s">
        <v>164</v>
      </c>
      <c r="U2" s="106" t="s">
        <v>228</v>
      </c>
      <c r="W2" s="6" t="s">
        <v>140</v>
      </c>
      <c r="Y2" s="6" t="s">
        <v>165</v>
      </c>
    </row>
    <row r="3" spans="1:25" ht="45" x14ac:dyDescent="0.15">
      <c r="B3" s="107"/>
      <c r="C3" s="108" t="s">
        <v>249</v>
      </c>
      <c r="D3" s="108" t="s">
        <v>261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投入係数表!Y5</f>
        <v>9.6770823596685604E-4</v>
      </c>
      <c r="E5" s="119">
        <f t="shared" ref="E5:E38" si="0">$C$27*D5</f>
        <v>0</v>
      </c>
      <c r="F5" s="118">
        <f>分析係数表!C8</f>
        <v>9.2543346452504949E-3</v>
      </c>
      <c r="G5" s="119">
        <f t="shared" ref="G5:G38" si="1">E5*F5</f>
        <v>0</v>
      </c>
      <c r="H5" s="119">
        <f t="array" ref="H5:H44">MMULT(逆行列係数!C5:AP44,'23'!G5:G44)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MMULT(逆行列係数!C5:AP44,'23'!Q5:Q44)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投入係数表!Y6</f>
        <v>2.749171124905841E-5</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投入係数表!Y7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投入係数表!Y8</f>
        <v>6.1306516085400248E-3</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投入係数表!Y9</f>
        <v>1.0996684499623364E-5</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投入係数表!Y10</f>
        <v>3.2880086653873856E-3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投入係数表!Y11</f>
        <v>5.3223952978177079E-2</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投入係数表!Y12</f>
        <v>4.7560660460871044E-3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投入係数表!Y13</f>
        <v>1.651702011843429E-2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投入係数表!Y14</f>
        <v>1.3333479955793329E-2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投入係数表!Y15</f>
        <v>5.2635630357447227E-2</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投入係数表!Y16</f>
        <v>2.3510911460194753E-2</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投入係数表!Y17</f>
        <v>8.4564503802103674E-3</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投入係数表!Y18</f>
        <v>9.6281471136452357E-2</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投入係数表!Y19</f>
        <v>7.25781176975142E-3</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投入係数表!Y20</f>
        <v>5.498342249811682E-5</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投入係数表!Y21</f>
        <v>2.3642871674190233E-4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投入係数表!Y22</f>
        <v>3.6838893073738266E-4</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投入係数表!Y23</f>
        <v>8.6488923589537747E-3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投入係数表!Y24</f>
        <v>1.6714960439427513E-3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投入係数表!Y25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投入係数表!Y26</f>
        <v>3.2000351893903987E-3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17">
        <f>最終需要_まとめ!C28</f>
        <v>0</v>
      </c>
      <c r="D27" s="118">
        <f>投入係数表!Y27</f>
        <v>8.2475133747175224E-4</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投入係数表!Y28</f>
        <v>3.4639556173813595E-3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投入係数表!Y29</f>
        <v>8.687380754702457E-4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投入係数表!Y30</f>
        <v>1.5780242256959527E-3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投入係数表!Y31</f>
        <v>5.8111979238259663E-2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投入係数表!Y32</f>
        <v>1.3267499848795588E-2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投入係数表!Y33</f>
        <v>5.4928439075618701E-3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投入係数表!Y34</f>
        <v>2.8684851517267546E-2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投入係数表!Y35</f>
        <v>7.7966493102329644E-3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投入係数表!Y36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投入係数表!Y37</f>
        <v>1.814452942437855E-4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投入係数表!Y38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投入係数表!Y39</f>
        <v>9.6220989371704427E-4</v>
      </c>
      <c r="E39" s="119">
        <f t="shared" ref="E39:E44" si="10">$C$27*D39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投入係数表!Y40</f>
        <v>9.8568781512374012E-2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投入係数表!Y41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投入係数表!Y42</f>
        <v>2.4742540124152569E-4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投入係数表!Y43</f>
        <v>4.7285743348380465E-4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投入係数表!Y44</f>
        <v>1.4592600331000204E-2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SUM(C5:C44)</f>
        <v>0</v>
      </c>
      <c r="D45" s="135">
        <f>投入係数表!Y45</f>
        <v>0.53569248871465258</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47"/>
  <sheetViews>
    <sheetView showGridLines="0" workbookViewId="0">
      <pane xSplit="2" ySplit="4" topLeftCell="E5" activePane="bottomRight" state="frozen"/>
      <selection activeCell="A19" sqref="A19"/>
      <selection pane="topRight" activeCell="A19" sqref="A19"/>
      <selection pane="bottomLeft" activeCell="A19" sqref="A19"/>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336</v>
      </c>
      <c r="S2" s="6" t="s">
        <v>164</v>
      </c>
      <c r="U2" s="106" t="s">
        <v>228</v>
      </c>
      <c r="W2" s="6" t="s">
        <v>140</v>
      </c>
      <c r="Y2" s="6" t="s">
        <v>165</v>
      </c>
    </row>
    <row r="3" spans="1:25" ht="45" x14ac:dyDescent="0.15">
      <c r="B3" s="107"/>
      <c r="C3" s="108" t="s">
        <v>249</v>
      </c>
      <c r="D3" s="108" t="s">
        <v>361</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投入係数表!Z5</f>
        <v>0</v>
      </c>
      <c r="E5" s="119">
        <f t="shared" ref="E5:E38" si="0">$C$28*D5</f>
        <v>0</v>
      </c>
      <c r="F5" s="118">
        <f>分析係数表!C8</f>
        <v>9.2543346452504949E-3</v>
      </c>
      <c r="G5" s="119">
        <f t="shared" ref="G5:G38" si="1">E5*F5</f>
        <v>0</v>
      </c>
      <c r="H5" s="119">
        <f t="array" ref="H5:H44">MMULT(逆行列係数!C5:AP44,'24'!G5:G44)</f>
        <v>0</v>
      </c>
      <c r="I5" s="119">
        <f t="shared" ref="I5:I38" si="2">C5+H5</f>
        <v>0</v>
      </c>
      <c r="J5" s="118">
        <f>分析係数表!G8</f>
        <v>9.727626459143969E-2</v>
      </c>
      <c r="K5" s="120">
        <f t="shared" ref="K5:K38" si="3">I5*J5</f>
        <v>0</v>
      </c>
      <c r="L5" s="121" t="s">
        <v>197</v>
      </c>
      <c r="M5" s="122" t="s">
        <v>197</v>
      </c>
      <c r="N5" s="123">
        <f>分析係数表!H8</f>
        <v>1.0188628253699747E-2</v>
      </c>
      <c r="O5" s="124">
        <f t="shared" ref="O5:O38" si="4">$M$45*N5</f>
        <v>0</v>
      </c>
      <c r="P5" s="118">
        <f>分析係数表!C8</f>
        <v>9.2543346452504949E-3</v>
      </c>
      <c r="Q5" s="124">
        <f t="shared" ref="Q5:Q38" si="5">O5*P5</f>
        <v>0</v>
      </c>
      <c r="R5" s="125">
        <f t="array" ref="R5:R44">MMULT(逆行列係数!C5:AP44,'24'!Q5:Q44)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投入係数表!Z6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投入係数表!Z7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投入係数表!Z8</f>
        <v>0.3091516788293206</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投入係数表!Z9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投入係数表!Z10</f>
        <v>1.2449960734739222E-4</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投入係数表!Z11</f>
        <v>4.7980233293110387E-3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投入係数表!Z12</f>
        <v>4.8842153651669257E-4</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投入係数表!Z13</f>
        <v>8.0781091382711792E-2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投入係数表!Z14</f>
        <v>9.5768928728763235E-6</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投入係数表!Z15</f>
        <v>3.8307571491505294E-5</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投入係数表!Z16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投入係数表!Z17</f>
        <v>2.3942232182190811E-4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投入係数表!Z18</f>
        <v>3.6392192916930033E-4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投入係数表!Z19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投入係数表!Z20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投入係数表!Z21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投入係数表!Z22</f>
        <v>9.5768928728763235E-6</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投入係数表!Z23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投入係数表!Z24</f>
        <v>1.9153785745752647E-5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投入係数表!Z25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投入係数表!Z26</f>
        <v>1.1731693769273497E-2</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投入係数表!Z27</f>
        <v>1.2919228485510161E-2</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17">
        <f>最終需要_まとめ!C29</f>
        <v>0</v>
      </c>
      <c r="D28" s="118">
        <f>投入係数表!Z28</f>
        <v>0.11206880039839874</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32"/>
      <c r="D29" s="118">
        <f>投入係数表!Z29</f>
        <v>4.8842153651669257E-4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投入係数表!Z30</f>
        <v>7.565745369572296E-3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投入係数表!Z31</f>
        <v>2.0063590568675897E-2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投入係数表!Z32</f>
        <v>1.7449098814380663E-2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投入係数表!Z33</f>
        <v>4.6735237219636457E-3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投入係数表!Z34</f>
        <v>3.426612269915149E-2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投入係数表!Z35</f>
        <v>1.0400505659943687E-2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投入係数表!Z36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投入係数表!Z37</f>
        <v>5.6503667949970313E-4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投入係数表!Z38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投入係数表!Z39</f>
        <v>8.7149725143174548E-4</v>
      </c>
      <c r="E39" s="119">
        <f t="shared" ref="E39:E44" si="10">$C$28*D39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投入係数表!Z40</f>
        <v>4.9024114616253903E-2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投入係数表!Z41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投入係数表!Z42</f>
        <v>7.6615142983010588E-5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投入係数表!Z43</f>
        <v>1.9153785745752647E-5</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投入係数表!Z44</f>
        <v>2.5378766113122258E-3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SUM(C5:C40)</f>
        <v>0</v>
      </c>
      <c r="D45" s="135">
        <f>投入係数表!Z45</f>
        <v>0.68074469918979486</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SUM(R7:R44)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47"/>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325</v>
      </c>
      <c r="S2" s="6" t="s">
        <v>164</v>
      </c>
      <c r="U2" s="106" t="s">
        <v>228</v>
      </c>
      <c r="W2" s="6" t="s">
        <v>140</v>
      </c>
      <c r="Y2" s="6" t="s">
        <v>165</v>
      </c>
    </row>
    <row r="3" spans="1:25" ht="45" x14ac:dyDescent="0.15">
      <c r="B3" s="107"/>
      <c r="C3" s="108" t="s">
        <v>249</v>
      </c>
      <c r="D3" s="108" t="s">
        <v>362</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投入係数表!AA5</f>
        <v>0</v>
      </c>
      <c r="E5" s="119">
        <f t="shared" ref="E5:E38" si="0">$C$29*D5</f>
        <v>0</v>
      </c>
      <c r="F5" s="118">
        <f>分析係数表!C8</f>
        <v>9.2543346452504949E-3</v>
      </c>
      <c r="G5" s="119">
        <f t="shared" ref="G5:G38" si="1">E5*F5</f>
        <v>0</v>
      </c>
      <c r="H5" s="119">
        <f t="array" ref="H5:H44">MMULT(逆行列係数!C5:AP44,'25'!G5:G44)</f>
        <v>0</v>
      </c>
      <c r="I5" s="119">
        <f t="shared" ref="I5:I38" si="2">C5+H5</f>
        <v>0</v>
      </c>
      <c r="J5" s="118">
        <f>分析係数表!G8</f>
        <v>9.727626459143969E-2</v>
      </c>
      <c r="K5" s="120">
        <f t="shared" ref="K5:K38" si="3">I5*J5</f>
        <v>0</v>
      </c>
      <c r="L5" s="121" t="s">
        <v>198</v>
      </c>
      <c r="M5" s="122" t="s">
        <v>198</v>
      </c>
      <c r="N5" s="123">
        <f>分析係数表!H8</f>
        <v>1.0188628253699747E-2</v>
      </c>
      <c r="O5" s="124">
        <f t="shared" ref="O5:O38" si="4">$M$45*N5</f>
        <v>0</v>
      </c>
      <c r="P5" s="118">
        <f>分析係数表!C8</f>
        <v>9.2543346452504949E-3</v>
      </c>
      <c r="Q5" s="124">
        <f t="shared" ref="Q5:Q38" si="5">O5*P5</f>
        <v>0</v>
      </c>
      <c r="R5" s="125">
        <f t="array" ref="R5:R44">MMULT(逆行列係数!C5:AP44,'25'!Q5:Q44)</f>
        <v>0</v>
      </c>
      <c r="S5" s="126">
        <f t="shared" ref="S5:S38" si="6">I5+R5</f>
        <v>0</v>
      </c>
      <c r="T5" s="127">
        <f>分析係数表!F8</f>
        <v>0.55836575875486383</v>
      </c>
      <c r="U5" s="128">
        <f t="shared" ref="U5:U38" si="7">S5*T5</f>
        <v>0</v>
      </c>
      <c r="V5" s="129">
        <f>分析係数表!D8</f>
        <v>0.2736524906322878</v>
      </c>
      <c r="W5" s="259">
        <f t="shared" ref="W5:W38" si="8">ROUND(S5*V5,0)</f>
        <v>0</v>
      </c>
      <c r="X5" s="118">
        <f>分析係数表!E8</f>
        <v>4.6479574456934729E-2</v>
      </c>
      <c r="Y5" s="258">
        <f t="shared" ref="Y5:Y38" si="9">ROUND(S5*X5,0)</f>
        <v>0</v>
      </c>
    </row>
    <row r="6" spans="1:25" x14ac:dyDescent="0.15">
      <c r="A6" s="11" t="s">
        <v>238</v>
      </c>
      <c r="B6" s="8" t="s">
        <v>292</v>
      </c>
      <c r="C6" s="132"/>
      <c r="D6" s="118">
        <f>投入係数表!AA6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259">
        <f t="shared" si="8"/>
        <v>0</v>
      </c>
      <c r="X6" s="118">
        <f>分析係数表!E9</f>
        <v>0</v>
      </c>
      <c r="Y6" s="258">
        <f t="shared" si="9"/>
        <v>0</v>
      </c>
    </row>
    <row r="7" spans="1:25" x14ac:dyDescent="0.15">
      <c r="A7" s="11" t="s">
        <v>239</v>
      </c>
      <c r="B7" s="8" t="s">
        <v>293</v>
      </c>
      <c r="C7" s="132"/>
      <c r="D7" s="118">
        <f>投入係数表!AA7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259">
        <f t="shared" si="8"/>
        <v>0</v>
      </c>
      <c r="X7" s="118">
        <f>分析係数表!E10</f>
        <v>0</v>
      </c>
      <c r="Y7" s="258">
        <f t="shared" si="9"/>
        <v>0</v>
      </c>
    </row>
    <row r="8" spans="1:25" x14ac:dyDescent="0.15">
      <c r="A8" s="11" t="s">
        <v>240</v>
      </c>
      <c r="B8" s="8" t="s">
        <v>28</v>
      </c>
      <c r="C8" s="132"/>
      <c r="D8" s="118">
        <f>投入係数表!AA8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259">
        <f t="shared" si="8"/>
        <v>0</v>
      </c>
      <c r="X8" s="118">
        <f>分析係数表!E11</f>
        <v>4.7021943573667714E-2</v>
      </c>
      <c r="Y8" s="258">
        <f t="shared" si="9"/>
        <v>0</v>
      </c>
    </row>
    <row r="9" spans="1:25" x14ac:dyDescent="0.15">
      <c r="A9" s="11" t="s">
        <v>241</v>
      </c>
      <c r="B9" s="8" t="s">
        <v>204</v>
      </c>
      <c r="C9" s="132"/>
      <c r="D9" s="118">
        <f>投入係数表!AA9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259">
        <f t="shared" si="8"/>
        <v>0</v>
      </c>
      <c r="X9" s="118">
        <f>分析係数表!E12</f>
        <v>3.539948357013805E-2</v>
      </c>
      <c r="Y9" s="258">
        <f t="shared" si="9"/>
        <v>0</v>
      </c>
    </row>
    <row r="10" spans="1:25" x14ac:dyDescent="0.15">
      <c r="A10" s="11" t="s">
        <v>242</v>
      </c>
      <c r="B10" s="8" t="s">
        <v>29</v>
      </c>
      <c r="C10" s="132"/>
      <c r="D10" s="118">
        <f>投入係数表!AA10</f>
        <v>1.039298473530367E-3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259">
        <f t="shared" si="8"/>
        <v>0</v>
      </c>
      <c r="X10" s="118">
        <f>分析係数表!E13</f>
        <v>0.36497326203208558</v>
      </c>
      <c r="Y10" s="258">
        <f t="shared" si="9"/>
        <v>0</v>
      </c>
    </row>
    <row r="11" spans="1:25" x14ac:dyDescent="0.15">
      <c r="A11" s="11" t="s">
        <v>243</v>
      </c>
      <c r="B11" s="8" t="s">
        <v>294</v>
      </c>
      <c r="C11" s="132"/>
      <c r="D11" s="118">
        <f>投入係数表!AA11</f>
        <v>3.1178954205911009E-3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259">
        <f t="shared" si="8"/>
        <v>0</v>
      </c>
      <c r="X11" s="118">
        <f>分析係数表!E14</f>
        <v>2.0446268748842665E-2</v>
      </c>
      <c r="Y11" s="258">
        <f t="shared" si="9"/>
        <v>0</v>
      </c>
    </row>
    <row r="12" spans="1:25" x14ac:dyDescent="0.15">
      <c r="A12" s="11" t="s">
        <v>244</v>
      </c>
      <c r="B12" s="8" t="s">
        <v>30</v>
      </c>
      <c r="C12" s="132"/>
      <c r="D12" s="118">
        <f>投入係数表!AA12</f>
        <v>8.9639493341994152E-3</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259">
        <f t="shared" si="8"/>
        <v>0</v>
      </c>
      <c r="X12" s="118">
        <f>分析係数表!E15</f>
        <v>3.7491548002300965E-2</v>
      </c>
      <c r="Y12" s="258">
        <f t="shared" si="9"/>
        <v>0</v>
      </c>
    </row>
    <row r="13" spans="1:25" x14ac:dyDescent="0.15">
      <c r="A13" s="11" t="s">
        <v>245</v>
      </c>
      <c r="B13" s="8" t="s">
        <v>31</v>
      </c>
      <c r="C13" s="132"/>
      <c r="D13" s="118">
        <f>投入係数表!AA13</f>
        <v>1.4874959402403378E-2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259">
        <f t="shared" si="8"/>
        <v>0</v>
      </c>
      <c r="X13" s="118">
        <f>分析係数表!E16</f>
        <v>0.15893271461716937</v>
      </c>
      <c r="Y13" s="258">
        <f t="shared" si="9"/>
        <v>0</v>
      </c>
    </row>
    <row r="14" spans="1:25" x14ac:dyDescent="0.15">
      <c r="A14" s="11" t="s">
        <v>2</v>
      </c>
      <c r="B14" s="8" t="s">
        <v>295</v>
      </c>
      <c r="C14" s="132"/>
      <c r="D14" s="118">
        <f>投入係数表!AA14</f>
        <v>3.9103605066580061E-2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259">
        <f t="shared" si="8"/>
        <v>0</v>
      </c>
      <c r="X14" s="118">
        <f>分析係数表!E17</f>
        <v>3.7448364596735964E-2</v>
      </c>
      <c r="Y14" s="258">
        <f t="shared" si="9"/>
        <v>0</v>
      </c>
    </row>
    <row r="15" spans="1:25" x14ac:dyDescent="0.15">
      <c r="A15" s="11" t="s">
        <v>3</v>
      </c>
      <c r="B15" s="8" t="s">
        <v>32</v>
      </c>
      <c r="C15" s="132"/>
      <c r="D15" s="118">
        <f>投入係数表!AA15</f>
        <v>4.6768431308866513E-3</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259">
        <f t="shared" si="8"/>
        <v>0</v>
      </c>
      <c r="X15" s="118">
        <f>分析係数表!E18</f>
        <v>4.1872937293729373E-2</v>
      </c>
      <c r="Y15" s="258">
        <f t="shared" si="9"/>
        <v>0</v>
      </c>
    </row>
    <row r="16" spans="1:25" x14ac:dyDescent="0.15">
      <c r="A16" s="11" t="s">
        <v>4</v>
      </c>
      <c r="B16" s="8" t="s">
        <v>33</v>
      </c>
      <c r="C16" s="132"/>
      <c r="D16" s="118">
        <f>投入係数表!AA16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259">
        <f t="shared" si="8"/>
        <v>0</v>
      </c>
      <c r="X16" s="118">
        <f>分析係数表!E19</f>
        <v>8.3754351023689663E-3</v>
      </c>
      <c r="Y16" s="258">
        <f t="shared" si="9"/>
        <v>0</v>
      </c>
    </row>
    <row r="17" spans="1:25" x14ac:dyDescent="0.15">
      <c r="A17" s="11" t="s">
        <v>5</v>
      </c>
      <c r="B17" s="8" t="s">
        <v>34</v>
      </c>
      <c r="C17" s="132"/>
      <c r="D17" s="118">
        <f>投入係数表!AA17</f>
        <v>1.948684637869438E-4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259">
        <f t="shared" si="8"/>
        <v>0</v>
      </c>
      <c r="X17" s="118">
        <f>分析係数表!E20</f>
        <v>2.0653801027632802E-2</v>
      </c>
      <c r="Y17" s="258">
        <f t="shared" si="9"/>
        <v>0</v>
      </c>
    </row>
    <row r="18" spans="1:25" x14ac:dyDescent="0.15">
      <c r="A18" s="11" t="s">
        <v>6</v>
      </c>
      <c r="B18" s="8" t="s">
        <v>35</v>
      </c>
      <c r="C18" s="132"/>
      <c r="D18" s="118">
        <f>投入係数表!AA18</f>
        <v>7.7947385514777522E-4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259">
        <f t="shared" si="8"/>
        <v>0</v>
      </c>
      <c r="X18" s="118">
        <f>分析係数表!E21</f>
        <v>8.5675694159485713E-2</v>
      </c>
      <c r="Y18" s="258">
        <f t="shared" si="9"/>
        <v>0</v>
      </c>
    </row>
    <row r="19" spans="1:25" x14ac:dyDescent="0.15">
      <c r="A19" s="11" t="s">
        <v>7</v>
      </c>
      <c r="B19" s="8" t="s">
        <v>296</v>
      </c>
      <c r="C19" s="132"/>
      <c r="D19" s="118">
        <f>投入係数表!AA19</f>
        <v>1.1302370899642741E-2</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259">
        <f t="shared" si="8"/>
        <v>0</v>
      </c>
      <c r="X19" s="118">
        <f>分析係数表!E22</f>
        <v>5.0253899995425226E-2</v>
      </c>
      <c r="Y19" s="258">
        <f t="shared" si="9"/>
        <v>0</v>
      </c>
    </row>
    <row r="20" spans="1:25" x14ac:dyDescent="0.15">
      <c r="A20" s="11" t="s">
        <v>8</v>
      </c>
      <c r="B20" s="8" t="s">
        <v>297</v>
      </c>
      <c r="C20" s="132"/>
      <c r="D20" s="118">
        <f>投入係数表!AA20</f>
        <v>2.5982461838259174E-4</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259">
        <f t="shared" si="8"/>
        <v>0</v>
      </c>
      <c r="X20" s="118">
        <f>分析係数表!E23</f>
        <v>6.0005940005940006E-2</v>
      </c>
      <c r="Y20" s="258">
        <f t="shared" si="9"/>
        <v>0</v>
      </c>
    </row>
    <row r="21" spans="1:25" x14ac:dyDescent="0.15">
      <c r="A21" s="11" t="s">
        <v>9</v>
      </c>
      <c r="B21" s="8" t="s">
        <v>298</v>
      </c>
      <c r="C21" s="132"/>
      <c r="D21" s="118">
        <f>投入係数表!AA21</f>
        <v>1.2991230919129587E-4</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259">
        <f t="shared" si="8"/>
        <v>0</v>
      </c>
      <c r="X21" s="118">
        <f>分析係数表!E24</f>
        <v>4.5614878948212284E-2</v>
      </c>
      <c r="Y21" s="258">
        <f t="shared" si="9"/>
        <v>0</v>
      </c>
    </row>
    <row r="22" spans="1:25" x14ac:dyDescent="0.15">
      <c r="A22" s="11" t="s">
        <v>10</v>
      </c>
      <c r="B22" s="8" t="s">
        <v>299</v>
      </c>
      <c r="C22" s="132"/>
      <c r="D22" s="118">
        <f>投入係数表!AA22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259">
        <f t="shared" si="8"/>
        <v>0</v>
      </c>
      <c r="X22" s="118">
        <f>分析係数表!E25</f>
        <v>9.2295607776395894E-2</v>
      </c>
      <c r="Y22" s="258">
        <f t="shared" si="9"/>
        <v>0</v>
      </c>
    </row>
    <row r="23" spans="1:25" x14ac:dyDescent="0.15">
      <c r="A23" s="11" t="s">
        <v>11</v>
      </c>
      <c r="B23" s="8" t="s">
        <v>36</v>
      </c>
      <c r="C23" s="132"/>
      <c r="D23" s="118">
        <f>投入係数表!AA23</f>
        <v>1.948684637869438E-4</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259">
        <f t="shared" si="8"/>
        <v>0</v>
      </c>
      <c r="X23" s="118">
        <f>分析係数表!E26</f>
        <v>2.1362493812398346E-2</v>
      </c>
      <c r="Y23" s="258">
        <f t="shared" si="9"/>
        <v>0</v>
      </c>
    </row>
    <row r="24" spans="1:25" x14ac:dyDescent="0.15">
      <c r="A24" s="11" t="s">
        <v>12</v>
      </c>
      <c r="B24" s="8" t="s">
        <v>205</v>
      </c>
      <c r="C24" s="132"/>
      <c r="D24" s="118">
        <f>投入係数表!AA24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259">
        <f t="shared" si="8"/>
        <v>0</v>
      </c>
      <c r="X24" s="118">
        <f>分析係数表!E27</f>
        <v>2.1791585384859282E-2</v>
      </c>
      <c r="Y24" s="258">
        <f t="shared" si="9"/>
        <v>0</v>
      </c>
    </row>
    <row r="25" spans="1:25" x14ac:dyDescent="0.15">
      <c r="A25" s="11" t="s">
        <v>13</v>
      </c>
      <c r="B25" s="8" t="s">
        <v>207</v>
      </c>
      <c r="C25" s="132"/>
      <c r="D25" s="118">
        <f>投入係数表!AA25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259">
        <f t="shared" si="8"/>
        <v>0</v>
      </c>
      <c r="X25" s="118">
        <f>分析係数表!E28</f>
        <v>1.9455504839597293E-2</v>
      </c>
      <c r="Y25" s="258">
        <f t="shared" si="9"/>
        <v>0</v>
      </c>
    </row>
    <row r="26" spans="1:25" x14ac:dyDescent="0.15">
      <c r="A26" s="11" t="s">
        <v>14</v>
      </c>
      <c r="B26" s="8" t="s">
        <v>56</v>
      </c>
      <c r="C26" s="132"/>
      <c r="D26" s="118">
        <f>投入係数表!AA26</f>
        <v>3.8324131211432285E-3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259">
        <f t="shared" si="8"/>
        <v>0</v>
      </c>
      <c r="X26" s="118">
        <f>分析係数表!E29</f>
        <v>4.6746063606762124E-2</v>
      </c>
      <c r="Y26" s="258">
        <f t="shared" si="9"/>
        <v>0</v>
      </c>
    </row>
    <row r="27" spans="1:25" x14ac:dyDescent="0.15">
      <c r="A27" s="11" t="s">
        <v>15</v>
      </c>
      <c r="B27" s="8" t="s">
        <v>37</v>
      </c>
      <c r="C27" s="132"/>
      <c r="D27" s="118">
        <f>投入係数表!AA27</f>
        <v>2.9360181877232869E-2</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259">
        <f t="shared" si="8"/>
        <v>0</v>
      </c>
      <c r="X27" s="118">
        <f>分析係数表!E30</f>
        <v>6.9383580850373619E-2</v>
      </c>
      <c r="Y27" s="258">
        <f t="shared" si="9"/>
        <v>0</v>
      </c>
    </row>
    <row r="28" spans="1:25" x14ac:dyDescent="0.15">
      <c r="A28" s="11" t="s">
        <v>16</v>
      </c>
      <c r="B28" s="8" t="s">
        <v>208</v>
      </c>
      <c r="C28" s="132"/>
      <c r="D28" s="118">
        <f>投入係数表!AA28</f>
        <v>4.4884702825592725E-2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259">
        <f t="shared" si="8"/>
        <v>0</v>
      </c>
      <c r="X28" s="118">
        <f>分析係数表!E31</f>
        <v>6.3973644390813841E-3</v>
      </c>
      <c r="Y28" s="258">
        <f t="shared" si="9"/>
        <v>0</v>
      </c>
    </row>
    <row r="29" spans="1:25" x14ac:dyDescent="0.15">
      <c r="A29" s="11" t="s">
        <v>17</v>
      </c>
      <c r="B29" s="8" t="s">
        <v>300</v>
      </c>
      <c r="C29" s="117">
        <f>最終需要_まとめ!C30</f>
        <v>0</v>
      </c>
      <c r="D29" s="118">
        <f>投入係数表!AA29</f>
        <v>8.327379019162065E-2</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259">
        <f t="shared" si="8"/>
        <v>0</v>
      </c>
      <c r="X29" s="118">
        <f>分析係数表!E32</f>
        <v>3.7414745047093211E-2</v>
      </c>
      <c r="Y29" s="258">
        <f t="shared" si="9"/>
        <v>0</v>
      </c>
    </row>
    <row r="30" spans="1:25" x14ac:dyDescent="0.15">
      <c r="A30" s="11" t="s">
        <v>18</v>
      </c>
      <c r="B30" s="8" t="s">
        <v>301</v>
      </c>
      <c r="C30" s="132"/>
      <c r="D30" s="118">
        <f>投入係数表!AA30</f>
        <v>1.8187723286781422E-3</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259">
        <f t="shared" si="8"/>
        <v>0</v>
      </c>
      <c r="X30" s="118">
        <f>分析係数表!E33</f>
        <v>8.4062803946088643E-2</v>
      </c>
      <c r="Y30" s="258">
        <f t="shared" si="9"/>
        <v>0</v>
      </c>
    </row>
    <row r="31" spans="1:25" x14ac:dyDescent="0.15">
      <c r="A31" s="11" t="s">
        <v>19</v>
      </c>
      <c r="B31" s="8" t="s">
        <v>302</v>
      </c>
      <c r="C31" s="132"/>
      <c r="D31" s="118">
        <f>投入係数表!AA31</f>
        <v>1.955180253329003E-2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259">
        <f t="shared" si="8"/>
        <v>0</v>
      </c>
      <c r="X31" s="118">
        <f>分析係数表!E34</f>
        <v>0.12299265157070806</v>
      </c>
      <c r="Y31" s="258">
        <f t="shared" si="9"/>
        <v>0</v>
      </c>
    </row>
    <row r="32" spans="1:25" x14ac:dyDescent="0.15">
      <c r="A32" s="11" t="s">
        <v>20</v>
      </c>
      <c r="B32" s="8" t="s">
        <v>38</v>
      </c>
      <c r="C32" s="132"/>
      <c r="D32" s="118">
        <f>投入係数表!AA32</f>
        <v>2.5592724910685288E-2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259">
        <f t="shared" si="8"/>
        <v>0</v>
      </c>
      <c r="X32" s="118">
        <f>分析係数表!E35</f>
        <v>3.8022132954380151E-2</v>
      </c>
      <c r="Y32" s="258">
        <f t="shared" si="9"/>
        <v>0</v>
      </c>
    </row>
    <row r="33" spans="1:25" x14ac:dyDescent="0.15">
      <c r="A33" s="11" t="s">
        <v>21</v>
      </c>
      <c r="B33" s="8" t="s">
        <v>39</v>
      </c>
      <c r="C33" s="132"/>
      <c r="D33" s="118">
        <f>投入係数表!AA33</f>
        <v>1.4939915556999026E-3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259">
        <f t="shared" si="8"/>
        <v>0</v>
      </c>
      <c r="X33" s="118">
        <f>分析係数表!E36</f>
        <v>1.0371907492410799E-2</v>
      </c>
      <c r="Y33" s="258">
        <f t="shared" si="9"/>
        <v>0</v>
      </c>
    </row>
    <row r="34" spans="1:25" x14ac:dyDescent="0.15">
      <c r="A34" s="11" t="s">
        <v>22</v>
      </c>
      <c r="B34" s="8" t="s">
        <v>303</v>
      </c>
      <c r="C34" s="132"/>
      <c r="D34" s="118">
        <f>投入係数表!AA34</f>
        <v>1.4939915556999025E-2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259">
        <f t="shared" si="8"/>
        <v>0</v>
      </c>
      <c r="X34" s="118">
        <f>分析係数表!E37</f>
        <v>7.0525558264680294E-2</v>
      </c>
      <c r="Y34" s="258">
        <f t="shared" si="9"/>
        <v>0</v>
      </c>
    </row>
    <row r="35" spans="1:25" x14ac:dyDescent="0.15">
      <c r="A35" s="11" t="s">
        <v>23</v>
      </c>
      <c r="B35" s="8" t="s">
        <v>209</v>
      </c>
      <c r="C35" s="132"/>
      <c r="D35" s="118">
        <f>投入係数表!AA35</f>
        <v>4.1442026632023385E-2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259">
        <f t="shared" si="8"/>
        <v>0</v>
      </c>
      <c r="X35" s="118">
        <f>分析係数表!E38</f>
        <v>6.162550776968212E-2</v>
      </c>
      <c r="Y35" s="258">
        <f t="shared" si="9"/>
        <v>0</v>
      </c>
    </row>
    <row r="36" spans="1:25" x14ac:dyDescent="0.15">
      <c r="A36" s="11" t="s">
        <v>24</v>
      </c>
      <c r="B36" s="8" t="s">
        <v>40</v>
      </c>
      <c r="C36" s="132"/>
      <c r="D36" s="118">
        <f>投入係数表!AA36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259">
        <f t="shared" si="8"/>
        <v>0</v>
      </c>
      <c r="X36" s="118">
        <f>分析係数表!E39</f>
        <v>5.8838892619953738E-2</v>
      </c>
      <c r="Y36" s="258">
        <f t="shared" si="9"/>
        <v>0</v>
      </c>
    </row>
    <row r="37" spans="1:25" x14ac:dyDescent="0.15">
      <c r="A37" s="11" t="s">
        <v>25</v>
      </c>
      <c r="B37" s="8" t="s">
        <v>41</v>
      </c>
      <c r="C37" s="132"/>
      <c r="D37" s="118">
        <f>投入係数表!AA37</f>
        <v>6.4956154595647935E-5</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259">
        <f t="shared" si="8"/>
        <v>0</v>
      </c>
      <c r="X37" s="118">
        <f>分析係数表!E40</f>
        <v>2.4344714139117072E-2</v>
      </c>
      <c r="Y37" s="258">
        <f t="shared" si="9"/>
        <v>0</v>
      </c>
    </row>
    <row r="38" spans="1:25" x14ac:dyDescent="0.15">
      <c r="A38" s="11" t="s">
        <v>26</v>
      </c>
      <c r="B38" s="8" t="s">
        <v>304</v>
      </c>
      <c r="C38" s="132"/>
      <c r="D38" s="118">
        <f>投入係数表!AA38</f>
        <v>2.5982461838259174E-4</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259">
        <f t="shared" si="8"/>
        <v>0</v>
      </c>
      <c r="X38" s="118">
        <f>分析係数表!E41</f>
        <v>8.6402994268048192E-2</v>
      </c>
      <c r="Y38" s="258">
        <f t="shared" si="9"/>
        <v>0</v>
      </c>
    </row>
    <row r="39" spans="1:25" x14ac:dyDescent="0.15">
      <c r="A39" s="11" t="s">
        <v>57</v>
      </c>
      <c r="B39" s="8" t="s">
        <v>305</v>
      </c>
      <c r="C39" s="132"/>
      <c r="D39" s="118">
        <f>投入係数表!AA39</f>
        <v>8.4443000974342326E-3</v>
      </c>
      <c r="E39" s="119">
        <f t="shared" ref="E39:E44" si="10">$C$29*D39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259">
        <f t="shared" ref="W39:W44" si="18">ROUND(S39*V39,0)</f>
        <v>0</v>
      </c>
      <c r="X39" s="118">
        <f>分析係数表!E42</f>
        <v>9.4035758154770027E-2</v>
      </c>
      <c r="Y39" s="258">
        <f t="shared" ref="Y39:Y44" si="19">ROUND(S39*X39,0)</f>
        <v>0</v>
      </c>
    </row>
    <row r="40" spans="1:25" x14ac:dyDescent="0.15">
      <c r="A40" s="11" t="s">
        <v>210</v>
      </c>
      <c r="B40" s="8" t="s">
        <v>42</v>
      </c>
      <c r="C40" s="132"/>
      <c r="D40" s="118">
        <f>投入係数表!AA40</f>
        <v>0.14621630399480351</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259">
        <f t="shared" si="18"/>
        <v>0</v>
      </c>
      <c r="X40" s="118">
        <f>分析係数表!E43</f>
        <v>9.4601601659272921E-2</v>
      </c>
      <c r="Y40" s="258">
        <f t="shared" si="19"/>
        <v>0</v>
      </c>
    </row>
    <row r="41" spans="1:25" x14ac:dyDescent="0.15">
      <c r="A41" s="11" t="s">
        <v>216</v>
      </c>
      <c r="B41" s="8" t="s">
        <v>306</v>
      </c>
      <c r="C41" s="132"/>
      <c r="D41" s="118">
        <f>投入係数表!AA41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259">
        <f t="shared" si="18"/>
        <v>0</v>
      </c>
      <c r="X41" s="118">
        <f>分析係数表!E44</f>
        <v>7.65380906460945E-2</v>
      </c>
      <c r="Y41" s="258">
        <f t="shared" si="19"/>
        <v>0</v>
      </c>
    </row>
    <row r="42" spans="1:25" x14ac:dyDescent="0.15">
      <c r="A42" s="11" t="s">
        <v>217</v>
      </c>
      <c r="B42" s="8" t="s">
        <v>307</v>
      </c>
      <c r="C42" s="132"/>
      <c r="D42" s="118">
        <f>投入係数表!AA42</f>
        <v>3.2478077297823967E-4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259">
        <f t="shared" si="18"/>
        <v>0</v>
      </c>
      <c r="X42" s="118">
        <f>分析係数表!E45</f>
        <v>0.15927276613366462</v>
      </c>
      <c r="Y42" s="258">
        <f t="shared" si="19"/>
        <v>0</v>
      </c>
    </row>
    <row r="43" spans="1:25" x14ac:dyDescent="0.15">
      <c r="A43" s="11" t="s">
        <v>218</v>
      </c>
      <c r="B43" s="8" t="s">
        <v>308</v>
      </c>
      <c r="C43" s="132"/>
      <c r="D43" s="118">
        <f>投入係数表!AA43</f>
        <v>5.8460539136083141E-4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259">
        <f t="shared" si="18"/>
        <v>0</v>
      </c>
      <c r="X43" s="118">
        <f>分析係数表!E46</f>
        <v>0</v>
      </c>
      <c r="Y43" s="258">
        <f t="shared" si="19"/>
        <v>0</v>
      </c>
    </row>
    <row r="44" spans="1:25" x14ac:dyDescent="0.15">
      <c r="A44" s="11" t="s">
        <v>219</v>
      </c>
      <c r="B44" s="8" t="s">
        <v>309</v>
      </c>
      <c r="C44" s="132"/>
      <c r="D44" s="118">
        <f>投入係数表!AA44</f>
        <v>9.2887301071776559E-3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259">
        <f t="shared" si="18"/>
        <v>0</v>
      </c>
      <c r="X44" s="118">
        <f>分析係数表!E47</f>
        <v>1.4464534075104311E-2</v>
      </c>
      <c r="Y44" s="258">
        <f t="shared" si="19"/>
        <v>0</v>
      </c>
    </row>
    <row r="45" spans="1:25" x14ac:dyDescent="0.15">
      <c r="A45" s="6">
        <v>41</v>
      </c>
      <c r="B45" s="50" t="s">
        <v>161</v>
      </c>
      <c r="C45" s="134">
        <f>SUM(C5:C40)</f>
        <v>0</v>
      </c>
      <c r="D45" s="135">
        <f>投入係数表!AA45</f>
        <v>0.51601169210782727</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47"/>
  <sheetViews>
    <sheetView showGridLines="0" workbookViewId="0">
      <pane xSplit="2" ySplit="4" topLeftCell="D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315</v>
      </c>
      <c r="S2" s="6" t="s">
        <v>164</v>
      </c>
      <c r="U2" s="106" t="s">
        <v>228</v>
      </c>
      <c r="W2" s="6" t="s">
        <v>140</v>
      </c>
      <c r="Y2" s="6" t="s">
        <v>165</v>
      </c>
    </row>
    <row r="3" spans="1:25" ht="45" x14ac:dyDescent="0.15">
      <c r="B3" s="107"/>
      <c r="C3" s="108" t="s">
        <v>249</v>
      </c>
      <c r="D3" s="108" t="s">
        <v>363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投入係数表!AB5</f>
        <v>0</v>
      </c>
      <c r="E5" s="119">
        <f t="shared" ref="E5:E38" si="0">$C$30*D5</f>
        <v>0</v>
      </c>
      <c r="F5" s="118">
        <f>分析係数表!C8</f>
        <v>9.2543346452504949E-3</v>
      </c>
      <c r="G5" s="119">
        <f t="shared" ref="G5:G38" si="1">E5*F5</f>
        <v>0</v>
      </c>
      <c r="H5" s="119">
        <f t="array" ref="H5:H44">MMULT(逆行列係数!C5:AP44,'26'!G5:G44)</f>
        <v>0</v>
      </c>
      <c r="I5" s="119">
        <f t="shared" ref="I5:I38" si="2">C5+H5</f>
        <v>0</v>
      </c>
      <c r="J5" s="118">
        <f>分析係数表!G8</f>
        <v>9.727626459143969E-2</v>
      </c>
      <c r="K5" s="120">
        <f t="shared" ref="K5:K38" si="3">I5*J5</f>
        <v>0</v>
      </c>
      <c r="L5" s="121" t="s">
        <v>198</v>
      </c>
      <c r="M5" s="122" t="s">
        <v>198</v>
      </c>
      <c r="N5" s="123">
        <f>分析係数表!H8</f>
        <v>1.0188628253699747E-2</v>
      </c>
      <c r="O5" s="124">
        <f t="shared" ref="O5:O38" si="4">$M$45*N5</f>
        <v>0</v>
      </c>
      <c r="P5" s="118">
        <f>分析係数表!C8</f>
        <v>9.2543346452504949E-3</v>
      </c>
      <c r="Q5" s="124">
        <f t="shared" ref="Q5:Q38" si="5">O5*P5</f>
        <v>0</v>
      </c>
      <c r="R5" s="125">
        <f t="array" ref="R5:R44">MMULT(逆行列係数!C5:AP44,'26'!Q5:Q44)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投入係数表!AB6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投入係数表!AB7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投入係数表!AB8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投入係数表!AB9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投入係数表!AB10</f>
        <v>1.9452549673475059E-3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投入係数表!AB11</f>
        <v>3.5431429762401E-3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投入係数表!AB12</f>
        <v>1.4242045296651382E-2</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投入係数表!AB13</f>
        <v>1.8202028623037377E-2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投入係数表!AB14</f>
        <v>1.41725719049604E-2</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投入係数表!AB15</f>
        <v>5.5578713352785888E-4</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投入係数表!AB16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投入係数表!AB17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投入係数表!AB18</f>
        <v>1.3894678338196472E-4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投入係数表!AB19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投入係数表!AB20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投入係数表!AB21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投入係数表!AB22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投入係数表!AB23</f>
        <v>0</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投入係数表!AB24</f>
        <v>0</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投入係数表!AB25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投入係数表!AB26</f>
        <v>4.0294567180769762E-3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投入係数表!AB27</f>
        <v>3.1957760177851883E-3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投入係数表!AB28</f>
        <v>9.2260664165624562E-2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投入係数表!AB29</f>
        <v>9.3094344865916352E-3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17">
        <f>最終需要_まとめ!C31</f>
        <v>0</v>
      </c>
      <c r="D30" s="118">
        <f>投入係数表!AB30</f>
        <v>0</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投入係数表!AB31</f>
        <v>1.6882034180908712E-2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投入係数表!AB32</f>
        <v>3.0637765735723219E-2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投入係数表!AB33</f>
        <v>2.1536751424204529E-3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投入係数表!AB34</f>
        <v>4.376823676531888E-2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投入係数表!AB35</f>
        <v>9.6568014450465478E-3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投入係数表!AB36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投入係数表!AB37</f>
        <v>1.3894678338196472E-4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投入係数表!AB38</f>
        <v>0</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投入係数表!AB39</f>
        <v>1.9452549673475059E-3</v>
      </c>
      <c r="E39" s="119">
        <f t="shared" ref="E39:E44" si="10">$C$30*D39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投入係数表!AB40</f>
        <v>7.0932332916492979E-2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投入係数表!AB41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投入係数表!AB42</f>
        <v>6.947339169098236E-5</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投入係数表!AB43</f>
        <v>1.8757815756565235E-3</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投入係数表!AB44</f>
        <v>2.0286230373766846E-2</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投入係数表!AB45</f>
        <v>0.35994164235097958</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7"/>
  <sheetViews>
    <sheetView showGridLines="0" workbookViewId="0">
      <pane xSplit="2" ySplit="4" topLeftCell="E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224</v>
      </c>
      <c r="S2" s="6" t="s">
        <v>164</v>
      </c>
      <c r="U2" s="106" t="s">
        <v>228</v>
      </c>
      <c r="W2" s="6" t="s">
        <v>140</v>
      </c>
      <c r="Y2" s="6" t="s">
        <v>165</v>
      </c>
    </row>
    <row r="3" spans="1:25" ht="45" x14ac:dyDescent="0.15">
      <c r="B3" s="107"/>
      <c r="C3" s="108" t="s">
        <v>249</v>
      </c>
      <c r="D3" s="108" t="s">
        <v>257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投入係数表!AC5</f>
        <v>1.5465126140553053E-4</v>
      </c>
      <c r="E5" s="119">
        <f t="shared" ref="E5:E38" si="0">$C$31*D5</f>
        <v>6.3355862279455735E-2</v>
      </c>
      <c r="F5" s="118">
        <f>分析係数表!C8</f>
        <v>9.2543346452504949E-3</v>
      </c>
      <c r="G5" s="119">
        <f t="shared" ref="G5:G38" si="1">E5*F5</f>
        <v>5.8631635127248617E-4</v>
      </c>
      <c r="H5" s="119">
        <f t="array" ref="H5:H44">MMULT(逆行列係数!C5:AP44,'27'!G5:G44)</f>
        <v>6.4034816797341881E-4</v>
      </c>
      <c r="I5" s="119">
        <f t="shared" ref="I5:I38" si="2">C5+H5</f>
        <v>6.4034816797341881E-4</v>
      </c>
      <c r="J5" s="118">
        <f>分析係数表!G8</f>
        <v>9.727626459143969E-2</v>
      </c>
      <c r="K5" s="120">
        <f t="shared" ref="K5:K38" si="3">I5*J5</f>
        <v>6.2290677818425955E-5</v>
      </c>
      <c r="L5" s="121" t="s">
        <v>198</v>
      </c>
      <c r="M5" s="122" t="s">
        <v>198</v>
      </c>
      <c r="N5" s="123">
        <f>分析係数表!H8</f>
        <v>1.0188628253699747E-2</v>
      </c>
      <c r="O5" s="124">
        <f t="shared" ref="O5:O38" si="4">$M$45*N5</f>
        <v>1.3232389061019532</v>
      </c>
      <c r="P5" s="118">
        <f>分析係数表!C8</f>
        <v>9.2543346452504949E-3</v>
      </c>
      <c r="Q5" s="124">
        <f t="shared" ref="Q5:Q38" si="5">O5*P5</f>
        <v>1.2245695652682671E-2</v>
      </c>
      <c r="R5" s="125">
        <f t="array" ref="R5:R44">MMULT(逆行列係数!C5:AP44,'27'!Q5:Q44)</f>
        <v>1.5429360378522845E-2</v>
      </c>
      <c r="S5" s="126">
        <f t="shared" ref="S5:S38" si="6">I5+R5</f>
        <v>1.6069708546496263E-2</v>
      </c>
      <c r="T5" s="127">
        <f>分析係数表!F8</f>
        <v>0.55836575875486383</v>
      </c>
      <c r="U5" s="128">
        <f t="shared" ref="U5:U38" si="7">S5*T5</f>
        <v>8.9727750055339055E-3</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投入係数表!AC6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6.8248396276994333E-2</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投入係数表!AC7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0.15521635267567854</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投入係数表!AC8</f>
        <v>4.9887503679203399E-6</v>
      </c>
      <c r="E8" s="119">
        <f t="shared" si="0"/>
        <v>2.0437374928856692E-3</v>
      </c>
      <c r="F8" s="118">
        <f>分析係数表!C11</f>
        <v>8.2087549528786496E-4</v>
      </c>
      <c r="G8" s="119">
        <f t="shared" si="1"/>
        <v>1.677654026710903E-6</v>
      </c>
      <c r="H8" s="119">
        <v>2.0083431679563815E-3</v>
      </c>
      <c r="I8" s="119">
        <f t="shared" si="2"/>
        <v>2.0083431679563815E-3</v>
      </c>
      <c r="J8" s="118">
        <f>分析係数表!G11</f>
        <v>0.23510971786833856</v>
      </c>
      <c r="K8" s="120">
        <f t="shared" si="3"/>
        <v>4.7218099560103016E-4</v>
      </c>
      <c r="L8" s="121"/>
      <c r="M8" s="122"/>
      <c r="N8" s="123">
        <f>分析係数表!H11</f>
        <v>-2.1019863771263845E-5</v>
      </c>
      <c r="O8" s="124">
        <f t="shared" si="4"/>
        <v>-2.7299358510797737E-3</v>
      </c>
      <c r="P8" s="118">
        <f>分析係数表!C11</f>
        <v>8.2087549528786496E-4</v>
      </c>
      <c r="Q8" s="124">
        <f t="shared" si="5"/>
        <v>-2.2409374438592082E-6</v>
      </c>
      <c r="R8" s="125">
        <v>5.4085662139284737E-4</v>
      </c>
      <c r="S8" s="126">
        <f t="shared" si="6"/>
        <v>2.549199789349229E-3</v>
      </c>
      <c r="T8" s="127">
        <f>分析係数表!F11</f>
        <v>0.40125391849529779</v>
      </c>
      <c r="U8" s="128">
        <f t="shared" si="7"/>
        <v>1.0228764045037658E-3</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投入係数表!AC9</f>
        <v>1.4467376066968984E-4</v>
      </c>
      <c r="E9" s="119">
        <f t="shared" si="0"/>
        <v>5.9268387293684395E-2</v>
      </c>
      <c r="F9" s="118">
        <f>分析係数表!C12</f>
        <v>3.3694766091354578E-2</v>
      </c>
      <c r="G9" s="119">
        <f t="shared" si="1"/>
        <v>1.9970344464725074E-3</v>
      </c>
      <c r="H9" s="119">
        <v>2.2080075881269743E-3</v>
      </c>
      <c r="I9" s="119">
        <f t="shared" si="2"/>
        <v>2.2080075881269743E-3</v>
      </c>
      <c r="J9" s="118">
        <f>分析係数表!G12</f>
        <v>0.15134643790478355</v>
      </c>
      <c r="K9" s="120">
        <f t="shared" si="3"/>
        <v>3.3417408332975002E-4</v>
      </c>
      <c r="L9" s="121"/>
      <c r="M9" s="122"/>
      <c r="N9" s="123">
        <f>分析係数表!H12</f>
        <v>7.8483166592429848E-2</v>
      </c>
      <c r="O9" s="124">
        <f t="shared" si="4"/>
        <v>10.192930483205426</v>
      </c>
      <c r="P9" s="118">
        <f>分析係数表!C12</f>
        <v>3.3694766091354578E-2</v>
      </c>
      <c r="Q9" s="124">
        <f t="shared" si="5"/>
        <v>0.3434484084170446</v>
      </c>
      <c r="R9" s="125">
        <v>0.41039937992185227</v>
      </c>
      <c r="S9" s="126">
        <f t="shared" si="6"/>
        <v>0.41260738750997922</v>
      </c>
      <c r="T9" s="127">
        <f>分析係数表!F12</f>
        <v>0.30024997159413702</v>
      </c>
      <c r="U9" s="128">
        <f t="shared" si="7"/>
        <v>0.12388535637940234</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投入係数表!AC10</f>
        <v>4.375134072666138E-3</v>
      </c>
      <c r="E10" s="119">
        <f t="shared" si="0"/>
        <v>1.7923577812607319</v>
      </c>
      <c r="F10" s="118">
        <f>分析係数表!C13</f>
        <v>7.3277544118284244E-3</v>
      </c>
      <c r="G10" s="119">
        <f t="shared" si="1"/>
        <v>1.3133957639208334E-2</v>
      </c>
      <c r="H10" s="119">
        <v>1.3909593173193487E-2</v>
      </c>
      <c r="I10" s="119">
        <f t="shared" si="2"/>
        <v>1.3909593173193487E-2</v>
      </c>
      <c r="J10" s="118">
        <f>分析係数表!G13</f>
        <v>0.24598930481283424</v>
      </c>
      <c r="K10" s="120">
        <f t="shared" si="3"/>
        <v>3.4216111549032107E-3</v>
      </c>
      <c r="L10" s="121"/>
      <c r="M10" s="122"/>
      <c r="N10" s="123">
        <f>分析係数表!H13</f>
        <v>1.5623764457412254E-2</v>
      </c>
      <c r="O10" s="124">
        <f t="shared" si="4"/>
        <v>2.0291223190240086</v>
      </c>
      <c r="P10" s="118">
        <f>分析係数表!C13</f>
        <v>7.3277544118284244E-3</v>
      </c>
      <c r="Q10" s="124">
        <f t="shared" si="5"/>
        <v>1.4868910025367704E-2</v>
      </c>
      <c r="R10" s="125">
        <v>1.6082344780151487E-2</v>
      </c>
      <c r="S10" s="126">
        <f t="shared" si="6"/>
        <v>2.9991937953344976E-2</v>
      </c>
      <c r="T10" s="127">
        <f>分析係数表!F13</f>
        <v>0.38101604278074869</v>
      </c>
      <c r="U10" s="128">
        <f t="shared" si="7"/>
        <v>1.1427409514309249E-2</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投入係数表!AC11</f>
        <v>7.8522930791066151E-3</v>
      </c>
      <c r="E11" s="119">
        <f t="shared" si="0"/>
        <v>3.2168428138020433</v>
      </c>
      <c r="F11" s="118">
        <f>分析係数表!C14</f>
        <v>0.29455517461793246</v>
      </c>
      <c r="G11" s="119">
        <f t="shared" si="1"/>
        <v>0.947537696737902</v>
      </c>
      <c r="H11" s="119">
        <v>1.2501825599944998</v>
      </c>
      <c r="I11" s="119">
        <f t="shared" si="2"/>
        <v>1.2501825599944998</v>
      </c>
      <c r="J11" s="118">
        <f>分析係数表!G14</f>
        <v>0.16245910746250231</v>
      </c>
      <c r="K11" s="120">
        <f t="shared" si="3"/>
        <v>0.20310354286189267</v>
      </c>
      <c r="L11" s="121"/>
      <c r="M11" s="122"/>
      <c r="N11" s="123">
        <f>分析係数表!H14</f>
        <v>1.0389818378367557E-3</v>
      </c>
      <c r="O11" s="124">
        <f t="shared" si="4"/>
        <v>0.1349368292105145</v>
      </c>
      <c r="P11" s="118">
        <f>分析係数表!C14</f>
        <v>0.29455517461793246</v>
      </c>
      <c r="Q11" s="124">
        <f t="shared" si="5"/>
        <v>3.9746341290493231E-2</v>
      </c>
      <c r="R11" s="125">
        <v>0.19921777312949931</v>
      </c>
      <c r="S11" s="126">
        <f t="shared" si="6"/>
        <v>1.4494003331239991</v>
      </c>
      <c r="T11" s="127">
        <f>分析係数表!F14</f>
        <v>0.30083019566693414</v>
      </c>
      <c r="U11" s="128">
        <f t="shared" si="7"/>
        <v>0.43602338581341216</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投入係数表!AC12</f>
        <v>9.9775007358406798E-6</v>
      </c>
      <c r="E12" s="119">
        <f t="shared" si="0"/>
        <v>4.0874749857713385E-3</v>
      </c>
      <c r="F12" s="118">
        <f>分析係数表!C15</f>
        <v>2.1772510366767528E-2</v>
      </c>
      <c r="G12" s="119">
        <f t="shared" si="1"/>
        <v>8.899459150160942E-5</v>
      </c>
      <c r="H12" s="119">
        <v>5.6163962008289664E-3</v>
      </c>
      <c r="I12" s="119">
        <f t="shared" si="2"/>
        <v>5.6163962008289664E-3</v>
      </c>
      <c r="J12" s="118">
        <f>分析係数表!G15</f>
        <v>0.11363521682527829</v>
      </c>
      <c r="K12" s="120">
        <f t="shared" si="3"/>
        <v>6.3822040005786878E-4</v>
      </c>
      <c r="L12" s="121"/>
      <c r="M12" s="122"/>
      <c r="N12" s="123">
        <f>分析係数表!H15</f>
        <v>6.9545720706067236E-3</v>
      </c>
      <c r="O12" s="124">
        <f t="shared" si="4"/>
        <v>0.90321877587153654</v>
      </c>
      <c r="P12" s="118">
        <f>分析係数表!C15</f>
        <v>2.1772510366767528E-2</v>
      </c>
      <c r="Q12" s="124">
        <f t="shared" si="5"/>
        <v>1.9665340161122105E-2</v>
      </c>
      <c r="R12" s="125">
        <v>5.1571196879199539E-2</v>
      </c>
      <c r="S12" s="126">
        <f t="shared" si="6"/>
        <v>5.7187593080028506E-2</v>
      </c>
      <c r="T12" s="127">
        <f>分析係数表!F15</f>
        <v>0.32102453350018673</v>
      </c>
      <c r="U12" s="128">
        <f t="shared" si="7"/>
        <v>1.8358620390514658E-2</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投入係数表!AC13</f>
        <v>1.3045582212111688E-2</v>
      </c>
      <c r="E13" s="119">
        <f t="shared" si="0"/>
        <v>5.3443735438960243</v>
      </c>
      <c r="F13" s="118">
        <f>分析係数表!C16</f>
        <v>6.3168212593708306E-3</v>
      </c>
      <c r="G13" s="119">
        <f t="shared" si="1"/>
        <v>3.3759452420101435E-2</v>
      </c>
      <c r="H13" s="119">
        <v>4.0906212156481839E-2</v>
      </c>
      <c r="I13" s="119">
        <f t="shared" si="2"/>
        <v>4.0906212156481839E-2</v>
      </c>
      <c r="J13" s="118">
        <f>分析係数表!G16</f>
        <v>1.9721577726218097E-2</v>
      </c>
      <c r="K13" s="120">
        <f t="shared" si="3"/>
        <v>8.0673504252922411E-4</v>
      </c>
      <c r="L13" s="121"/>
      <c r="M13" s="122"/>
      <c r="N13" s="123">
        <f>分析係数表!H16</f>
        <v>1.583996877048811E-2</v>
      </c>
      <c r="O13" s="124">
        <f t="shared" si="4"/>
        <v>2.0572016592065436</v>
      </c>
      <c r="P13" s="118">
        <f>分析係数表!C16</f>
        <v>6.3168212593708306E-3</v>
      </c>
      <c r="Q13" s="124">
        <f t="shared" si="5"/>
        <v>1.2994975175688841E-2</v>
      </c>
      <c r="R13" s="125">
        <v>1.7963862422698273E-2</v>
      </c>
      <c r="S13" s="126">
        <f t="shared" si="6"/>
        <v>5.8870074579180115E-2</v>
      </c>
      <c r="T13" s="127">
        <f>分析係数表!F16</f>
        <v>0.1751740139211137</v>
      </c>
      <c r="U13" s="128">
        <f t="shared" si="7"/>
        <v>1.0312507263870299E-2</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投入係数表!AC14</f>
        <v>6.475397977560601E-3</v>
      </c>
      <c r="E14" s="119">
        <f t="shared" si="0"/>
        <v>2.6527712657655984</v>
      </c>
      <c r="F14" s="118">
        <f>分析係数表!C17</f>
        <v>7.9378496960914591E-2</v>
      </c>
      <c r="G14" s="119">
        <f t="shared" si="1"/>
        <v>0.21057299585757611</v>
      </c>
      <c r="H14" s="119">
        <v>0.25228300558414873</v>
      </c>
      <c r="I14" s="119">
        <f t="shared" si="2"/>
        <v>0.25228300558414873</v>
      </c>
      <c r="J14" s="118">
        <f>分析係数表!G17</f>
        <v>0.22446445904155662</v>
      </c>
      <c r="K14" s="120">
        <f t="shared" si="3"/>
        <v>5.6628568373823955E-2</v>
      </c>
      <c r="L14" s="121"/>
      <c r="M14" s="122"/>
      <c r="N14" s="123">
        <f>分析係数表!H17</f>
        <v>2.9407790361891989E-3</v>
      </c>
      <c r="O14" s="124">
        <f t="shared" si="4"/>
        <v>0.38193102526058925</v>
      </c>
      <c r="P14" s="118">
        <f>分析係数表!C17</f>
        <v>7.9378496960914591E-2</v>
      </c>
      <c r="Q14" s="124">
        <f t="shared" si="5"/>
        <v>3.0317110727926679E-2</v>
      </c>
      <c r="R14" s="125">
        <v>8.406761330359333E-2</v>
      </c>
      <c r="S14" s="126">
        <f t="shared" si="6"/>
        <v>0.33635061888774209</v>
      </c>
      <c r="T14" s="127">
        <f>分析係数表!F17</f>
        <v>0.34168528927112257</v>
      </c>
      <c r="U14" s="128">
        <f t="shared" si="7"/>
        <v>0.11492605851117926</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投入係数表!AC15</f>
        <v>2.2449376655641527E-4</v>
      </c>
      <c r="E15" s="119">
        <f t="shared" si="0"/>
        <v>9.196818717985511E-2</v>
      </c>
      <c r="F15" s="118">
        <f>分析係数表!C18</f>
        <v>0.29470672389127328</v>
      </c>
      <c r="G15" s="119">
        <f t="shared" si="1"/>
        <v>2.7103643145994498E-2</v>
      </c>
      <c r="H15" s="119">
        <v>6.6375889325104798E-2</v>
      </c>
      <c r="I15" s="119">
        <f t="shared" si="2"/>
        <v>6.6375889325104798E-2</v>
      </c>
      <c r="J15" s="118">
        <f>分析係数表!G18</f>
        <v>0.22527699198491277</v>
      </c>
      <c r="K15" s="120">
        <f t="shared" si="3"/>
        <v>1.4952960687483091E-2</v>
      </c>
      <c r="L15" s="121"/>
      <c r="M15" s="122"/>
      <c r="N15" s="123">
        <f>分析係数表!H18</f>
        <v>4.9546821746550491E-4</v>
      </c>
      <c r="O15" s="124">
        <f t="shared" si="4"/>
        <v>6.4348487918308953E-2</v>
      </c>
      <c r="P15" s="118">
        <f>分析係数表!C18</f>
        <v>0.29470672389127328</v>
      </c>
      <c r="Q15" s="124">
        <f t="shared" si="5"/>
        <v>1.8963932061762011E-2</v>
      </c>
      <c r="R15" s="125">
        <v>4.7523861237602057E-2</v>
      </c>
      <c r="S15" s="126">
        <f t="shared" si="6"/>
        <v>0.11389975056270685</v>
      </c>
      <c r="T15" s="127">
        <f>分析係数表!F18</f>
        <v>0.47032649693540785</v>
      </c>
      <c r="U15" s="128">
        <f t="shared" si="7"/>
        <v>5.3570070683974659E-2</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投入係数表!AC16</f>
        <v>0</v>
      </c>
      <c r="E16" s="119">
        <f t="shared" si="0"/>
        <v>0</v>
      </c>
      <c r="F16" s="118">
        <f>分析係数表!C19</f>
        <v>0.12093112469499157</v>
      </c>
      <c r="G16" s="119">
        <f t="shared" si="1"/>
        <v>0</v>
      </c>
      <c r="H16" s="119">
        <v>2.6163765648710556E-2</v>
      </c>
      <c r="I16" s="119">
        <f t="shared" si="2"/>
        <v>2.6163765648710556E-2</v>
      </c>
      <c r="J16" s="118">
        <f>分析係数表!G19</f>
        <v>4.7525512301634432E-2</v>
      </c>
      <c r="K16" s="120">
        <f t="shared" si="3"/>
        <v>1.243446366194874E-3</v>
      </c>
      <c r="L16" s="121"/>
      <c r="M16" s="122"/>
      <c r="N16" s="123">
        <f>分析係数表!H19</f>
        <v>-1.1610972368888599E-4</v>
      </c>
      <c r="O16" s="124">
        <f t="shared" si="4"/>
        <v>-1.5079645653583509E-2</v>
      </c>
      <c r="P16" s="118">
        <f>分析係数表!C19</f>
        <v>0.12093112469499157</v>
      </c>
      <c r="Q16" s="124">
        <f t="shared" si="5"/>
        <v>-1.8235985088897949E-3</v>
      </c>
      <c r="R16" s="125">
        <v>1.915981879047151E-2</v>
      </c>
      <c r="S16" s="126">
        <f t="shared" si="6"/>
        <v>4.5323584439182066E-2</v>
      </c>
      <c r="T16" s="127">
        <f>分析係数表!F19</f>
        <v>0.16958714380989795</v>
      </c>
      <c r="U16" s="128">
        <f t="shared" si="7"/>
        <v>7.6862972322676217E-3</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投入係数表!AC17</f>
        <v>1.496625110376102E-5</v>
      </c>
      <c r="E17" s="119">
        <f t="shared" si="0"/>
        <v>6.1312124786570077E-3</v>
      </c>
      <c r="F17" s="118">
        <f>分析係数表!C20</f>
        <v>0.11038897915538337</v>
      </c>
      <c r="G17" s="119">
        <f t="shared" si="1"/>
        <v>6.7681828650369483E-4</v>
      </c>
      <c r="H17" s="119">
        <v>1.2557763044740301E-2</v>
      </c>
      <c r="I17" s="119">
        <f t="shared" si="2"/>
        <v>1.2557763044740301E-2</v>
      </c>
      <c r="J17" s="118">
        <f>分析係数表!G20</f>
        <v>9.7372253914309995E-2</v>
      </c>
      <c r="K17" s="120">
        <f t="shared" si="3"/>
        <v>1.2227776917881912E-3</v>
      </c>
      <c r="L17" s="121"/>
      <c r="M17" s="122"/>
      <c r="N17" s="123">
        <f>分析係数表!H20</f>
        <v>5.6052970056703585E-4</v>
      </c>
      <c r="O17" s="124">
        <f t="shared" si="4"/>
        <v>7.2798289362127289E-2</v>
      </c>
      <c r="P17" s="118">
        <f>分析係数表!C20</f>
        <v>0.11038897915538337</v>
      </c>
      <c r="Q17" s="124">
        <f t="shared" si="5"/>
        <v>8.0361288469434355E-3</v>
      </c>
      <c r="R17" s="125">
        <v>5.7169777935413196E-2</v>
      </c>
      <c r="S17" s="126">
        <f t="shared" si="6"/>
        <v>6.9727540980153491E-2</v>
      </c>
      <c r="T17" s="127">
        <f>分析係数表!F20</f>
        <v>0.25905247400574505</v>
      </c>
      <c r="U17" s="128">
        <f t="shared" si="7"/>
        <v>1.8063091997245734E-2</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投入係数表!AC18</f>
        <v>2.614105192790258E-3</v>
      </c>
      <c r="E18" s="119">
        <f t="shared" si="0"/>
        <v>1.0709184462720907</v>
      </c>
      <c r="F18" s="118">
        <f>分析係数表!C21</f>
        <v>0.41461568406938021</v>
      </c>
      <c r="G18" s="119">
        <f t="shared" si="1"/>
        <v>0.44401958418362064</v>
      </c>
      <c r="H18" s="119">
        <v>0.57445495246941902</v>
      </c>
      <c r="I18" s="119">
        <f t="shared" si="2"/>
        <v>0.57445495246941902</v>
      </c>
      <c r="J18" s="118">
        <f>分析係数表!G21</f>
        <v>0.27518465326220765</v>
      </c>
      <c r="K18" s="120">
        <f t="shared" si="3"/>
        <v>0.15808118691005504</v>
      </c>
      <c r="L18" s="121"/>
      <c r="M18" s="122"/>
      <c r="N18" s="123">
        <f>分析係数表!H21</f>
        <v>9.5590332864557009E-4</v>
      </c>
      <c r="O18" s="124">
        <f t="shared" si="4"/>
        <v>0.12414708275148494</v>
      </c>
      <c r="P18" s="118">
        <f>分析係数表!C21</f>
        <v>0.41461568406938021</v>
      </c>
      <c r="Q18" s="124">
        <f t="shared" si="5"/>
        <v>5.1473327640224879E-2</v>
      </c>
      <c r="R18" s="125">
        <v>0.19508723712300585</v>
      </c>
      <c r="S18" s="126">
        <f t="shared" si="6"/>
        <v>0.76954218959242482</v>
      </c>
      <c r="T18" s="127">
        <f>分析係数表!F21</f>
        <v>0.41535015729722335</v>
      </c>
      <c r="U18" s="128">
        <f t="shared" si="7"/>
        <v>0.31962946949406335</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投入係数表!AC19</f>
        <v>4.9887503679203399E-6</v>
      </c>
      <c r="E19" s="119">
        <f t="shared" si="0"/>
        <v>2.0437374928856692E-3</v>
      </c>
      <c r="F19" s="118">
        <f>分析係数表!C22</f>
        <v>7.9611180086606281E-2</v>
      </c>
      <c r="G19" s="119">
        <f t="shared" si="1"/>
        <v>1.6270435359587023E-4</v>
      </c>
      <c r="H19" s="119">
        <v>3.7921202097589812E-2</v>
      </c>
      <c r="I19" s="119">
        <f t="shared" si="2"/>
        <v>3.7921202097589812E-2</v>
      </c>
      <c r="J19" s="118">
        <f>分析係数表!G22</f>
        <v>0.19753877121551763</v>
      </c>
      <c r="K19" s="120">
        <f t="shared" si="3"/>
        <v>7.4909076653732016E-3</v>
      </c>
      <c r="L19" s="121"/>
      <c r="M19" s="122"/>
      <c r="N19" s="123">
        <f>分析係数表!H22</f>
        <v>4.5042565224136809E-5</v>
      </c>
      <c r="O19" s="124">
        <f t="shared" si="4"/>
        <v>5.8498625380280856E-3</v>
      </c>
      <c r="P19" s="118">
        <f>分析係数表!C22</f>
        <v>7.9611180086606281E-2</v>
      </c>
      <c r="Q19" s="124">
        <f t="shared" si="5"/>
        <v>4.6571445999684562E-4</v>
      </c>
      <c r="R19" s="125">
        <v>9.2571388848991885E-3</v>
      </c>
      <c r="S19" s="126">
        <f t="shared" si="6"/>
        <v>4.7178340982488999E-2</v>
      </c>
      <c r="T19" s="127">
        <f>分析係数表!F22</f>
        <v>0.41941534379431811</v>
      </c>
      <c r="U19" s="128">
        <f t="shared" si="7"/>
        <v>1.978732010281619E-2</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投入係数表!AC20</f>
        <v>4.9887503679203399E-6</v>
      </c>
      <c r="E20" s="119">
        <f t="shared" si="0"/>
        <v>2.0437374928856692E-3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2.9899297416587992E-3</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投入係数表!AC21</f>
        <v>8.7303131438605942E-4</v>
      </c>
      <c r="E21" s="119">
        <f t="shared" si="0"/>
        <v>0.35765406125499211</v>
      </c>
      <c r="F21" s="118">
        <f>分析係数表!C24</f>
        <v>0.1837256220578346</v>
      </c>
      <c r="G21" s="119">
        <f t="shared" si="1"/>
        <v>6.5710214885584303E-2</v>
      </c>
      <c r="H21" s="119">
        <v>0.10259578719086025</v>
      </c>
      <c r="I21" s="119">
        <f t="shared" si="2"/>
        <v>0.10259578719086025</v>
      </c>
      <c r="J21" s="118">
        <f>分析係数表!G24</f>
        <v>0.19288119288119288</v>
      </c>
      <c r="K21" s="120">
        <f t="shared" si="3"/>
        <v>1.9788797817958132E-2</v>
      </c>
      <c r="L21" s="121"/>
      <c r="M21" s="122"/>
      <c r="N21" s="123">
        <f>分析係数表!H24</f>
        <v>1.0389818378367557E-3</v>
      </c>
      <c r="O21" s="124">
        <f t="shared" si="4"/>
        <v>0.1349368292105145</v>
      </c>
      <c r="P21" s="118">
        <f>分析係数表!C24</f>
        <v>0.1837256220578346</v>
      </c>
      <c r="Q21" s="124">
        <f t="shared" si="5"/>
        <v>2.4791352885213565E-2</v>
      </c>
      <c r="R21" s="125">
        <v>5.1692581696387199E-2</v>
      </c>
      <c r="S21" s="126">
        <f t="shared" si="6"/>
        <v>0.15428836888724745</v>
      </c>
      <c r="T21" s="127">
        <f>分析係数表!F24</f>
        <v>0.36419753086419754</v>
      </c>
      <c r="U21" s="128">
        <f t="shared" si="7"/>
        <v>5.61914429898E-2</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投入係数表!AC22</f>
        <v>2.9932502207522039E-5</v>
      </c>
      <c r="E22" s="119">
        <f t="shared" si="0"/>
        <v>1.2262424957314015E-2</v>
      </c>
      <c r="F22" s="118">
        <f>分析係数表!C25</f>
        <v>7.0413931740690439E-3</v>
      </c>
      <c r="G22" s="119">
        <f t="shared" si="1"/>
        <v>8.6344555391964798E-5</v>
      </c>
      <c r="H22" s="119">
        <v>4.7765024526869645E-3</v>
      </c>
      <c r="I22" s="119">
        <f t="shared" si="2"/>
        <v>4.7765024526869645E-3</v>
      </c>
      <c r="J22" s="118">
        <f>分析係数表!G25</f>
        <v>0.25940956994174247</v>
      </c>
      <c r="K22" s="120">
        <f t="shared" si="3"/>
        <v>1.2390704470772035E-3</v>
      </c>
      <c r="L22" s="121"/>
      <c r="M22" s="122"/>
      <c r="N22" s="123">
        <f>分析係数表!H25</f>
        <v>4.4141713919654073E-4</v>
      </c>
      <c r="O22" s="124">
        <f t="shared" si="4"/>
        <v>5.7328652872675245E-2</v>
      </c>
      <c r="P22" s="118">
        <f>分析係数表!C25</f>
        <v>7.0413931740690439E-3</v>
      </c>
      <c r="Q22" s="124">
        <f t="shared" si="5"/>
        <v>4.0367358501622915E-4</v>
      </c>
      <c r="R22" s="125">
        <v>1.5563360645247092E-2</v>
      </c>
      <c r="S22" s="126">
        <f t="shared" si="6"/>
        <v>2.0339863097934056E-2</v>
      </c>
      <c r="T22" s="127">
        <f>分析係数表!F25</f>
        <v>0.34587942658898996</v>
      </c>
      <c r="U22" s="128">
        <f t="shared" si="7"/>
        <v>7.0351401852119886E-3</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投入係数表!AC23</f>
        <v>2.0952751545265426E-4</v>
      </c>
      <c r="E23" s="119">
        <f t="shared" si="0"/>
        <v>8.5836974701198096E-2</v>
      </c>
      <c r="F23" s="118">
        <f>分析係数表!C26</f>
        <v>0.31712598932687097</v>
      </c>
      <c r="G23" s="119">
        <f t="shared" si="1"/>
        <v>2.722113552294304E-2</v>
      </c>
      <c r="H23" s="119">
        <v>0.12905309721458116</v>
      </c>
      <c r="I23" s="119">
        <f t="shared" si="2"/>
        <v>0.12905309721458116</v>
      </c>
      <c r="J23" s="118">
        <f>分析係数表!G26</f>
        <v>0.20571766536164524</v>
      </c>
      <c r="K23" s="120">
        <f t="shared" si="3"/>
        <v>2.6548501866673079E-2</v>
      </c>
      <c r="L23" s="121"/>
      <c r="M23" s="122"/>
      <c r="N23" s="123">
        <f>分析係数表!H26</f>
        <v>9.9283823212936231E-3</v>
      </c>
      <c r="O23" s="124">
        <f t="shared" si="4"/>
        <v>1.2894397003266798</v>
      </c>
      <c r="P23" s="118">
        <f>分析係数表!C26</f>
        <v>0.31712598932687097</v>
      </c>
      <c r="Q23" s="124">
        <f t="shared" si="5"/>
        <v>0.40891484064344236</v>
      </c>
      <c r="R23" s="125">
        <v>0.51197305354920508</v>
      </c>
      <c r="S23" s="126">
        <f t="shared" si="6"/>
        <v>0.64102615076378622</v>
      </c>
      <c r="T23" s="127">
        <f>分析係数表!F26</f>
        <v>0.34642854846901056</v>
      </c>
      <c r="U23" s="128">
        <f t="shared" si="7"/>
        <v>0.22206975893977557</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投入係数表!AC24</f>
        <v>2.9433627170730002E-4</v>
      </c>
      <c r="E24" s="119">
        <f t="shared" si="0"/>
        <v>0.12058051208025447</v>
      </c>
      <c r="F24" s="118">
        <f>分析係数表!C27</f>
        <v>0.91765023268361778</v>
      </c>
      <c r="G24" s="119">
        <f t="shared" si="1"/>
        <v>0.1106507349675553</v>
      </c>
      <c r="H24" s="119">
        <v>0.15588972539641385</v>
      </c>
      <c r="I24" s="119">
        <f t="shared" si="2"/>
        <v>0.15588972539641385</v>
      </c>
      <c r="J24" s="118">
        <f>分析係数表!G27</f>
        <v>0.1974785174198333</v>
      </c>
      <c r="K24" s="120">
        <f t="shared" si="3"/>
        <v>3.0784871852268744E-2</v>
      </c>
      <c r="L24" s="121"/>
      <c r="M24" s="122"/>
      <c r="N24" s="123">
        <f>分析係数表!H27</f>
        <v>5.4386395143410524E-2</v>
      </c>
      <c r="O24" s="124">
        <f t="shared" si="4"/>
        <v>7.0633840223056898</v>
      </c>
      <c r="P24" s="118">
        <f>分析係数表!C27</f>
        <v>0.91765023268361778</v>
      </c>
      <c r="Q24" s="124">
        <f t="shared" si="5"/>
        <v>6.481715991602564</v>
      </c>
      <c r="R24" s="125">
        <v>6.5432947199733391</v>
      </c>
      <c r="S24" s="126">
        <f t="shared" si="6"/>
        <v>6.6991844453697533</v>
      </c>
      <c r="T24" s="127">
        <f>分析係数表!F27</f>
        <v>0.34824619386181288</v>
      </c>
      <c r="U24" s="128">
        <f t="shared" si="7"/>
        <v>2.3329654850782764</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投入係数表!AC25</f>
        <v>4.9887503679203399E-6</v>
      </c>
      <c r="E25" s="119">
        <f t="shared" si="0"/>
        <v>2.0437374928856692E-3</v>
      </c>
      <c r="F25" s="118">
        <f>分析係数表!C28</f>
        <v>0.17270965956269024</v>
      </c>
      <c r="G25" s="119">
        <f t="shared" si="1"/>
        <v>3.5297320663178999E-4</v>
      </c>
      <c r="H25" s="119">
        <v>9.9289044249885217E-2</v>
      </c>
      <c r="I25" s="119">
        <f t="shared" si="2"/>
        <v>9.9289044249885217E-2</v>
      </c>
      <c r="J25" s="118">
        <f>分析係数表!G28</f>
        <v>0.18312777184293161</v>
      </c>
      <c r="K25" s="120">
        <f t="shared" si="3"/>
        <v>1.8182581441895721E-2</v>
      </c>
      <c r="L25" s="121"/>
      <c r="M25" s="122"/>
      <c r="N25" s="123">
        <f>分析係数表!H28</f>
        <v>7.5351206890511531E-3</v>
      </c>
      <c r="O25" s="124">
        <f t="shared" si="4"/>
        <v>0.97861700413945396</v>
      </c>
      <c r="P25" s="118">
        <f>分析係数表!C28</f>
        <v>0.17270965956269024</v>
      </c>
      <c r="Q25" s="124">
        <f t="shared" si="5"/>
        <v>0.16901660962718493</v>
      </c>
      <c r="R25" s="125">
        <v>0.20002514761765403</v>
      </c>
      <c r="S25" s="126">
        <f t="shared" si="6"/>
        <v>0.29931419186753927</v>
      </c>
      <c r="T25" s="127">
        <f>分析係数表!F28</f>
        <v>0.33877181055970995</v>
      </c>
      <c r="U25" s="128">
        <f t="shared" si="7"/>
        <v>0.10139921070518269</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投入係数表!AC26</f>
        <v>6.7298242463245386E-3</v>
      </c>
      <c r="E26" s="119">
        <f t="shared" si="0"/>
        <v>2.7570018779027676</v>
      </c>
      <c r="F26" s="118">
        <f>分析係数表!C29</f>
        <v>0.14297982963117706</v>
      </c>
      <c r="G26" s="119">
        <f t="shared" si="1"/>
        <v>0.39419565879537294</v>
      </c>
      <c r="H26" s="119">
        <v>0.46922760520022072</v>
      </c>
      <c r="I26" s="119">
        <f t="shared" si="2"/>
        <v>0.46922760520022072</v>
      </c>
      <c r="J26" s="118">
        <f>分析係数表!G29</f>
        <v>0.25955662607609614</v>
      </c>
      <c r="K26" s="120">
        <f t="shared" si="3"/>
        <v>0.12179113406753575</v>
      </c>
      <c r="L26" s="121"/>
      <c r="M26" s="122"/>
      <c r="N26" s="123">
        <f>分析係数表!H29</f>
        <v>1.1267647927291291E-2</v>
      </c>
      <c r="O26" s="124">
        <f t="shared" si="4"/>
        <v>1.4633756131240483</v>
      </c>
      <c r="P26" s="118">
        <f>分析係数表!C29</f>
        <v>0.14297982963117706</v>
      </c>
      <c r="Q26" s="124">
        <f t="shared" si="5"/>
        <v>0.2092331958508957</v>
      </c>
      <c r="R26" s="125">
        <v>0.29204049963275891</v>
      </c>
      <c r="S26" s="126">
        <f t="shared" si="6"/>
        <v>0.76126810483297969</v>
      </c>
      <c r="T26" s="127">
        <f>分析係数表!F29</f>
        <v>0.43962710201168653</v>
      </c>
      <c r="U26" s="128">
        <f t="shared" si="7"/>
        <v>0.33467409078165161</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投入係数表!AC27</f>
        <v>3.4372490034971139E-3</v>
      </c>
      <c r="E27" s="119">
        <f t="shared" si="0"/>
        <v>1.4081351325982259</v>
      </c>
      <c r="F27" s="118">
        <f>分析係数表!C30</f>
        <v>1</v>
      </c>
      <c r="G27" s="119">
        <f t="shared" si="1"/>
        <v>1.4081351325982259</v>
      </c>
      <c r="H27" s="119">
        <v>1.7559228780001757</v>
      </c>
      <c r="I27" s="119">
        <f t="shared" si="2"/>
        <v>1.7559228780001757</v>
      </c>
      <c r="J27" s="118">
        <f>分析係数表!G30</f>
        <v>0.3461756280481435</v>
      </c>
      <c r="K27" s="120">
        <f t="shared" si="3"/>
        <v>0.60785770509581449</v>
      </c>
      <c r="L27" s="121"/>
      <c r="M27" s="122"/>
      <c r="N27" s="123">
        <f>分析係数表!H30</f>
        <v>0</v>
      </c>
      <c r="O27" s="124">
        <f t="shared" si="4"/>
        <v>0</v>
      </c>
      <c r="P27" s="118">
        <f>分析係数表!C30</f>
        <v>1</v>
      </c>
      <c r="Q27" s="124">
        <f t="shared" si="5"/>
        <v>0</v>
      </c>
      <c r="R27" s="125">
        <v>0.47119245379015873</v>
      </c>
      <c r="S27" s="126">
        <f t="shared" si="6"/>
        <v>2.2271153317903343</v>
      </c>
      <c r="T27" s="127">
        <f>分析係数表!F30</f>
        <v>0.44260005608309094</v>
      </c>
      <c r="U27" s="128">
        <f t="shared" si="7"/>
        <v>0.98572137075391364</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投入係数表!AC28</f>
        <v>2.8241315832797043E-2</v>
      </c>
      <c r="E28" s="119">
        <f t="shared" si="0"/>
        <v>11.569597947225773</v>
      </c>
      <c r="F28" s="118">
        <f>分析係数表!C31</f>
        <v>0.59217028559204188</v>
      </c>
      <c r="G28" s="119">
        <f t="shared" si="1"/>
        <v>6.8511721205937874</v>
      </c>
      <c r="H28" s="119">
        <v>7.750571875386127</v>
      </c>
      <c r="I28" s="119">
        <f t="shared" si="2"/>
        <v>7.750571875386127</v>
      </c>
      <c r="J28" s="118">
        <f>分析係数表!G31</f>
        <v>6.4912179892355718E-2</v>
      </c>
      <c r="K28" s="120">
        <f t="shared" si="3"/>
        <v>0.50310651584369714</v>
      </c>
      <c r="L28" s="121"/>
      <c r="M28" s="122"/>
      <c r="N28" s="123">
        <f>分析係数表!H31</f>
        <v>1.4609806266922241E-2</v>
      </c>
      <c r="O28" s="124">
        <f t="shared" si="4"/>
        <v>1.8974354134457319</v>
      </c>
      <c r="P28" s="118">
        <f>分析係数表!C31</f>
        <v>0.59217028559204188</v>
      </c>
      <c r="Q28" s="124">
        <f t="shared" si="5"/>
        <v>1.1236048706726132</v>
      </c>
      <c r="R28" s="125">
        <v>2.0493836863316948</v>
      </c>
      <c r="S28" s="126">
        <f t="shared" si="6"/>
        <v>9.7999555617178213</v>
      </c>
      <c r="T28" s="127">
        <f>分析係数表!F31</f>
        <v>0.31136394108295506</v>
      </c>
      <c r="U28" s="128">
        <f t="shared" si="7"/>
        <v>3.0513527861342857</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投入係数表!AC29</f>
        <v>3.2376989887803005E-3</v>
      </c>
      <c r="E29" s="119">
        <f t="shared" si="0"/>
        <v>1.3263856328827992</v>
      </c>
      <c r="F29" s="118">
        <f>分析係数表!C32</f>
        <v>0.99941076338876522</v>
      </c>
      <c r="G29" s="119">
        <f t="shared" si="1"/>
        <v>1.3256040779072888</v>
      </c>
      <c r="H29" s="119">
        <v>1.5333883942450477</v>
      </c>
      <c r="I29" s="119">
        <f t="shared" si="2"/>
        <v>1.5333883942450477</v>
      </c>
      <c r="J29" s="118">
        <f>分析係数表!G32</f>
        <v>0.13653783696005198</v>
      </c>
      <c r="K29" s="120">
        <f t="shared" si="3"/>
        <v>0.20936553456986623</v>
      </c>
      <c r="L29" s="121"/>
      <c r="M29" s="122"/>
      <c r="N29" s="123">
        <f>分析係数表!H32</f>
        <v>6.1367992753151726E-3</v>
      </c>
      <c r="O29" s="124">
        <f t="shared" si="4"/>
        <v>0.79701127157000429</v>
      </c>
      <c r="P29" s="118">
        <f>分析係数表!C32</f>
        <v>0.99941076338876522</v>
      </c>
      <c r="Q29" s="124">
        <f t="shared" si="5"/>
        <v>0.7965416433492285</v>
      </c>
      <c r="R29" s="125">
        <v>1.1567183412089745</v>
      </c>
      <c r="S29" s="126">
        <f t="shared" si="6"/>
        <v>2.6901067354540222</v>
      </c>
      <c r="T29" s="127">
        <f>分析係数表!F32</f>
        <v>0.47034751542708669</v>
      </c>
      <c r="U29" s="128">
        <f t="shared" si="7"/>
        <v>1.2652850192544705</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投入係数表!AC30</f>
        <v>1.3968501030176951E-3</v>
      </c>
      <c r="E30" s="119">
        <f t="shared" si="0"/>
        <v>0.57224649800798733</v>
      </c>
      <c r="F30" s="118">
        <f>分析係数表!C33</f>
        <v>1</v>
      </c>
      <c r="G30" s="119">
        <f t="shared" si="1"/>
        <v>0.57224649800798733</v>
      </c>
      <c r="H30" s="119">
        <v>0.73250533605931256</v>
      </c>
      <c r="I30" s="119">
        <f t="shared" si="2"/>
        <v>0.73250533605931256</v>
      </c>
      <c r="J30" s="118">
        <f>分析係数表!G33</f>
        <v>0.48249270529387245</v>
      </c>
      <c r="K30" s="120">
        <f t="shared" si="3"/>
        <v>0.35342848123745491</v>
      </c>
      <c r="L30" s="121"/>
      <c r="M30" s="122"/>
      <c r="N30" s="123">
        <f>分析係数表!H33</f>
        <v>1.3432693895731465E-3</v>
      </c>
      <c r="O30" s="124">
        <f t="shared" si="4"/>
        <v>0.17445590057852647</v>
      </c>
      <c r="P30" s="118">
        <f>分析係数表!C33</f>
        <v>1</v>
      </c>
      <c r="Q30" s="124">
        <f t="shared" si="5"/>
        <v>0.17445590057852647</v>
      </c>
      <c r="R30" s="125">
        <v>0.52703113897470866</v>
      </c>
      <c r="S30" s="126">
        <f t="shared" si="6"/>
        <v>1.2595364750340212</v>
      </c>
      <c r="T30" s="127">
        <f>分析係数表!F33</f>
        <v>0.61497846324857575</v>
      </c>
      <c r="U30" s="128">
        <f t="shared" si="7"/>
        <v>0.77458780582195041</v>
      </c>
      <c r="V30" s="129">
        <f>分析係数表!D33</f>
        <v>9.2885924690843405E-2</v>
      </c>
      <c r="W30" s="130">
        <f t="shared" si="8"/>
        <v>0</v>
      </c>
      <c r="X30" s="118">
        <f>分析係数表!E33</f>
        <v>8.4062803946088643E-2</v>
      </c>
      <c r="Y30" s="131">
        <f t="shared" si="9"/>
        <v>0</v>
      </c>
    </row>
    <row r="31" spans="1:25" x14ac:dyDescent="0.15">
      <c r="A31" s="11" t="s">
        <v>19</v>
      </c>
      <c r="B31" s="8" t="s">
        <v>302</v>
      </c>
      <c r="C31" s="117">
        <f>最終需要_まとめ!C32</f>
        <v>409.66922418642525</v>
      </c>
      <c r="D31" s="118">
        <f>投入係数表!AC31</f>
        <v>1.4188006046365446E-2</v>
      </c>
      <c r="E31" s="119">
        <f t="shared" si="0"/>
        <v>5.812389429766843</v>
      </c>
      <c r="F31" s="118">
        <f>分析係数表!C34</f>
        <v>0.43058167090385968</v>
      </c>
      <c r="G31" s="119">
        <f t="shared" si="1"/>
        <v>2.5027083526129394</v>
      </c>
      <c r="H31" s="119">
        <v>2.7208876063939114</v>
      </c>
      <c r="I31" s="119">
        <f t="shared" si="2"/>
        <v>412.39011179281914</v>
      </c>
      <c r="J31" s="118">
        <f>分析係数表!G34</f>
        <v>0.40252231218602053</v>
      </c>
      <c r="K31" s="120">
        <f t="shared" si="3"/>
        <v>165.99622132149705</v>
      </c>
      <c r="L31" s="121"/>
      <c r="M31" s="122"/>
      <c r="N31" s="123">
        <f>分析係数表!H34</f>
        <v>0.16043461070711823</v>
      </c>
      <c r="O31" s="124">
        <f t="shared" si="4"/>
        <v>20.836300381839017</v>
      </c>
      <c r="P31" s="118">
        <f>分析係数表!C34</f>
        <v>0.43058167090385968</v>
      </c>
      <c r="Q31" s="124">
        <f t="shared" si="5"/>
        <v>8.9717290338669731</v>
      </c>
      <c r="R31" s="125">
        <v>9.3692159104020831</v>
      </c>
      <c r="S31" s="126">
        <f t="shared" si="6"/>
        <v>421.75932770322123</v>
      </c>
      <c r="T31" s="127">
        <f>分析係数表!F34</f>
        <v>0.66381809020658411</v>
      </c>
      <c r="U31" s="128">
        <f t="shared" si="7"/>
        <v>279.97147144276516</v>
      </c>
      <c r="V31" s="129">
        <f>分析係数表!D34</f>
        <v>0.1446138956652748</v>
      </c>
      <c r="W31" s="130">
        <f t="shared" si="8"/>
        <v>61</v>
      </c>
      <c r="X31" s="118">
        <f>分析係数表!E34</f>
        <v>0.12299265157070806</v>
      </c>
      <c r="Y31" s="131">
        <f t="shared" si="9"/>
        <v>52</v>
      </c>
    </row>
    <row r="32" spans="1:25" x14ac:dyDescent="0.15">
      <c r="A32" s="11" t="s">
        <v>20</v>
      </c>
      <c r="B32" s="8" t="s">
        <v>38</v>
      </c>
      <c r="C32" s="132"/>
      <c r="D32" s="118">
        <f>投入係数表!AC32</f>
        <v>1.7535457543239995E-2</v>
      </c>
      <c r="E32" s="119">
        <f t="shared" si="0"/>
        <v>7.1837372874931278</v>
      </c>
      <c r="F32" s="118">
        <f>分析係数表!C35</f>
        <v>0.79245431709599568</v>
      </c>
      <c r="G32" s="119">
        <f t="shared" si="1"/>
        <v>5.6927836263574072</v>
      </c>
      <c r="H32" s="119">
        <v>7.1287266011255204</v>
      </c>
      <c r="I32" s="119">
        <f t="shared" si="2"/>
        <v>7.1287266011255204</v>
      </c>
      <c r="J32" s="118">
        <f>分析係数表!G35</f>
        <v>0.31439313408452596</v>
      </c>
      <c r="K32" s="120">
        <f t="shared" si="3"/>
        <v>2.2412226981595826</v>
      </c>
      <c r="L32" s="121"/>
      <c r="M32" s="122"/>
      <c r="N32" s="123">
        <f>分析係数表!H35</f>
        <v>4.6388837451391565E-2</v>
      </c>
      <c r="O32" s="124">
        <f t="shared" si="4"/>
        <v>6.0247084294424811</v>
      </c>
      <c r="P32" s="118">
        <f>分析係数表!C35</f>
        <v>0.79245431709599568</v>
      </c>
      <c r="Q32" s="124">
        <f t="shared" si="5"/>
        <v>4.7743062041563302</v>
      </c>
      <c r="R32" s="125">
        <v>7.2349753253015967</v>
      </c>
      <c r="S32" s="126">
        <f t="shared" si="6"/>
        <v>14.363701926427117</v>
      </c>
      <c r="T32" s="127">
        <f>分析係数表!F35</f>
        <v>0.64661124103436318</v>
      </c>
      <c r="U32" s="128">
        <f t="shared" si="7"/>
        <v>9.2877311284947108</v>
      </c>
      <c r="V32" s="129">
        <f>分析係数表!D35</f>
        <v>4.0069822869227584E-2</v>
      </c>
      <c r="W32" s="130">
        <f t="shared" si="8"/>
        <v>1</v>
      </c>
      <c r="X32" s="118">
        <f>分析係数表!E35</f>
        <v>3.8022132954380151E-2</v>
      </c>
      <c r="Y32" s="131">
        <f t="shared" si="9"/>
        <v>1</v>
      </c>
    </row>
    <row r="33" spans="1:25" x14ac:dyDescent="0.15">
      <c r="A33" s="11" t="s">
        <v>21</v>
      </c>
      <c r="B33" s="8" t="s">
        <v>39</v>
      </c>
      <c r="C33" s="132"/>
      <c r="D33" s="118">
        <f>投入係数表!AC33</f>
        <v>2.5951479413921608E-2</v>
      </c>
      <c r="E33" s="119">
        <f t="shared" si="0"/>
        <v>10.631522437991251</v>
      </c>
      <c r="F33" s="118">
        <f>分析係数表!C36</f>
        <v>1</v>
      </c>
      <c r="G33" s="119">
        <f t="shared" si="1"/>
        <v>10.631522437991251</v>
      </c>
      <c r="H33" s="119">
        <v>11.575625827695498</v>
      </c>
      <c r="I33" s="119">
        <f t="shared" si="2"/>
        <v>11.575625827695498</v>
      </c>
      <c r="J33" s="118">
        <f>分析係数表!G36</f>
        <v>7.0997521594392057E-2</v>
      </c>
      <c r="K33" s="120">
        <f t="shared" si="3"/>
        <v>0.82184074467041357</v>
      </c>
      <c r="L33" s="121"/>
      <c r="M33" s="122"/>
      <c r="N33" s="123">
        <f>分析係数表!H36</f>
        <v>0.2013282552011651</v>
      </c>
      <c r="O33" s="124">
        <f t="shared" si="4"/>
        <v>26.147325581642068</v>
      </c>
      <c r="P33" s="118">
        <f>分析係数表!C36</f>
        <v>1</v>
      </c>
      <c r="Q33" s="124">
        <f t="shared" si="5"/>
        <v>26.147325581642068</v>
      </c>
      <c r="R33" s="125">
        <v>27.959771192908661</v>
      </c>
      <c r="S33" s="126">
        <f t="shared" si="6"/>
        <v>39.535397020604158</v>
      </c>
      <c r="T33" s="127">
        <f>分析係数表!F36</f>
        <v>0.82218539647157163</v>
      </c>
      <c r="U33" s="128">
        <f t="shared" si="7"/>
        <v>32.505426074046419</v>
      </c>
      <c r="V33" s="129">
        <f>分析係数表!D36</f>
        <v>1.7117863585035708E-2</v>
      </c>
      <c r="W33" s="130">
        <f t="shared" si="8"/>
        <v>1</v>
      </c>
      <c r="X33" s="118">
        <f>分析係数表!E36</f>
        <v>1.0371907492410799E-2</v>
      </c>
      <c r="Y33" s="131">
        <f t="shared" si="9"/>
        <v>0</v>
      </c>
    </row>
    <row r="34" spans="1:25" x14ac:dyDescent="0.15">
      <c r="A34" s="11" t="s">
        <v>22</v>
      </c>
      <c r="B34" s="8" t="s">
        <v>303</v>
      </c>
      <c r="C34" s="132"/>
      <c r="D34" s="118">
        <f>投入係数表!AC34</f>
        <v>2.1456615332425381E-2</v>
      </c>
      <c r="E34" s="119">
        <f t="shared" si="0"/>
        <v>8.7901149569012631</v>
      </c>
      <c r="F34" s="118">
        <f>分析係数表!C37</f>
        <v>0.57178358697686016</v>
      </c>
      <c r="G34" s="119">
        <f t="shared" si="1"/>
        <v>5.0260434599959529</v>
      </c>
      <c r="H34" s="119">
        <v>6.0850836846843359</v>
      </c>
      <c r="I34" s="119">
        <f t="shared" si="2"/>
        <v>6.0850836846843359</v>
      </c>
      <c r="J34" s="118">
        <f>分析係数表!G37</f>
        <v>0.42113403722838638</v>
      </c>
      <c r="K34" s="120">
        <f t="shared" si="3"/>
        <v>2.5626358590036995</v>
      </c>
      <c r="L34" s="121"/>
      <c r="M34" s="122"/>
      <c r="N34" s="123">
        <f>分析係数表!H37</f>
        <v>5.3182257233085263E-2</v>
      </c>
      <c r="O34" s="124">
        <f t="shared" si="4"/>
        <v>6.9069976971224056</v>
      </c>
      <c r="P34" s="118">
        <f>分析係数表!C37</f>
        <v>0.57178358697686016</v>
      </c>
      <c r="Q34" s="124">
        <f t="shared" si="5"/>
        <v>3.949307918501562</v>
      </c>
      <c r="R34" s="125">
        <v>5.1703788562941915</v>
      </c>
      <c r="S34" s="126">
        <f t="shared" si="6"/>
        <v>11.255462540978527</v>
      </c>
      <c r="T34" s="127">
        <f>分析係数表!F37</f>
        <v>0.69745759981095801</v>
      </c>
      <c r="U34" s="128">
        <f t="shared" si="7"/>
        <v>7.8502078885930304</v>
      </c>
      <c r="V34" s="129">
        <f>分析係数表!D37</f>
        <v>7.4424549682602759E-2</v>
      </c>
      <c r="W34" s="130">
        <f t="shared" si="8"/>
        <v>1</v>
      </c>
      <c r="X34" s="118">
        <f>分析係数表!E37</f>
        <v>7.0525558264680294E-2</v>
      </c>
      <c r="Y34" s="131">
        <f t="shared" si="9"/>
        <v>1</v>
      </c>
    </row>
    <row r="35" spans="1:25" x14ac:dyDescent="0.15">
      <c r="A35" s="11" t="s">
        <v>23</v>
      </c>
      <c r="B35" s="8" t="s">
        <v>209</v>
      </c>
      <c r="C35" s="132"/>
      <c r="D35" s="118">
        <f>投入係数表!AC35</f>
        <v>3.8857376615731527E-2</v>
      </c>
      <c r="E35" s="119">
        <f t="shared" si="0"/>
        <v>15.918671332086477</v>
      </c>
      <c r="F35" s="118">
        <f>分析係数表!C38</f>
        <v>0.18809982592830476</v>
      </c>
      <c r="G35" s="119">
        <f t="shared" si="1"/>
        <v>2.9942993065753618</v>
      </c>
      <c r="H35" s="119">
        <v>3.3249031225049626</v>
      </c>
      <c r="I35" s="119">
        <f t="shared" si="2"/>
        <v>3.3249031225049626</v>
      </c>
      <c r="J35" s="118">
        <f>分析係数表!G38</f>
        <v>0.2621703526984332</v>
      </c>
      <c r="K35" s="120">
        <f t="shared" si="3"/>
        <v>0.87169102431524792</v>
      </c>
      <c r="L35" s="121"/>
      <c r="M35" s="122"/>
      <c r="N35" s="123">
        <f>分析係数表!H38</f>
        <v>2.9050452677780503E-2</v>
      </c>
      <c r="O35" s="124">
        <f t="shared" si="4"/>
        <v>3.7729013431375362</v>
      </c>
      <c r="P35" s="118">
        <f>分析係数表!C38</f>
        <v>0.18809982592830476</v>
      </c>
      <c r="Q35" s="124">
        <f t="shared" si="5"/>
        <v>0.70968208588883785</v>
      </c>
      <c r="R35" s="125">
        <v>1.0576923848426032</v>
      </c>
      <c r="S35" s="126">
        <f t="shared" si="6"/>
        <v>4.382595507347566</v>
      </c>
      <c r="T35" s="127">
        <f>分析係数表!F38</f>
        <v>0.53132052356696113</v>
      </c>
      <c r="U35" s="128">
        <f t="shared" si="7"/>
        <v>2.3285629395461203</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投入係数表!AC36</f>
        <v>0</v>
      </c>
      <c r="E36" s="119">
        <f t="shared" si="0"/>
        <v>0</v>
      </c>
      <c r="F36" s="118">
        <f>分析係数表!C39</f>
        <v>1</v>
      </c>
      <c r="G36" s="119">
        <f t="shared" si="1"/>
        <v>0</v>
      </c>
      <c r="H36" s="119">
        <v>4.8375977749906665E-2</v>
      </c>
      <c r="I36" s="119">
        <f t="shared" si="2"/>
        <v>4.8375977749906665E-2</v>
      </c>
      <c r="J36" s="118">
        <f>分析係数表!G39</f>
        <v>0.35299604507126336</v>
      </c>
      <c r="K36" s="120">
        <f t="shared" si="3"/>
        <v>1.7076528822172487E-2</v>
      </c>
      <c r="L36" s="121"/>
      <c r="M36" s="122"/>
      <c r="N36" s="123">
        <f>分析係数表!H39</f>
        <v>3.2770968565294205E-3</v>
      </c>
      <c r="O36" s="124">
        <f t="shared" si="4"/>
        <v>0.42560999887786566</v>
      </c>
      <c r="P36" s="118">
        <f>分析係数表!C39</f>
        <v>1</v>
      </c>
      <c r="Q36" s="124">
        <f t="shared" si="5"/>
        <v>0.42560999887786566</v>
      </c>
      <c r="R36" s="125">
        <v>0.43148635340541092</v>
      </c>
      <c r="S36" s="126">
        <f t="shared" si="6"/>
        <v>0.47986233115531757</v>
      </c>
      <c r="T36" s="127">
        <f>分析係数表!F39</f>
        <v>0.70249732607019377</v>
      </c>
      <c r="U36" s="128">
        <f t="shared" si="7"/>
        <v>0.33710200451842043</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投入係数表!AC37</f>
        <v>2.3447126729225597E-4</v>
      </c>
      <c r="E37" s="119">
        <f t="shared" si="0"/>
        <v>9.6055662165626443E-2</v>
      </c>
      <c r="F37" s="118">
        <f>分析係数表!C40</f>
        <v>0.95581107395335052</v>
      </c>
      <c r="G37" s="119">
        <f t="shared" si="1"/>
        <v>9.1811065613827625E-2</v>
      </c>
      <c r="H37" s="119">
        <v>0.12555336205413806</v>
      </c>
      <c r="I37" s="119">
        <f t="shared" si="2"/>
        <v>0.12555336205413806</v>
      </c>
      <c r="J37" s="118">
        <f>分析係数表!G40</f>
        <v>0.45958963093599003</v>
      </c>
      <c r="K37" s="120">
        <f t="shared" si="3"/>
        <v>5.7703023329234042E-2</v>
      </c>
      <c r="L37" s="121"/>
      <c r="M37" s="122"/>
      <c r="N37" s="123">
        <f>分析係数表!H40</f>
        <v>3.1472741740945193E-2</v>
      </c>
      <c r="O37" s="124">
        <f t="shared" si="4"/>
        <v>4.0874939507381578</v>
      </c>
      <c r="P37" s="118">
        <f>分析係数表!C40</f>
        <v>0.95581107395335052</v>
      </c>
      <c r="Q37" s="124">
        <f t="shared" si="5"/>
        <v>3.9068719828328624</v>
      </c>
      <c r="R37" s="125">
        <v>3.9470411554879887</v>
      </c>
      <c r="S37" s="126">
        <f t="shared" si="6"/>
        <v>4.072594517542127</v>
      </c>
      <c r="T37" s="127">
        <f>分析係数表!F40</f>
        <v>0.65913274856515214</v>
      </c>
      <c r="U37" s="128">
        <f t="shared" si="7"/>
        <v>2.6843804181389119</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投入係数表!AC38</f>
        <v>2.9932502207522039E-5</v>
      </c>
      <c r="E38" s="119">
        <f t="shared" si="0"/>
        <v>1.2262424957314015E-2</v>
      </c>
      <c r="F38" s="118">
        <f>分析係数表!C41</f>
        <v>0.99998427017546621</v>
      </c>
      <c r="G38" s="119">
        <f t="shared" si="1"/>
        <v>1.2262232071521079E-2</v>
      </c>
      <c r="H38" s="119">
        <v>2.6031353087614145E-2</v>
      </c>
      <c r="I38" s="119">
        <f t="shared" si="2"/>
        <v>2.6031353087614145E-2</v>
      </c>
      <c r="J38" s="118">
        <f>分析係数表!G41</f>
        <v>0.4951095975863814</v>
      </c>
      <c r="K38" s="120">
        <f t="shared" si="3"/>
        <v>1.2888372751837646E-2</v>
      </c>
      <c r="L38" s="121"/>
      <c r="M38" s="122"/>
      <c r="N38" s="123">
        <f>分析係数表!H41</f>
        <v>6.1946539479808417E-2</v>
      </c>
      <c r="O38" s="124">
        <f t="shared" si="4"/>
        <v>8.0452509500773814</v>
      </c>
      <c r="P38" s="118">
        <f>分析係数表!C41</f>
        <v>0.99998427017546621</v>
      </c>
      <c r="Q38" s="124">
        <f t="shared" si="5"/>
        <v>8.0451243996916055</v>
      </c>
      <c r="R38" s="125">
        <v>8.1918269735814793</v>
      </c>
      <c r="S38" s="126">
        <f t="shared" si="6"/>
        <v>8.2178583266690932</v>
      </c>
      <c r="T38" s="127">
        <f>分析係数表!F41</f>
        <v>0.60271414391475442</v>
      </c>
      <c r="U38" s="128">
        <f t="shared" si="7"/>
        <v>4.9530194461710986</v>
      </c>
      <c r="V38" s="129">
        <f>分析係数表!D41</f>
        <v>9.8765335226982942E-2</v>
      </c>
      <c r="W38" s="130">
        <f t="shared" si="8"/>
        <v>1</v>
      </c>
      <c r="X38" s="118">
        <f>分析係数表!E41</f>
        <v>8.6402994268048192E-2</v>
      </c>
      <c r="Y38" s="131">
        <f t="shared" si="9"/>
        <v>1</v>
      </c>
    </row>
    <row r="39" spans="1:25" x14ac:dyDescent="0.15">
      <c r="A39" s="11" t="s">
        <v>57</v>
      </c>
      <c r="B39" s="8" t="s">
        <v>305</v>
      </c>
      <c r="C39" s="132"/>
      <c r="D39" s="118">
        <f>投入係数表!AC39</f>
        <v>6.335712967258831E-4</v>
      </c>
      <c r="E39" s="119">
        <f t="shared" ref="E39:E44" si="10">$C$31*D39</f>
        <v>0.25955466159647994</v>
      </c>
      <c r="F39" s="118">
        <f>分析係数表!C42</f>
        <v>0.19932544143905828</v>
      </c>
      <c r="G39" s="119">
        <f t="shared" ref="G39:G44" si="11">E39*F39</f>
        <v>5.1735847500283753E-2</v>
      </c>
      <c r="H39" s="119">
        <v>7.2251782605578505E-2</v>
      </c>
      <c r="I39" s="119">
        <f t="shared" ref="I39:I44" si="12">C39+H39</f>
        <v>7.2251782605578505E-2</v>
      </c>
      <c r="J39" s="118">
        <f>分析係数表!G42</f>
        <v>0.4992493517128429</v>
      </c>
      <c r="K39" s="120">
        <f t="shared" ref="K39:K44" si="13">I39*J39</f>
        <v>3.6071655625932328E-2</v>
      </c>
      <c r="L39" s="121"/>
      <c r="M39" s="122"/>
      <c r="N39" s="123">
        <f>分析係数表!H42</f>
        <v>1.0931330106951069E-2</v>
      </c>
      <c r="O39" s="124">
        <f t="shared" ref="O39:O44" si="14">$M$45*N39</f>
        <v>1.4196966395067718</v>
      </c>
      <c r="P39" s="118">
        <f>分析係数表!C42</f>
        <v>0.19932544143905828</v>
      </c>
      <c r="Q39" s="124">
        <f t="shared" ref="Q39:Q44" si="15">O39*P39</f>
        <v>0.28298165937923486</v>
      </c>
      <c r="R39" s="125">
        <v>0.30919905328016317</v>
      </c>
      <c r="S39" s="126">
        <f t="shared" ref="S39:S44" si="16">I39+R39</f>
        <v>0.38145083588574169</v>
      </c>
      <c r="T39" s="127">
        <f>分析係数表!F42</f>
        <v>0.57554251398935441</v>
      </c>
      <c r="U39" s="128">
        <f t="shared" ref="U39:U44" si="17">S39*T39</f>
        <v>0.21954117304902043</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投入係数表!AC40</f>
        <v>0.10644496660031628</v>
      </c>
      <c r="E40" s="119">
        <f t="shared" si="10"/>
        <v>43.607226885701522</v>
      </c>
      <c r="F40" s="118">
        <f>分析係数表!C43</f>
        <v>0.35268356770960052</v>
      </c>
      <c r="G40" s="119">
        <f t="shared" si="11"/>
        <v>15.379552355971224</v>
      </c>
      <c r="H40" s="119">
        <v>17.45292260053505</v>
      </c>
      <c r="I40" s="119">
        <f t="shared" si="12"/>
        <v>17.45292260053505</v>
      </c>
      <c r="J40" s="118">
        <f>分析係数表!G43</f>
        <v>0.33274759463040848</v>
      </c>
      <c r="K40" s="120">
        <f t="shared" si="13"/>
        <v>5.8074180145987313</v>
      </c>
      <c r="L40" s="121"/>
      <c r="M40" s="122"/>
      <c r="N40" s="123">
        <f>分析係数表!H43</f>
        <v>1.5446597034197316E-2</v>
      </c>
      <c r="O40" s="124">
        <f t="shared" si="14"/>
        <v>2.0061128597077649</v>
      </c>
      <c r="P40" s="118">
        <f>分析係数表!C43</f>
        <v>0.35268356770960052</v>
      </c>
      <c r="Q40" s="124">
        <f t="shared" si="15"/>
        <v>0.70752304058984383</v>
      </c>
      <c r="R40" s="125">
        <v>2.751934805339491</v>
      </c>
      <c r="S40" s="126">
        <f t="shared" si="16"/>
        <v>20.204857405874542</v>
      </c>
      <c r="T40" s="127">
        <f>分析係数表!F43</f>
        <v>0.57611338364924813</v>
      </c>
      <c r="U40" s="128">
        <f t="shared" si="17"/>
        <v>11.640288766248952</v>
      </c>
      <c r="V40" s="129">
        <f>分析係数表!D43</f>
        <v>0.10205680705190989</v>
      </c>
      <c r="W40" s="130">
        <f t="shared" si="18"/>
        <v>2</v>
      </c>
      <c r="X40" s="118">
        <f>分析係数表!E43</f>
        <v>9.4601601659272921E-2</v>
      </c>
      <c r="Y40" s="131">
        <f t="shared" si="19"/>
        <v>2</v>
      </c>
    </row>
    <row r="41" spans="1:25" x14ac:dyDescent="0.15">
      <c r="A41" s="11" t="s">
        <v>216</v>
      </c>
      <c r="B41" s="8" t="s">
        <v>306</v>
      </c>
      <c r="C41" s="132"/>
      <c r="D41" s="118">
        <f>投入係数表!AC41</f>
        <v>0</v>
      </c>
      <c r="E41" s="119">
        <f t="shared" si="10"/>
        <v>0</v>
      </c>
      <c r="F41" s="118">
        <f>分析係数表!C44</f>
        <v>0.75263033862133366</v>
      </c>
      <c r="G41" s="119">
        <f t="shared" si="11"/>
        <v>0</v>
      </c>
      <c r="H41" s="119">
        <v>7.1913870799935876E-5</v>
      </c>
      <c r="I41" s="119">
        <f t="shared" si="12"/>
        <v>7.1913870799935876E-5</v>
      </c>
      <c r="J41" s="118">
        <f>分析係数表!G44</f>
        <v>0.27768563162970106</v>
      </c>
      <c r="K41" s="120">
        <f t="shared" si="13"/>
        <v>1.9969448636016908E-5</v>
      </c>
      <c r="L41" s="121"/>
      <c r="M41" s="122"/>
      <c r="N41" s="123">
        <f>分析係数表!H44</f>
        <v>7.7133891527493476E-2</v>
      </c>
      <c r="O41" s="124">
        <f t="shared" si="14"/>
        <v>10.017694600955162</v>
      </c>
      <c r="P41" s="118">
        <f>分析係数表!C44</f>
        <v>0.75263033862133366</v>
      </c>
      <c r="Q41" s="124">
        <f t="shared" si="15"/>
        <v>7.5396208797219897</v>
      </c>
      <c r="R41" s="125">
        <v>7.5775011864200872</v>
      </c>
      <c r="S41" s="126">
        <f t="shared" si="16"/>
        <v>7.5775731002908868</v>
      </c>
      <c r="T41" s="127">
        <f>分析係数表!F44</f>
        <v>0.39610414657666343</v>
      </c>
      <c r="U41" s="128">
        <f t="shared" si="17"/>
        <v>3.0015081260130034</v>
      </c>
      <c r="V41" s="129">
        <f>分析係数表!D44</f>
        <v>0.10185149469623915</v>
      </c>
      <c r="W41" s="130">
        <f t="shared" si="18"/>
        <v>1</v>
      </c>
      <c r="X41" s="118">
        <f>分析係数表!E44</f>
        <v>7.65380906460945E-2</v>
      </c>
      <c r="Y41" s="131">
        <f t="shared" si="19"/>
        <v>1</v>
      </c>
    </row>
    <row r="42" spans="1:25" x14ac:dyDescent="0.15">
      <c r="A42" s="11" t="s">
        <v>217</v>
      </c>
      <c r="B42" s="8" t="s">
        <v>307</v>
      </c>
      <c r="C42" s="132"/>
      <c r="D42" s="118">
        <f>投入係数表!AC42</f>
        <v>8.0318880923517467E-4</v>
      </c>
      <c r="E42" s="119">
        <f t="shared" si="10"/>
        <v>0.32904173635459272</v>
      </c>
      <c r="F42" s="118">
        <f>分析係数表!C45</f>
        <v>0.60759401946812885</v>
      </c>
      <c r="G42" s="119">
        <f t="shared" si="11"/>
        <v>0.19992379116445932</v>
      </c>
      <c r="H42" s="119">
        <v>0.23873412693725266</v>
      </c>
      <c r="I42" s="119">
        <f t="shared" si="12"/>
        <v>0.23873412693725266</v>
      </c>
      <c r="J42" s="118">
        <f>分析係数表!G45</f>
        <v>0.27195126838456296</v>
      </c>
      <c r="K42" s="120">
        <f t="shared" si="13"/>
        <v>6.4924048627267125E-2</v>
      </c>
      <c r="L42" s="121"/>
      <c r="M42" s="122"/>
      <c r="N42" s="123">
        <f>分析係数表!H45</f>
        <v>6.7952214843026659E-2</v>
      </c>
      <c r="O42" s="124">
        <f t="shared" si="14"/>
        <v>8.8252326218144592</v>
      </c>
      <c r="P42" s="118">
        <f>分析係数表!C45</f>
        <v>0.60759401946812885</v>
      </c>
      <c r="Q42" s="124">
        <f t="shared" si="15"/>
        <v>5.3621585614295002</v>
      </c>
      <c r="R42" s="125">
        <v>5.5047162885643823</v>
      </c>
      <c r="S42" s="126">
        <f t="shared" si="16"/>
        <v>5.743450415501635</v>
      </c>
      <c r="T42" s="127">
        <f>分析係数表!F45</f>
        <v>0.68092012984410688</v>
      </c>
      <c r="U42" s="128">
        <f t="shared" si="17"/>
        <v>3.9108310026765629</v>
      </c>
      <c r="V42" s="129">
        <f>分析係数表!D45</f>
        <v>0.21708812567627139</v>
      </c>
      <c r="W42" s="130">
        <f t="shared" si="18"/>
        <v>1</v>
      </c>
      <c r="X42" s="118">
        <f>分析係数表!E45</f>
        <v>0.15927276613366462</v>
      </c>
      <c r="Y42" s="131">
        <f t="shared" si="19"/>
        <v>1</v>
      </c>
    </row>
    <row r="43" spans="1:25" x14ac:dyDescent="0.15">
      <c r="A43" s="11" t="s">
        <v>218</v>
      </c>
      <c r="B43" s="8" t="s">
        <v>308</v>
      </c>
      <c r="C43" s="132"/>
      <c r="D43" s="118">
        <f>投入係数表!AC43</f>
        <v>1.2322213408763238E-3</v>
      </c>
      <c r="E43" s="119">
        <f t="shared" si="10"/>
        <v>0.50480316074276022</v>
      </c>
      <c r="F43" s="118">
        <f>分析係数表!C46</f>
        <v>1</v>
      </c>
      <c r="G43" s="119">
        <f t="shared" si="11"/>
        <v>0.50480316074276022</v>
      </c>
      <c r="H43" s="119">
        <v>0.55621813804501885</v>
      </c>
      <c r="I43" s="119">
        <f t="shared" si="12"/>
        <v>0.55621813804501885</v>
      </c>
      <c r="J43" s="118">
        <f>分析係数表!G46</f>
        <v>0</v>
      </c>
      <c r="K43" s="120">
        <f t="shared" si="13"/>
        <v>0</v>
      </c>
      <c r="L43" s="121"/>
      <c r="M43" s="122"/>
      <c r="N43" s="123">
        <f>分析係数表!H46</f>
        <v>0</v>
      </c>
      <c r="O43" s="124">
        <f t="shared" si="14"/>
        <v>0</v>
      </c>
      <c r="P43" s="118">
        <f>分析係数表!C46</f>
        <v>1</v>
      </c>
      <c r="Q43" s="124">
        <f t="shared" si="15"/>
        <v>0</v>
      </c>
      <c r="R43" s="125">
        <v>8.6480039006395323E-2</v>
      </c>
      <c r="S43" s="126">
        <f t="shared" si="16"/>
        <v>0.64269817705141419</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投入係数表!AC44</f>
        <v>7.1139580246544045E-3</v>
      </c>
      <c r="E44" s="119">
        <f t="shared" si="10"/>
        <v>2.9143696648549642</v>
      </c>
      <c r="F44" s="118">
        <f>分析係数表!C47</f>
        <v>6.0971505496971057E-2</v>
      </c>
      <c r="G44" s="119">
        <f t="shared" si="11"/>
        <v>0.17769350604091014</v>
      </c>
      <c r="H44" s="119">
        <v>0.19606723789280095</v>
      </c>
      <c r="I44" s="119">
        <f t="shared" si="12"/>
        <v>0.19606723789280095</v>
      </c>
      <c r="J44" s="118">
        <f>分析係数表!G47</f>
        <v>1.2795549374130737E-2</v>
      </c>
      <c r="K44" s="120">
        <f t="shared" si="13"/>
        <v>2.5087880231067713E-3</v>
      </c>
      <c r="L44" s="121"/>
      <c r="M44" s="122"/>
      <c r="N44" s="123">
        <f>分析係数表!H47</f>
        <v>3.4032160391570036E-5</v>
      </c>
      <c r="O44" s="124">
        <f t="shared" si="14"/>
        <v>4.4198961398434428E-3</v>
      </c>
      <c r="P44" s="118">
        <f>分析係数表!C47</f>
        <v>6.0971505496971057E-2</v>
      </c>
      <c r="Q44" s="124">
        <f t="shared" si="15"/>
        <v>2.6948772178650562E-4</v>
      </c>
      <c r="R44" s="125">
        <v>2.3816792025394558E-2</v>
      </c>
      <c r="S44" s="126">
        <f t="shared" si="16"/>
        <v>0.2198840299181955</v>
      </c>
      <c r="T44" s="127">
        <f>分析係数表!F47</f>
        <v>0.42753824756606396</v>
      </c>
      <c r="U44" s="128">
        <f t="shared" si="17"/>
        <v>9.400883281898928E-2</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409.66922418642525</v>
      </c>
      <c r="D45" s="135">
        <f>投入係数表!AC45</f>
        <v>0.31386224064734025</v>
      </c>
      <c r="E45" s="134">
        <f>SUM(E5:E44)</f>
        <v>128.57970062740898</v>
      </c>
      <c r="F45" s="135">
        <f>分析係数表!C48</f>
        <v>0.75263033862133366</v>
      </c>
      <c r="G45" s="134">
        <f>SUM(G5:G44)</f>
        <v>55.700154909346438</v>
      </c>
      <c r="H45" s="134">
        <f>SUM(H5:H44)</f>
        <v>64.569901619196486</v>
      </c>
      <c r="I45" s="134">
        <f>SUM(I5:I44)</f>
        <v>474.2391258056216</v>
      </c>
      <c r="J45" s="135">
        <f>分析係数表!G48</f>
        <v>0.27768563162970106</v>
      </c>
      <c r="K45" s="136">
        <f>SUM(K5:K44)</f>
        <v>180.832773846024</v>
      </c>
      <c r="L45" s="137">
        <f>最終需要_まとめ!$L$33</f>
        <v>0.71820000000000006</v>
      </c>
      <c r="M45" s="134">
        <f>K45*L45</f>
        <v>129.87409817621443</v>
      </c>
      <c r="N45" s="138">
        <f>分析係数表!H48</f>
        <v>1</v>
      </c>
      <c r="O45" s="139">
        <f>SUM(O5:O44)</f>
        <v>129.87409817621443</v>
      </c>
      <c r="P45" s="135">
        <f>分析係数表!C48</f>
        <v>0.75263033862133366</v>
      </c>
      <c r="Q45" s="139">
        <f>SUM(Q5:Q44)</f>
        <v>80.761588958108064</v>
      </c>
      <c r="R45" s="134">
        <f>SUM(R5:R44)</f>
        <v>92.558421521688373</v>
      </c>
      <c r="S45" s="140">
        <f>SUM(S5:S44)</f>
        <v>566.79754732731021</v>
      </c>
      <c r="T45" s="141">
        <f>分析係数表!F48</f>
        <v>0.39610414657666343</v>
      </c>
      <c r="U45" s="142">
        <f>SUM(U5:U44)</f>
        <v>369.05902659251808</v>
      </c>
      <c r="V45" s="143">
        <f>分析係数表!D48</f>
        <v>5.7368642575524612E-2</v>
      </c>
      <c r="W45" s="144">
        <f>SUM(W5:W44)</f>
        <v>69</v>
      </c>
      <c r="X45" s="135">
        <f>分析係数表!E48</f>
        <v>4.9571518967407954E-2</v>
      </c>
      <c r="Y45" s="145">
        <f>SUM(Y5:Y44)</f>
        <v>59</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47"/>
  <sheetViews>
    <sheetView showGridLines="0" workbookViewId="0">
      <pane xSplit="2" ySplit="4" topLeftCell="D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335</v>
      </c>
      <c r="S2" s="6" t="s">
        <v>164</v>
      </c>
      <c r="U2" s="106" t="s">
        <v>228</v>
      </c>
      <c r="W2" s="6" t="s">
        <v>140</v>
      </c>
      <c r="Y2" s="6" t="s">
        <v>165</v>
      </c>
    </row>
    <row r="3" spans="1:25" ht="45" x14ac:dyDescent="0.15">
      <c r="B3" s="107"/>
      <c r="C3" s="108" t="s">
        <v>249</v>
      </c>
      <c r="D3" s="108" t="s">
        <v>259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投入係数表!AD5</f>
        <v>0</v>
      </c>
      <c r="E5" s="119">
        <f t="shared" ref="E5:E38" si="0">$C$32*D5</f>
        <v>0</v>
      </c>
      <c r="F5" s="118">
        <f>分析係数表!C8</f>
        <v>9.2543346452504949E-3</v>
      </c>
      <c r="G5" s="119">
        <f t="shared" ref="G5:G38" si="1">E5*F5</f>
        <v>0</v>
      </c>
      <c r="H5" s="119">
        <f t="array" ref="H5:H44">MMULT(逆行列係数!C5:AP44,'28'!G5:G44)</f>
        <v>6.2383202759632721E-6</v>
      </c>
      <c r="I5" s="119">
        <f t="shared" ref="I5:I38" si="2">C5+H5</f>
        <v>6.2383202759632721E-6</v>
      </c>
      <c r="J5" s="118">
        <f>分析係数表!G8</f>
        <v>9.727626459143969E-2</v>
      </c>
      <c r="K5" s="120">
        <f t="shared" ref="K5:K38" si="3">I5*J5</f>
        <v>6.0684049377074629E-7</v>
      </c>
      <c r="L5" s="121" t="s">
        <v>198</v>
      </c>
      <c r="M5" s="122" t="s">
        <v>198</v>
      </c>
      <c r="N5" s="123">
        <f>分析係数表!H8</f>
        <v>1.0188628253699747E-2</v>
      </c>
      <c r="O5" s="124">
        <f t="shared" ref="O5:O38" si="4">$M$45*N5</f>
        <v>0.1292546474660192</v>
      </c>
      <c r="P5" s="118">
        <f>分析係数表!C8</f>
        <v>9.2543346452504949E-3</v>
      </c>
      <c r="Q5" s="124">
        <f t="shared" ref="Q5:Q38" si="5">O5*P5</f>
        <v>1.1961657621044205E-3</v>
      </c>
      <c r="R5" s="125">
        <f t="array" ref="R5:R44">MMULT(逆行列係数!C5:AP44,'28'!Q5:Q44)</f>
        <v>1.5071477472099635E-3</v>
      </c>
      <c r="S5" s="126">
        <f t="shared" ref="S5:S38" si="6">I5+R5</f>
        <v>1.5133860674859268E-3</v>
      </c>
      <c r="T5" s="127">
        <f>分析係数表!F8</f>
        <v>0.55836575875486383</v>
      </c>
      <c r="U5" s="128">
        <f t="shared" ref="U5:U38" si="7">S5*T5</f>
        <v>8.4502295986081904E-4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投入係数表!AD6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6.6665379624383601E-3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投入係数表!AD7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1.5161612051716955E-2</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投入係数表!AD8</f>
        <v>0</v>
      </c>
      <c r="E8" s="119">
        <f t="shared" si="0"/>
        <v>0</v>
      </c>
      <c r="F8" s="118">
        <f>分析係数表!C11</f>
        <v>8.2087549528786496E-4</v>
      </c>
      <c r="G8" s="119">
        <f t="shared" si="1"/>
        <v>0</v>
      </c>
      <c r="H8" s="119">
        <v>5.5683230444582682E-5</v>
      </c>
      <c r="I8" s="119">
        <f t="shared" si="2"/>
        <v>5.5683230444582682E-5</v>
      </c>
      <c r="J8" s="118">
        <f>分析係数表!G11</f>
        <v>0.23510971786833856</v>
      </c>
      <c r="K8" s="120">
        <f t="shared" si="3"/>
        <v>1.3091668599823515E-5</v>
      </c>
      <c r="L8" s="121"/>
      <c r="M8" s="122"/>
      <c r="N8" s="123">
        <f>分析係数表!H11</f>
        <v>-2.1019863771263845E-5</v>
      </c>
      <c r="O8" s="124">
        <f t="shared" si="4"/>
        <v>-2.6666151849753442E-4</v>
      </c>
      <c r="P8" s="118">
        <f>分析係数表!C11</f>
        <v>8.2087549528786496E-4</v>
      </c>
      <c r="Q8" s="124">
        <f t="shared" si="5"/>
        <v>-2.1889590607087774E-7</v>
      </c>
      <c r="R8" s="125">
        <v>5.283114908836303E-5</v>
      </c>
      <c r="S8" s="126">
        <f t="shared" si="6"/>
        <v>1.0851437953294572E-4</v>
      </c>
      <c r="T8" s="127">
        <f>分析係数表!F11</f>
        <v>0.40125391849529779</v>
      </c>
      <c r="U8" s="128">
        <f t="shared" si="7"/>
        <v>4.354182000068041E-5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投入係数表!AD9</f>
        <v>0</v>
      </c>
      <c r="E9" s="119">
        <f t="shared" si="0"/>
        <v>0</v>
      </c>
      <c r="F9" s="118">
        <f>分析係数表!C12</f>
        <v>3.3694766091354578E-2</v>
      </c>
      <c r="G9" s="119">
        <f t="shared" si="1"/>
        <v>0</v>
      </c>
      <c r="H9" s="119">
        <v>2.4058763796526801E-5</v>
      </c>
      <c r="I9" s="119">
        <f t="shared" si="2"/>
        <v>2.4058763796526801E-5</v>
      </c>
      <c r="J9" s="118">
        <f>分析係数表!G12</f>
        <v>0.15134643790478355</v>
      </c>
      <c r="K9" s="120">
        <f t="shared" si="3"/>
        <v>3.6412082009968981E-6</v>
      </c>
      <c r="L9" s="121"/>
      <c r="M9" s="122"/>
      <c r="N9" s="123">
        <f>分析係数表!H12</f>
        <v>7.8483166592429848E-2</v>
      </c>
      <c r="O9" s="124">
        <f t="shared" si="4"/>
        <v>0.995650619232056</v>
      </c>
      <c r="P9" s="118">
        <f>分析係数表!C12</f>
        <v>3.3694766091354578E-2</v>
      </c>
      <c r="Q9" s="124">
        <f t="shared" si="5"/>
        <v>3.3548214723736466E-2</v>
      </c>
      <c r="R9" s="125">
        <v>4.0088019576402005E-2</v>
      </c>
      <c r="S9" s="126">
        <f t="shared" si="6"/>
        <v>4.0112078340198531E-2</v>
      </c>
      <c r="T9" s="127">
        <f>分析係数表!F12</f>
        <v>0.30024997159413702</v>
      </c>
      <c r="U9" s="128">
        <f t="shared" si="7"/>
        <v>1.2043650382226408E-2</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投入係数表!AD10</f>
        <v>1.4770222336604416E-3</v>
      </c>
      <c r="E10" s="119">
        <f t="shared" si="0"/>
        <v>7.2078685002629553E-2</v>
      </c>
      <c r="F10" s="118">
        <f>分析係数表!C13</f>
        <v>7.3277544118284244E-3</v>
      </c>
      <c r="G10" s="119">
        <f t="shared" si="1"/>
        <v>5.2817490202680998E-4</v>
      </c>
      <c r="H10" s="119">
        <v>6.4075744759416653E-4</v>
      </c>
      <c r="I10" s="119">
        <f t="shared" si="2"/>
        <v>6.4075744759416653E-4</v>
      </c>
      <c r="J10" s="118">
        <f>分析係数表!G13</f>
        <v>0.24598930481283424</v>
      </c>
      <c r="K10" s="120">
        <f t="shared" si="3"/>
        <v>1.5761947908733508E-4</v>
      </c>
      <c r="L10" s="121"/>
      <c r="M10" s="122"/>
      <c r="N10" s="123">
        <f>分析係数表!H13</f>
        <v>1.5623764457412254E-2</v>
      </c>
      <c r="O10" s="124">
        <f t="shared" si="4"/>
        <v>0.19820569724895307</v>
      </c>
      <c r="P10" s="118">
        <f>分析係数表!C13</f>
        <v>7.3277544118284244E-3</v>
      </c>
      <c r="Q10" s="124">
        <f t="shared" si="5"/>
        <v>1.4524026724655448E-3</v>
      </c>
      <c r="R10" s="125">
        <v>1.5709315947405296E-3</v>
      </c>
      <c r="S10" s="126">
        <f t="shared" si="6"/>
        <v>2.2116890423346963E-3</v>
      </c>
      <c r="T10" s="127">
        <f>分析係数表!F13</f>
        <v>0.38101604278074869</v>
      </c>
      <c r="U10" s="128">
        <f t="shared" si="7"/>
        <v>8.4268900677190973E-4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投入係数表!AD11</f>
        <v>4.3863084514764623E-3</v>
      </c>
      <c r="E11" s="119">
        <f t="shared" si="0"/>
        <v>0.21405185243205135</v>
      </c>
      <c r="F11" s="118">
        <f>分析係数表!C14</f>
        <v>0.29455517461793246</v>
      </c>
      <c r="G11" s="119">
        <f t="shared" si="1"/>
        <v>6.3050080770414796E-2</v>
      </c>
      <c r="H11" s="119">
        <v>0.10190932730407722</v>
      </c>
      <c r="I11" s="119">
        <f t="shared" si="2"/>
        <v>0.10190932730407722</v>
      </c>
      <c r="J11" s="118">
        <f>分析係数表!G14</f>
        <v>0.16245910746250231</v>
      </c>
      <c r="K11" s="120">
        <f t="shared" si="3"/>
        <v>1.6556098355924399E-2</v>
      </c>
      <c r="L11" s="121"/>
      <c r="M11" s="122"/>
      <c r="N11" s="123">
        <f>分析係数表!H14</f>
        <v>1.0389818378367557E-3</v>
      </c>
      <c r="O11" s="124">
        <f t="shared" si="4"/>
        <v>1.31806979143067E-2</v>
      </c>
      <c r="P11" s="118">
        <f>分析係数表!C14</f>
        <v>0.29455517461793246</v>
      </c>
      <c r="Q11" s="124">
        <f t="shared" si="5"/>
        <v>3.8824427757348282E-3</v>
      </c>
      <c r="R11" s="125">
        <v>1.9459693118209186E-2</v>
      </c>
      <c r="S11" s="126">
        <f t="shared" si="6"/>
        <v>0.12136902042228639</v>
      </c>
      <c r="T11" s="127">
        <f>分析係数表!F14</f>
        <v>0.30083019566693414</v>
      </c>
      <c r="U11" s="128">
        <f t="shared" si="7"/>
        <v>3.6511466161540544E-2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投入係数表!AD12</f>
        <v>2.2379124752430934E-5</v>
      </c>
      <c r="E12" s="119">
        <f t="shared" si="0"/>
        <v>1.0921012879186295E-3</v>
      </c>
      <c r="F12" s="118">
        <f>分析係数表!C15</f>
        <v>2.1772510366767528E-2</v>
      </c>
      <c r="G12" s="119">
        <f t="shared" si="1"/>
        <v>2.377778661276853E-5</v>
      </c>
      <c r="H12" s="119">
        <v>6.6475130440737744E-4</v>
      </c>
      <c r="I12" s="119">
        <f t="shared" si="2"/>
        <v>6.6475130440737744E-4</v>
      </c>
      <c r="J12" s="118">
        <f>分析係数表!G15</f>
        <v>0.11363521682527829</v>
      </c>
      <c r="K12" s="120">
        <f t="shared" si="3"/>
        <v>7.5539158611218909E-5</v>
      </c>
      <c r="L12" s="121"/>
      <c r="M12" s="122"/>
      <c r="N12" s="123">
        <f>分析係数表!H15</f>
        <v>6.9545720706067236E-3</v>
      </c>
      <c r="O12" s="124">
        <f t="shared" si="4"/>
        <v>8.8226868120041393E-2</v>
      </c>
      <c r="P12" s="118">
        <f>分析係数表!C15</f>
        <v>2.1772510366767528E-2</v>
      </c>
      <c r="Q12" s="124">
        <f t="shared" si="5"/>
        <v>1.9209204007710327E-3</v>
      </c>
      <c r="R12" s="125">
        <v>5.0375006669491152E-3</v>
      </c>
      <c r="S12" s="126">
        <f t="shared" si="6"/>
        <v>5.7022519713564928E-3</v>
      </c>
      <c r="T12" s="127">
        <f>分析係数表!F15</f>
        <v>0.32102453350018673</v>
      </c>
      <c r="U12" s="128">
        <f t="shared" si="7"/>
        <v>1.8305627790052381E-3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投入係数表!AD13</f>
        <v>2.8309592811825131E-3</v>
      </c>
      <c r="E13" s="119">
        <f t="shared" si="0"/>
        <v>0.13815081292170664</v>
      </c>
      <c r="F13" s="118">
        <f>分析係数表!C16</f>
        <v>6.3168212593708306E-3</v>
      </c>
      <c r="G13" s="119">
        <f t="shared" si="1"/>
        <v>8.7267399206319898E-4</v>
      </c>
      <c r="H13" s="119">
        <v>1.4258762867746405E-3</v>
      </c>
      <c r="I13" s="119">
        <f t="shared" si="2"/>
        <v>1.4258762867746405E-3</v>
      </c>
      <c r="J13" s="118">
        <f>分析係数表!G16</f>
        <v>1.9721577726218097E-2</v>
      </c>
      <c r="K13" s="120">
        <f t="shared" si="3"/>
        <v>2.8120530017597318E-5</v>
      </c>
      <c r="L13" s="121"/>
      <c r="M13" s="122"/>
      <c r="N13" s="123">
        <f>分析係数表!H16</f>
        <v>1.583996877048811E-2</v>
      </c>
      <c r="O13" s="124">
        <f t="shared" si="4"/>
        <v>0.20094850143921342</v>
      </c>
      <c r="P13" s="118">
        <f>分析係数表!C16</f>
        <v>6.3168212593708306E-3</v>
      </c>
      <c r="Q13" s="124">
        <f t="shared" si="5"/>
        <v>1.2693557659299332E-3</v>
      </c>
      <c r="R13" s="125">
        <v>1.754719192329306E-3</v>
      </c>
      <c r="S13" s="126">
        <f t="shared" si="6"/>
        <v>3.1805954791039462E-3</v>
      </c>
      <c r="T13" s="127">
        <f>分析係数表!F16</f>
        <v>0.1751740139211137</v>
      </c>
      <c r="U13" s="128">
        <f t="shared" si="7"/>
        <v>5.5715767673398598E-4</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投入係数表!AD14</f>
        <v>2.853338405934944E-3</v>
      </c>
      <c r="E14" s="119">
        <f t="shared" si="0"/>
        <v>0.13924291420962526</v>
      </c>
      <c r="F14" s="118">
        <f>分析係数表!C17</f>
        <v>7.9378496960914591E-2</v>
      </c>
      <c r="G14" s="119">
        <f t="shared" si="1"/>
        <v>1.1052893242417629E-2</v>
      </c>
      <c r="H14" s="119">
        <v>1.6250374986412582E-2</v>
      </c>
      <c r="I14" s="119">
        <f t="shared" si="2"/>
        <v>1.6250374986412582E-2</v>
      </c>
      <c r="J14" s="118">
        <f>分析係数表!G17</f>
        <v>0.22446445904155662</v>
      </c>
      <c r="K14" s="120">
        <f t="shared" si="3"/>
        <v>3.6476316305475431E-3</v>
      </c>
      <c r="L14" s="121"/>
      <c r="M14" s="122"/>
      <c r="N14" s="123">
        <f>分析係数表!H17</f>
        <v>2.9407790361891989E-3</v>
      </c>
      <c r="O14" s="124">
        <f t="shared" si="4"/>
        <v>3.7307216254559815E-2</v>
      </c>
      <c r="P14" s="118">
        <f>分析係数表!C17</f>
        <v>7.9378496960914591E-2</v>
      </c>
      <c r="Q14" s="124">
        <f t="shared" si="5"/>
        <v>2.9613907520827597E-3</v>
      </c>
      <c r="R14" s="125">
        <v>8.2117671047592083E-3</v>
      </c>
      <c r="S14" s="126">
        <f t="shared" si="6"/>
        <v>2.4462142091171792E-2</v>
      </c>
      <c r="T14" s="127">
        <f>分析係数表!F17</f>
        <v>0.34168528927112257</v>
      </c>
      <c r="U14" s="128">
        <f t="shared" si="7"/>
        <v>8.3583540966133373E-3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投入係数表!AD15</f>
        <v>0</v>
      </c>
      <c r="E15" s="119">
        <f t="shared" si="0"/>
        <v>0</v>
      </c>
      <c r="F15" s="118">
        <f>分析係数表!C18</f>
        <v>0.29470672389127328</v>
      </c>
      <c r="G15" s="119">
        <f t="shared" si="1"/>
        <v>0</v>
      </c>
      <c r="H15" s="119">
        <v>3.6926794466838418E-3</v>
      </c>
      <c r="I15" s="119">
        <f t="shared" si="2"/>
        <v>3.6926794466838418E-3</v>
      </c>
      <c r="J15" s="118">
        <f>分析係数表!G18</f>
        <v>0.22527699198491277</v>
      </c>
      <c r="K15" s="120">
        <f t="shared" si="3"/>
        <v>8.3187571811344798E-4</v>
      </c>
      <c r="L15" s="121"/>
      <c r="M15" s="122"/>
      <c r="N15" s="123">
        <f>分析係数表!H18</f>
        <v>4.9546821746550491E-4</v>
      </c>
      <c r="O15" s="124">
        <f t="shared" si="4"/>
        <v>6.2855929360133107E-3</v>
      </c>
      <c r="P15" s="118">
        <f>分析係数表!C18</f>
        <v>0.29470672389127328</v>
      </c>
      <c r="Q15" s="124">
        <f t="shared" si="5"/>
        <v>1.8524065018866126E-3</v>
      </c>
      <c r="R15" s="125">
        <v>4.6421548687573021E-3</v>
      </c>
      <c r="S15" s="126">
        <f t="shared" si="6"/>
        <v>8.3348343154411447E-3</v>
      </c>
      <c r="T15" s="127">
        <f>分析係数表!F18</f>
        <v>0.47032649693540785</v>
      </c>
      <c r="U15" s="128">
        <f t="shared" si="7"/>
        <v>3.9200934261184621E-3</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投入係数表!AD16</f>
        <v>0</v>
      </c>
      <c r="E16" s="119">
        <f t="shared" si="0"/>
        <v>0</v>
      </c>
      <c r="F16" s="118">
        <f>分析係数表!C19</f>
        <v>0.12093112469499157</v>
      </c>
      <c r="G16" s="119">
        <f t="shared" si="1"/>
        <v>0</v>
      </c>
      <c r="H16" s="119">
        <v>1.4197209189137931E-3</v>
      </c>
      <c r="I16" s="119">
        <f t="shared" si="2"/>
        <v>1.4197209189137931E-3</v>
      </c>
      <c r="J16" s="118">
        <f>分析係数表!G19</f>
        <v>4.7525512301634432E-2</v>
      </c>
      <c r="K16" s="120">
        <f t="shared" si="3"/>
        <v>6.7472963996725212E-5</v>
      </c>
      <c r="L16" s="121"/>
      <c r="M16" s="122"/>
      <c r="N16" s="123">
        <f>分析係数表!H19</f>
        <v>-1.1610972368888599E-4</v>
      </c>
      <c r="O16" s="124">
        <f t="shared" si="4"/>
        <v>-1.47298743551019E-3</v>
      </c>
      <c r="P16" s="118">
        <f>分析係数表!C19</f>
        <v>0.12093112469499157</v>
      </c>
      <c r="Q16" s="124">
        <f t="shared" si="5"/>
        <v>-1.7813002723783864E-4</v>
      </c>
      <c r="R16" s="125">
        <v>1.8715408168964427E-3</v>
      </c>
      <c r="S16" s="126">
        <f t="shared" si="6"/>
        <v>3.2912617358102358E-3</v>
      </c>
      <c r="T16" s="127">
        <f>分析係数表!F19</f>
        <v>0.16958714380989795</v>
      </c>
      <c r="U16" s="128">
        <f t="shared" si="7"/>
        <v>5.5815567730686485E-4</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投入係数表!AD17</f>
        <v>0</v>
      </c>
      <c r="E17" s="119">
        <f t="shared" si="0"/>
        <v>0</v>
      </c>
      <c r="F17" s="118">
        <f>分析係数表!C20</f>
        <v>0.11038897915538337</v>
      </c>
      <c r="G17" s="119">
        <f t="shared" si="1"/>
        <v>0</v>
      </c>
      <c r="H17" s="119">
        <v>9.9405096382390698E-4</v>
      </c>
      <c r="I17" s="119">
        <f t="shared" si="2"/>
        <v>9.9405096382390698E-4</v>
      </c>
      <c r="J17" s="118">
        <f>分析係数表!G20</f>
        <v>9.7372253914309995E-2</v>
      </c>
      <c r="K17" s="120">
        <f t="shared" si="3"/>
        <v>9.6792982853226056E-5</v>
      </c>
      <c r="L17" s="121"/>
      <c r="M17" s="122"/>
      <c r="N17" s="123">
        <f>分析係数表!H20</f>
        <v>5.6052970056703585E-4</v>
      </c>
      <c r="O17" s="124">
        <f t="shared" si="4"/>
        <v>7.1109738266009175E-3</v>
      </c>
      <c r="P17" s="118">
        <f>分析係数表!C20</f>
        <v>0.11038897915538337</v>
      </c>
      <c r="Q17" s="124">
        <f t="shared" si="5"/>
        <v>7.8497314151912542E-4</v>
      </c>
      <c r="R17" s="125">
        <v>5.5843729039985546E-3</v>
      </c>
      <c r="S17" s="126">
        <f t="shared" si="6"/>
        <v>6.5784238678224614E-3</v>
      </c>
      <c r="T17" s="127">
        <f>分析係数表!F20</f>
        <v>0.25905247400574505</v>
      </c>
      <c r="U17" s="128">
        <f t="shared" si="7"/>
        <v>1.704156978017851E-3</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投入係数表!AD18</f>
        <v>1.1189562376215467E-4</v>
      </c>
      <c r="E18" s="119">
        <f t="shared" si="0"/>
        <v>5.460506439593147E-3</v>
      </c>
      <c r="F18" s="118">
        <f>分析係数表!C21</f>
        <v>0.41461568406938021</v>
      </c>
      <c r="G18" s="119">
        <f t="shared" si="1"/>
        <v>2.2640116128171683E-3</v>
      </c>
      <c r="H18" s="119">
        <v>1.3756375865956868E-2</v>
      </c>
      <c r="I18" s="119">
        <f t="shared" si="2"/>
        <v>1.3756375865956868E-2</v>
      </c>
      <c r="J18" s="118">
        <f>分析係数表!G21</f>
        <v>0.27518465326220765</v>
      </c>
      <c r="K18" s="120">
        <f t="shared" si="3"/>
        <v>3.7855435228179423E-3</v>
      </c>
      <c r="L18" s="121"/>
      <c r="M18" s="122"/>
      <c r="N18" s="123">
        <f>分析係数表!H21</f>
        <v>9.5590332864557009E-4</v>
      </c>
      <c r="O18" s="124">
        <f t="shared" si="4"/>
        <v>1.2126750007864066E-2</v>
      </c>
      <c r="P18" s="118">
        <f>分析係数表!C21</f>
        <v>0.41461568406938021</v>
      </c>
      <c r="Q18" s="124">
        <f t="shared" si="5"/>
        <v>5.0279407500489212E-3</v>
      </c>
      <c r="R18" s="125">
        <v>1.9056220266176916E-2</v>
      </c>
      <c r="S18" s="126">
        <f t="shared" si="6"/>
        <v>3.2812596132133783E-2</v>
      </c>
      <c r="T18" s="127">
        <f>分析係数表!F21</f>
        <v>0.41535015729722335</v>
      </c>
      <c r="U18" s="128">
        <f t="shared" si="7"/>
        <v>1.362871696481203E-2</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投入係数表!AD19</f>
        <v>0</v>
      </c>
      <c r="E19" s="119">
        <f t="shared" si="0"/>
        <v>0</v>
      </c>
      <c r="F19" s="118">
        <f>分析係数表!C22</f>
        <v>7.9611180086606281E-2</v>
      </c>
      <c r="G19" s="119">
        <f t="shared" si="1"/>
        <v>0</v>
      </c>
      <c r="H19" s="119">
        <v>4.8464833140061557E-3</v>
      </c>
      <c r="I19" s="119">
        <f t="shared" si="2"/>
        <v>4.8464833140061557E-3</v>
      </c>
      <c r="J19" s="118">
        <f>分析係数表!G22</f>
        <v>0.19753877121551763</v>
      </c>
      <c r="K19" s="120">
        <f t="shared" si="3"/>
        <v>9.5736835856528564E-4</v>
      </c>
      <c r="L19" s="121"/>
      <c r="M19" s="122"/>
      <c r="N19" s="123">
        <f>分析係数表!H22</f>
        <v>4.5042565224136809E-5</v>
      </c>
      <c r="O19" s="124">
        <f t="shared" si="4"/>
        <v>5.7141753963757373E-4</v>
      </c>
      <c r="P19" s="118">
        <f>分析係数表!C22</f>
        <v>7.9611180086606281E-2</v>
      </c>
      <c r="Q19" s="124">
        <f t="shared" si="5"/>
        <v>4.5491224652732366E-5</v>
      </c>
      <c r="R19" s="125">
        <v>9.0424202129636602E-4</v>
      </c>
      <c r="S19" s="126">
        <f t="shared" si="6"/>
        <v>5.7507253353025218E-3</v>
      </c>
      <c r="T19" s="127">
        <f>分析係数表!F22</f>
        <v>0.41941534379431811</v>
      </c>
      <c r="U19" s="128">
        <f t="shared" si="7"/>
        <v>2.4119424435726025E-3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投入係数表!AD20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2.9205785359253766E-4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投入係数表!AD21</f>
        <v>1.1189562376215467E-5</v>
      </c>
      <c r="E21" s="119">
        <f t="shared" si="0"/>
        <v>5.4605064395931476E-4</v>
      </c>
      <c r="F21" s="118">
        <f>分析係数表!C24</f>
        <v>0.1837256220578346</v>
      </c>
      <c r="G21" s="119">
        <f t="shared" si="1"/>
        <v>1.0032349423650628E-4</v>
      </c>
      <c r="H21" s="119">
        <v>4.9212419907148901E-3</v>
      </c>
      <c r="I21" s="119">
        <f t="shared" si="2"/>
        <v>4.9212419907148901E-3</v>
      </c>
      <c r="J21" s="118">
        <f>分析係数表!G24</f>
        <v>0.19288119288119288</v>
      </c>
      <c r="K21" s="120">
        <f t="shared" si="3"/>
        <v>9.4921502562610432E-4</v>
      </c>
      <c r="L21" s="121"/>
      <c r="M21" s="122"/>
      <c r="N21" s="123">
        <f>分析係数表!H24</f>
        <v>1.0389818378367557E-3</v>
      </c>
      <c r="O21" s="124">
        <f t="shared" si="4"/>
        <v>1.31806979143067E-2</v>
      </c>
      <c r="P21" s="118">
        <f>分析係数表!C24</f>
        <v>0.1837256220578346</v>
      </c>
      <c r="Q21" s="124">
        <f t="shared" si="5"/>
        <v>2.4216319234624016E-3</v>
      </c>
      <c r="R21" s="125">
        <v>5.0493575974557428E-3</v>
      </c>
      <c r="S21" s="126">
        <f t="shared" si="6"/>
        <v>9.9705995881706339E-3</v>
      </c>
      <c r="T21" s="127">
        <f>分析係数表!F24</f>
        <v>0.36419753086419754</v>
      </c>
      <c r="U21" s="128">
        <f t="shared" si="7"/>
        <v>3.6312677512473296E-3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投入係数表!AD22</f>
        <v>4.4758249504861867E-5</v>
      </c>
      <c r="E22" s="119">
        <f t="shared" si="0"/>
        <v>2.1842025758372591E-3</v>
      </c>
      <c r="F22" s="118">
        <f>分析係数表!C25</f>
        <v>7.0413931740690439E-3</v>
      </c>
      <c r="G22" s="119">
        <f t="shared" si="1"/>
        <v>1.53798291082845E-5</v>
      </c>
      <c r="H22" s="119">
        <v>6.1779574136199857E-4</v>
      </c>
      <c r="I22" s="119">
        <f t="shared" si="2"/>
        <v>6.1779574136199857E-4</v>
      </c>
      <c r="J22" s="118">
        <f>分析係数表!G25</f>
        <v>0.25940956994174247</v>
      </c>
      <c r="K22" s="120">
        <f t="shared" si="3"/>
        <v>1.60262127578556E-4</v>
      </c>
      <c r="L22" s="121"/>
      <c r="M22" s="122"/>
      <c r="N22" s="123">
        <f>分析係数表!H25</f>
        <v>4.4141713919654073E-4</v>
      </c>
      <c r="O22" s="124">
        <f t="shared" si="4"/>
        <v>5.5998918884482222E-3</v>
      </c>
      <c r="P22" s="118">
        <f>分析係数表!C25</f>
        <v>7.0413931740690439E-3</v>
      </c>
      <c r="Q22" s="124">
        <f t="shared" si="5"/>
        <v>3.9431040518843918E-5</v>
      </c>
      <c r="R22" s="125">
        <v>1.5202369612256073E-3</v>
      </c>
      <c r="S22" s="126">
        <f t="shared" si="6"/>
        <v>2.1380327025876059E-3</v>
      </c>
      <c r="T22" s="127">
        <f>分析係数表!F25</f>
        <v>0.34587942658898996</v>
      </c>
      <c r="U22" s="128">
        <f t="shared" si="7"/>
        <v>7.3950152519950969E-4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投入係数表!AD23</f>
        <v>0</v>
      </c>
      <c r="E23" s="119">
        <f t="shared" si="0"/>
        <v>0</v>
      </c>
      <c r="F23" s="118">
        <f>分析係数表!C26</f>
        <v>0.31712598932687097</v>
      </c>
      <c r="G23" s="119">
        <f t="shared" si="1"/>
        <v>0</v>
      </c>
      <c r="H23" s="119">
        <v>1.2986095261742605E-2</v>
      </c>
      <c r="I23" s="119">
        <f t="shared" si="2"/>
        <v>1.2986095261742605E-2</v>
      </c>
      <c r="J23" s="118">
        <f>分析係数表!G26</f>
        <v>0.20571766536164524</v>
      </c>
      <c r="K23" s="120">
        <f t="shared" si="3"/>
        <v>2.6714691994096118E-3</v>
      </c>
      <c r="L23" s="121"/>
      <c r="M23" s="122"/>
      <c r="N23" s="123">
        <f>分析係数表!H26</f>
        <v>9.9283823212936231E-3</v>
      </c>
      <c r="O23" s="124">
        <f t="shared" si="4"/>
        <v>0.12595312390366875</v>
      </c>
      <c r="P23" s="118">
        <f>分析係数表!C26</f>
        <v>0.31712598932687097</v>
      </c>
      <c r="Q23" s="124">
        <f t="shared" si="5"/>
        <v>3.9943009026760914E-2</v>
      </c>
      <c r="R23" s="125">
        <v>5.0009787532278915E-2</v>
      </c>
      <c r="S23" s="126">
        <f t="shared" si="6"/>
        <v>6.2995882794021518E-2</v>
      </c>
      <c r="T23" s="127">
        <f>分析係数表!F26</f>
        <v>0.34642854846901056</v>
      </c>
      <c r="U23" s="128">
        <f t="shared" si="7"/>
        <v>2.1823572235856792E-2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投入係数表!AD24</f>
        <v>1.4546431089080107E-4</v>
      </c>
      <c r="E24" s="119">
        <f t="shared" si="0"/>
        <v>7.0986583714710916E-3</v>
      </c>
      <c r="F24" s="118">
        <f>分析係数表!C27</f>
        <v>0.91765023268361778</v>
      </c>
      <c r="G24" s="119">
        <f t="shared" si="1"/>
        <v>6.5140855063219585E-3</v>
      </c>
      <c r="H24" s="119">
        <v>1.2418610679747324E-2</v>
      </c>
      <c r="I24" s="119">
        <f t="shared" si="2"/>
        <v>1.2418610679747324E-2</v>
      </c>
      <c r="J24" s="118">
        <f>分析係数表!G27</f>
        <v>0.1974785174198333</v>
      </c>
      <c r="K24" s="120">
        <f t="shared" si="3"/>
        <v>2.4524088254506099E-3</v>
      </c>
      <c r="L24" s="121"/>
      <c r="M24" s="122"/>
      <c r="N24" s="123">
        <f>分析係数表!H27</f>
        <v>5.4386395143410524E-2</v>
      </c>
      <c r="O24" s="124">
        <f t="shared" si="4"/>
        <v>0.68995493369350158</v>
      </c>
      <c r="P24" s="118">
        <f>分析係数表!C27</f>
        <v>0.91765023268361778</v>
      </c>
      <c r="Q24" s="124">
        <f t="shared" si="5"/>
        <v>0.63313730544505176</v>
      </c>
      <c r="R24" s="125">
        <v>0.63915234686370004</v>
      </c>
      <c r="S24" s="126">
        <f t="shared" si="6"/>
        <v>0.6515709575434474</v>
      </c>
      <c r="T24" s="127">
        <f>分析係数表!F27</f>
        <v>0.34824619386181288</v>
      </c>
      <c r="U24" s="128">
        <f t="shared" si="7"/>
        <v>0.22690710599540242</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投入係数表!AD25</f>
        <v>0</v>
      </c>
      <c r="E25" s="119">
        <f t="shared" si="0"/>
        <v>0</v>
      </c>
      <c r="F25" s="118">
        <f>分析係数表!C28</f>
        <v>0.17270965956269024</v>
      </c>
      <c r="G25" s="119">
        <f t="shared" si="1"/>
        <v>0</v>
      </c>
      <c r="H25" s="119">
        <v>1.3435317477217079E-2</v>
      </c>
      <c r="I25" s="119">
        <f t="shared" si="2"/>
        <v>1.3435317477217079E-2</v>
      </c>
      <c r="J25" s="118">
        <f>分析係数表!G28</f>
        <v>0.18312777184293161</v>
      </c>
      <c r="K25" s="120">
        <f t="shared" si="3"/>
        <v>2.4603797536051609E-3</v>
      </c>
      <c r="L25" s="121"/>
      <c r="M25" s="122"/>
      <c r="N25" s="123">
        <f>分析係数表!H28</f>
        <v>7.5351206890511531E-3</v>
      </c>
      <c r="O25" s="124">
        <f t="shared" si="4"/>
        <v>9.5591805297592328E-2</v>
      </c>
      <c r="P25" s="118">
        <f>分析係数表!C28</f>
        <v>0.17270965956269024</v>
      </c>
      <c r="Q25" s="124">
        <f t="shared" si="5"/>
        <v>1.650962814993014E-2</v>
      </c>
      <c r="R25" s="125">
        <v>1.9538557867694917E-2</v>
      </c>
      <c r="S25" s="126">
        <f t="shared" si="6"/>
        <v>3.2973875344911995E-2</v>
      </c>
      <c r="T25" s="127">
        <f>分析係数表!F28</f>
        <v>0.33877181055970995</v>
      </c>
      <c r="U25" s="128">
        <f t="shared" si="7"/>
        <v>1.1170619451766017E-2</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投入係数表!AD26</f>
        <v>1.6023453322740546E-2</v>
      </c>
      <c r="E26" s="119">
        <f t="shared" si="0"/>
        <v>0.78194452214973864</v>
      </c>
      <c r="F26" s="118">
        <f>分析係数表!C29</f>
        <v>0.14297982963117706</v>
      </c>
      <c r="G26" s="119">
        <f t="shared" si="1"/>
        <v>0.11180229455800178</v>
      </c>
      <c r="H26" s="119">
        <v>0.12334685114197376</v>
      </c>
      <c r="I26" s="119">
        <f t="shared" si="2"/>
        <v>0.12334685114197376</v>
      </c>
      <c r="J26" s="118">
        <f>分析係数表!G29</f>
        <v>0.25955662607609614</v>
      </c>
      <c r="K26" s="120">
        <f t="shared" si="3"/>
        <v>3.2015492519521176E-2</v>
      </c>
      <c r="L26" s="121"/>
      <c r="M26" s="122"/>
      <c r="N26" s="123">
        <f>分析係数表!H29</f>
        <v>1.1267647927291291E-2</v>
      </c>
      <c r="O26" s="124">
        <f t="shared" si="4"/>
        <v>0.14294327208222596</v>
      </c>
      <c r="P26" s="118">
        <f>分析係数表!C29</f>
        <v>0.14297982963117706</v>
      </c>
      <c r="Q26" s="124">
        <f t="shared" si="5"/>
        <v>2.0438004689239654E-2</v>
      </c>
      <c r="R26" s="125">
        <v>2.8526664120714695E-2</v>
      </c>
      <c r="S26" s="126">
        <f t="shared" si="6"/>
        <v>0.15187351526268844</v>
      </c>
      <c r="T26" s="127">
        <f>分析係数表!F29</f>
        <v>0.43962710201168653</v>
      </c>
      <c r="U26" s="128">
        <f t="shared" si="7"/>
        <v>6.6767713387263367E-2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投入係数表!AD27</f>
        <v>2.562409784153342E-3</v>
      </c>
      <c r="E27" s="119">
        <f t="shared" si="0"/>
        <v>0.12504559746668309</v>
      </c>
      <c r="F27" s="118">
        <f>分析係数表!C30</f>
        <v>1</v>
      </c>
      <c r="G27" s="119">
        <f t="shared" si="1"/>
        <v>0.12504559746668309</v>
      </c>
      <c r="H27" s="119">
        <v>0.15389405173954318</v>
      </c>
      <c r="I27" s="119">
        <f t="shared" si="2"/>
        <v>0.15389405173954318</v>
      </c>
      <c r="J27" s="118">
        <f>分析係数表!G30</f>
        <v>0.3461756280481435</v>
      </c>
      <c r="K27" s="120">
        <f t="shared" si="3"/>
        <v>5.3274370013809851E-2</v>
      </c>
      <c r="L27" s="121"/>
      <c r="M27" s="122"/>
      <c r="N27" s="123">
        <f>分析係数表!H30</f>
        <v>0</v>
      </c>
      <c r="O27" s="124">
        <f t="shared" si="4"/>
        <v>0</v>
      </c>
      <c r="P27" s="118">
        <f>分析係数表!C30</f>
        <v>1</v>
      </c>
      <c r="Q27" s="124">
        <f t="shared" si="5"/>
        <v>0</v>
      </c>
      <c r="R27" s="125">
        <v>4.6026317864782423E-2</v>
      </c>
      <c r="S27" s="126">
        <f t="shared" si="6"/>
        <v>0.1999203696043256</v>
      </c>
      <c r="T27" s="127">
        <f>分析係数表!F30</f>
        <v>0.44260005608309094</v>
      </c>
      <c r="U27" s="128">
        <f t="shared" si="7"/>
        <v>8.8484766799026782E-2</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投入係数表!AD28</f>
        <v>5.1471986930591148E-3</v>
      </c>
      <c r="E28" s="119">
        <f t="shared" si="0"/>
        <v>0.25118329622128477</v>
      </c>
      <c r="F28" s="118">
        <f>分析係数表!C31</f>
        <v>0.59217028559204188</v>
      </c>
      <c r="G28" s="119">
        <f t="shared" si="1"/>
        <v>0.14874328425930866</v>
      </c>
      <c r="H28" s="119">
        <v>0.21065354095568459</v>
      </c>
      <c r="I28" s="119">
        <f t="shared" si="2"/>
        <v>0.21065354095568459</v>
      </c>
      <c r="J28" s="118">
        <f>分析係数表!G31</f>
        <v>6.4912179892355718E-2</v>
      </c>
      <c r="K28" s="120">
        <f t="shared" si="3"/>
        <v>1.3673980545477121E-2</v>
      </c>
      <c r="L28" s="121"/>
      <c r="M28" s="122"/>
      <c r="N28" s="123">
        <f>分析係数表!H31</f>
        <v>1.4609806266922241E-2</v>
      </c>
      <c r="O28" s="124">
        <f t="shared" si="4"/>
        <v>0.18534245352333389</v>
      </c>
      <c r="P28" s="118">
        <f>分析係数表!C31</f>
        <v>0.59217028559204188</v>
      </c>
      <c r="Q28" s="124">
        <f t="shared" si="5"/>
        <v>0.10975429363524238</v>
      </c>
      <c r="R28" s="125">
        <v>0.20018483788369246</v>
      </c>
      <c r="S28" s="126">
        <f t="shared" si="6"/>
        <v>0.41083837883937702</v>
      </c>
      <c r="T28" s="127">
        <f>分析係数表!F31</f>
        <v>0.31136394108295506</v>
      </c>
      <c r="U28" s="128">
        <f t="shared" si="7"/>
        <v>0.12792025678356056</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投入係数表!AD29</f>
        <v>1.3203683603934251E-3</v>
      </c>
      <c r="E29" s="119">
        <f t="shared" si="0"/>
        <v>6.4433975987199146E-2</v>
      </c>
      <c r="F29" s="118">
        <f>分析係数表!C32</f>
        <v>0.99941076338876522</v>
      </c>
      <c r="G29" s="119">
        <f t="shared" si="1"/>
        <v>6.4396009129540063E-2</v>
      </c>
      <c r="H29" s="119">
        <v>8.2696343462932226E-2</v>
      </c>
      <c r="I29" s="119">
        <f t="shared" si="2"/>
        <v>8.2696343462932226E-2</v>
      </c>
      <c r="J29" s="118">
        <f>分析係数表!G32</f>
        <v>0.13653783696005198</v>
      </c>
      <c r="K29" s="120">
        <f t="shared" si="3"/>
        <v>1.12911798609343E-2</v>
      </c>
      <c r="L29" s="121"/>
      <c r="M29" s="122"/>
      <c r="N29" s="123">
        <f>分析係数表!H32</f>
        <v>6.1367992753151726E-3</v>
      </c>
      <c r="O29" s="124">
        <f t="shared" si="4"/>
        <v>7.7852465233732543E-2</v>
      </c>
      <c r="P29" s="118">
        <f>分析係数表!C32</f>
        <v>0.99941076338876522</v>
      </c>
      <c r="Q29" s="124">
        <f t="shared" si="5"/>
        <v>7.7806591710941939E-2</v>
      </c>
      <c r="R29" s="125">
        <v>0.11298883423166585</v>
      </c>
      <c r="S29" s="126">
        <f t="shared" si="6"/>
        <v>0.19568517769459809</v>
      </c>
      <c r="T29" s="127">
        <f>分析係数表!F32</f>
        <v>0.47034751542708669</v>
      </c>
      <c r="U29" s="128">
        <f t="shared" si="7"/>
        <v>9.2040037134562172E-2</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投入係数表!AD30</f>
        <v>3.1442670277165461E-3</v>
      </c>
      <c r="E30" s="119">
        <f t="shared" si="0"/>
        <v>0.15344023095256745</v>
      </c>
      <c r="F30" s="118">
        <f>分析係数表!C33</f>
        <v>1</v>
      </c>
      <c r="G30" s="119">
        <f t="shared" si="1"/>
        <v>0.15344023095256745</v>
      </c>
      <c r="H30" s="119">
        <v>0.17209348875955818</v>
      </c>
      <c r="I30" s="119">
        <f t="shared" si="2"/>
        <v>0.17209348875955818</v>
      </c>
      <c r="J30" s="118">
        <f>分析係数表!G33</f>
        <v>0.48249270529387245</v>
      </c>
      <c r="K30" s="120">
        <f t="shared" si="3"/>
        <v>8.3033852955059856E-2</v>
      </c>
      <c r="L30" s="121"/>
      <c r="M30" s="122"/>
      <c r="N30" s="123">
        <f>分析係数表!H33</f>
        <v>1.3432693895731465E-3</v>
      </c>
      <c r="O30" s="124">
        <f t="shared" si="4"/>
        <v>1.7040940848747198E-2</v>
      </c>
      <c r="P30" s="118">
        <f>分析係数表!C33</f>
        <v>1</v>
      </c>
      <c r="Q30" s="124">
        <f t="shared" si="5"/>
        <v>1.7040940848747198E-2</v>
      </c>
      <c r="R30" s="125">
        <v>5.1480668953775406E-2</v>
      </c>
      <c r="S30" s="126">
        <f t="shared" si="6"/>
        <v>0.22357415771333358</v>
      </c>
      <c r="T30" s="127">
        <f>分析係数表!F33</f>
        <v>0.61497846324857575</v>
      </c>
      <c r="U30" s="128">
        <f t="shared" si="7"/>
        <v>0.13749329193264059</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投入係数表!AD31</f>
        <v>6.2102071187995836E-3</v>
      </c>
      <c r="E31" s="119">
        <f t="shared" si="0"/>
        <v>0.30305810739741967</v>
      </c>
      <c r="F31" s="118">
        <f>分析係数表!C34</f>
        <v>0.43058167090385968</v>
      </c>
      <c r="G31" s="119">
        <f t="shared" si="1"/>
        <v>0.13049126626414231</v>
      </c>
      <c r="H31" s="119">
        <v>0.15714145478535801</v>
      </c>
      <c r="I31" s="119">
        <f t="shared" si="2"/>
        <v>0.15714145478535801</v>
      </c>
      <c r="J31" s="118">
        <f>分析係数表!G34</f>
        <v>0.40252231218602053</v>
      </c>
      <c r="K31" s="120">
        <f t="shared" si="3"/>
        <v>6.325294172047731E-2</v>
      </c>
      <c r="L31" s="121"/>
      <c r="M31" s="122"/>
      <c r="N31" s="123">
        <f>分析係数表!H34</f>
        <v>0.16043461070711823</v>
      </c>
      <c r="O31" s="124">
        <f t="shared" si="4"/>
        <v>2.0353003890162054</v>
      </c>
      <c r="P31" s="118">
        <f>分析係数表!C34</f>
        <v>0.43058167090385968</v>
      </c>
      <c r="Q31" s="124">
        <f t="shared" si="5"/>
        <v>0.8763630422938733</v>
      </c>
      <c r="R31" s="125">
        <v>0.9151897619905176</v>
      </c>
      <c r="S31" s="126">
        <f t="shared" si="6"/>
        <v>1.0723312167758756</v>
      </c>
      <c r="T31" s="127">
        <f>分析係数表!F34</f>
        <v>0.66381809020658411</v>
      </c>
      <c r="U31" s="128">
        <f t="shared" si="7"/>
        <v>0.71183286038906435</v>
      </c>
      <c r="V31" s="129">
        <f>分析係数表!D34</f>
        <v>0.1446138956652748</v>
      </c>
      <c r="W31" s="130">
        <f t="shared" si="8"/>
        <v>0</v>
      </c>
      <c r="X31" s="118">
        <f>分析係数表!E34</f>
        <v>0.12299265157070806</v>
      </c>
      <c r="Y31" s="131">
        <f t="shared" si="9"/>
        <v>0</v>
      </c>
    </row>
    <row r="32" spans="1:25" x14ac:dyDescent="0.15">
      <c r="A32" s="11" t="s">
        <v>20</v>
      </c>
      <c r="B32" s="8" t="s">
        <v>38</v>
      </c>
      <c r="C32" s="117">
        <f>最終需要_まとめ!C33</f>
        <v>48.8</v>
      </c>
      <c r="D32" s="118">
        <f>投入係数表!AD32</f>
        <v>4.4959661627633742E-2</v>
      </c>
      <c r="E32" s="119">
        <f t="shared" si="0"/>
        <v>2.1940314874285263</v>
      </c>
      <c r="F32" s="118">
        <f>分析係数表!C35</f>
        <v>0.79245431709599568</v>
      </c>
      <c r="G32" s="119">
        <f t="shared" si="1"/>
        <v>1.7386697240572844</v>
      </c>
      <c r="H32" s="119">
        <v>1.9098952571532715</v>
      </c>
      <c r="I32" s="119">
        <f t="shared" si="2"/>
        <v>50.709895257153271</v>
      </c>
      <c r="J32" s="118">
        <f>分析係数表!G35</f>
        <v>0.31439313408452596</v>
      </c>
      <c r="K32" s="120">
        <f t="shared" si="3"/>
        <v>15.942842898994455</v>
      </c>
      <c r="L32" s="121"/>
      <c r="M32" s="122"/>
      <c r="N32" s="123">
        <f>分析係数表!H35</f>
        <v>4.6388837451391565E-2</v>
      </c>
      <c r="O32" s="124">
        <f t="shared" si="4"/>
        <v>0.58849657498896346</v>
      </c>
      <c r="P32" s="118">
        <f>分析係数表!C35</f>
        <v>0.79245431709599568</v>
      </c>
      <c r="Q32" s="124">
        <f t="shared" si="5"/>
        <v>0.46635665144621147</v>
      </c>
      <c r="R32" s="125">
        <v>0.70671605919751679</v>
      </c>
      <c r="S32" s="126">
        <f t="shared" si="6"/>
        <v>51.416611316350789</v>
      </c>
      <c r="T32" s="127">
        <f>分析係数表!F35</f>
        <v>0.64661124103436318</v>
      </c>
      <c r="U32" s="128">
        <f t="shared" si="7"/>
        <v>33.246558853047063</v>
      </c>
      <c r="V32" s="129">
        <f>分析係数表!D35</f>
        <v>4.0069822869227584E-2</v>
      </c>
      <c r="W32" s="130">
        <f t="shared" si="8"/>
        <v>2</v>
      </c>
      <c r="X32" s="118">
        <f>分析係数表!E35</f>
        <v>3.8022132954380151E-2</v>
      </c>
      <c r="Y32" s="131">
        <f t="shared" si="9"/>
        <v>2</v>
      </c>
    </row>
    <row r="33" spans="1:25" x14ac:dyDescent="0.15">
      <c r="A33" s="11" t="s">
        <v>21</v>
      </c>
      <c r="B33" s="8" t="s">
        <v>39</v>
      </c>
      <c r="C33" s="132"/>
      <c r="D33" s="118">
        <f>投入係数表!AD33</f>
        <v>1.5486354328682206E-2</v>
      </c>
      <c r="E33" s="119">
        <f t="shared" si="0"/>
        <v>0.7557340912396916</v>
      </c>
      <c r="F33" s="118">
        <f>分析係数表!C36</f>
        <v>1</v>
      </c>
      <c r="G33" s="119">
        <f t="shared" si="1"/>
        <v>0.7557340912396916</v>
      </c>
      <c r="H33" s="119">
        <v>0.87079959708338572</v>
      </c>
      <c r="I33" s="119">
        <f t="shared" si="2"/>
        <v>0.87079959708338572</v>
      </c>
      <c r="J33" s="118">
        <f>分析係数表!G36</f>
        <v>7.0997521594392057E-2</v>
      </c>
      <c r="K33" s="120">
        <f t="shared" si="3"/>
        <v>6.182461319831558E-2</v>
      </c>
      <c r="L33" s="121"/>
      <c r="M33" s="122"/>
      <c r="N33" s="123">
        <f>分析係数表!H36</f>
        <v>0.2013282552011651</v>
      </c>
      <c r="O33" s="124">
        <f t="shared" si="4"/>
        <v>2.5540840241693843</v>
      </c>
      <c r="P33" s="118">
        <f>分析係数表!C36</f>
        <v>1</v>
      </c>
      <c r="Q33" s="124">
        <f t="shared" si="5"/>
        <v>2.5540840241693843</v>
      </c>
      <c r="R33" s="125">
        <v>2.7311246307108803</v>
      </c>
      <c r="S33" s="126">
        <f t="shared" si="6"/>
        <v>3.601924227794266</v>
      </c>
      <c r="T33" s="127">
        <f>分析係数表!F36</f>
        <v>0.82218539647157163</v>
      </c>
      <c r="U33" s="128">
        <f t="shared" si="7"/>
        <v>2.9614494992895879</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投入係数表!AD34</f>
        <v>2.9506875986080185E-2</v>
      </c>
      <c r="E34" s="119">
        <f t="shared" si="0"/>
        <v>1.439935548120713</v>
      </c>
      <c r="F34" s="118">
        <f>分析係数表!C37</f>
        <v>0.57178358697686016</v>
      </c>
      <c r="G34" s="119">
        <f t="shared" si="1"/>
        <v>0.82333151271995253</v>
      </c>
      <c r="H34" s="119">
        <v>0.97034181489052873</v>
      </c>
      <c r="I34" s="119">
        <f t="shared" si="2"/>
        <v>0.97034181489052873</v>
      </c>
      <c r="J34" s="118">
        <f>分析係数表!G37</f>
        <v>0.42113403722838638</v>
      </c>
      <c r="K34" s="120">
        <f t="shared" si="3"/>
        <v>0.40864396599636793</v>
      </c>
      <c r="L34" s="121"/>
      <c r="M34" s="122"/>
      <c r="N34" s="123">
        <f>分析係数表!H37</f>
        <v>5.3182257233085263E-2</v>
      </c>
      <c r="O34" s="124">
        <f t="shared" si="4"/>
        <v>0.67467903813385699</v>
      </c>
      <c r="P34" s="118">
        <f>分析係数表!C37</f>
        <v>0.57178358697686016</v>
      </c>
      <c r="Q34" s="124">
        <f t="shared" si="5"/>
        <v>0.38577040048227457</v>
      </c>
      <c r="R34" s="125">
        <v>0.50504522898646864</v>
      </c>
      <c r="S34" s="126">
        <f t="shared" si="6"/>
        <v>1.4753870438769974</v>
      </c>
      <c r="T34" s="127">
        <f>分析係数表!F37</f>
        <v>0.69745759981095801</v>
      </c>
      <c r="U34" s="128">
        <f t="shared" si="7"/>
        <v>1.0290199064146353</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投入係数表!AD35</f>
        <v>5.7738141861271804E-2</v>
      </c>
      <c r="E35" s="119">
        <f t="shared" si="0"/>
        <v>2.8176213228300639</v>
      </c>
      <c r="F35" s="118">
        <f>分析係数表!C38</f>
        <v>0.18809982592830476</v>
      </c>
      <c r="G35" s="119">
        <f t="shared" si="1"/>
        <v>0.52999408035621487</v>
      </c>
      <c r="H35" s="119">
        <v>0.58339618013327033</v>
      </c>
      <c r="I35" s="119">
        <f t="shared" si="2"/>
        <v>0.58339618013327033</v>
      </c>
      <c r="J35" s="118">
        <f>分析係数表!G38</f>
        <v>0.2621703526984332</v>
      </c>
      <c r="K35" s="120">
        <f t="shared" si="3"/>
        <v>0.15294918230845814</v>
      </c>
      <c r="L35" s="121"/>
      <c r="M35" s="122"/>
      <c r="N35" s="123">
        <f>分析係数表!H38</f>
        <v>2.9050452677780503E-2</v>
      </c>
      <c r="O35" s="124">
        <f t="shared" si="4"/>
        <v>0.36853891673114003</v>
      </c>
      <c r="P35" s="118">
        <f>分析係数表!C38</f>
        <v>0.18809982592830476</v>
      </c>
      <c r="Q35" s="124">
        <f t="shared" si="5"/>
        <v>6.9322106084933444E-2</v>
      </c>
      <c r="R35" s="125">
        <v>0.10331592858998842</v>
      </c>
      <c r="S35" s="126">
        <f t="shared" si="6"/>
        <v>0.68671210872325872</v>
      </c>
      <c r="T35" s="127">
        <f>分析係数表!F38</f>
        <v>0.53132052356696113</v>
      </c>
      <c r="U35" s="128">
        <f t="shared" si="7"/>
        <v>0.36486423714661376</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投入係数表!AD36</f>
        <v>0</v>
      </c>
      <c r="E36" s="119">
        <f t="shared" si="0"/>
        <v>0</v>
      </c>
      <c r="F36" s="118">
        <f>分析係数表!C39</f>
        <v>1</v>
      </c>
      <c r="G36" s="119">
        <f t="shared" si="1"/>
        <v>0</v>
      </c>
      <c r="H36" s="119">
        <v>4.1398353681271162E-3</v>
      </c>
      <c r="I36" s="119">
        <f t="shared" si="2"/>
        <v>4.1398353681271162E-3</v>
      </c>
      <c r="J36" s="118">
        <f>分析係数表!G39</f>
        <v>0.35299604507126336</v>
      </c>
      <c r="K36" s="120">
        <f t="shared" si="3"/>
        <v>1.4613455121950097E-3</v>
      </c>
      <c r="L36" s="121"/>
      <c r="M36" s="122"/>
      <c r="N36" s="123">
        <f>分析係数表!H39</f>
        <v>3.2770968565294205E-3</v>
      </c>
      <c r="O36" s="124">
        <f t="shared" si="4"/>
        <v>4.1573800550520366E-2</v>
      </c>
      <c r="P36" s="118">
        <f>分析係数表!C39</f>
        <v>1</v>
      </c>
      <c r="Q36" s="124">
        <f t="shared" si="5"/>
        <v>4.1573800550520366E-2</v>
      </c>
      <c r="R36" s="125">
        <v>4.2147805841130134E-2</v>
      </c>
      <c r="S36" s="126">
        <f t="shared" si="6"/>
        <v>4.6287641209257248E-2</v>
      </c>
      <c r="T36" s="127">
        <f>分析係数表!F39</f>
        <v>0.70249732607019377</v>
      </c>
      <c r="U36" s="128">
        <f t="shared" si="7"/>
        <v>3.251694417959973E-2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投入係数表!AD37</f>
        <v>2.2379124752430933E-4</v>
      </c>
      <c r="E37" s="119">
        <f t="shared" si="0"/>
        <v>1.0921012879186294E-2</v>
      </c>
      <c r="F37" s="118">
        <f>分析係数表!C40</f>
        <v>0.95581107395335052</v>
      </c>
      <c r="G37" s="119">
        <f t="shared" si="1"/>
        <v>1.0438425048713425E-2</v>
      </c>
      <c r="H37" s="119">
        <v>1.5258638754700895E-2</v>
      </c>
      <c r="I37" s="119">
        <f t="shared" si="2"/>
        <v>1.5258638754700895E-2</v>
      </c>
      <c r="J37" s="118">
        <f>分析係数表!G40</f>
        <v>0.45958963093599003</v>
      </c>
      <c r="K37" s="120">
        <f t="shared" si="3"/>
        <v>7.0127121538585786E-3</v>
      </c>
      <c r="L37" s="121"/>
      <c r="M37" s="122"/>
      <c r="N37" s="123">
        <f>分析係数表!H40</f>
        <v>3.1472741740945193E-2</v>
      </c>
      <c r="O37" s="124">
        <f t="shared" si="4"/>
        <v>0.39926848219609401</v>
      </c>
      <c r="P37" s="118">
        <f>分析係数表!C40</f>
        <v>0.95581107395335052</v>
      </c>
      <c r="Q37" s="124">
        <f t="shared" si="5"/>
        <v>0.38162523676357285</v>
      </c>
      <c r="R37" s="125">
        <v>0.38554898192145592</v>
      </c>
      <c r="S37" s="126">
        <f t="shared" si="6"/>
        <v>0.40080762067615683</v>
      </c>
      <c r="T37" s="127">
        <f>分析係数表!F40</f>
        <v>0.65913274856515214</v>
      </c>
      <c r="U37" s="128">
        <f t="shared" si="7"/>
        <v>0.26418542866213413</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投入係数表!AD38</f>
        <v>1.5665387326701654E-4</v>
      </c>
      <c r="E38" s="119">
        <f t="shared" si="0"/>
        <v>7.6447090154304065E-3</v>
      </c>
      <c r="F38" s="118">
        <f>分析係数表!C41</f>
        <v>0.99998427017546621</v>
      </c>
      <c r="G38" s="119">
        <f t="shared" si="1"/>
        <v>7.6445887654989818E-3</v>
      </c>
      <c r="H38" s="119">
        <v>9.9703043952137898E-3</v>
      </c>
      <c r="I38" s="119">
        <f t="shared" si="2"/>
        <v>9.9703043952137898E-3</v>
      </c>
      <c r="J38" s="118">
        <f>分析係数表!G41</f>
        <v>0.4951095975863814</v>
      </c>
      <c r="K38" s="120">
        <f t="shared" si="3"/>
        <v>4.9363933969280294E-3</v>
      </c>
      <c r="L38" s="121"/>
      <c r="M38" s="122"/>
      <c r="N38" s="123">
        <f>分析係数表!H41</f>
        <v>6.1946539479808417E-2</v>
      </c>
      <c r="O38" s="124">
        <f t="shared" si="4"/>
        <v>0.7858641931797814</v>
      </c>
      <c r="P38" s="118">
        <f>分析係数表!C41</f>
        <v>0.99998427017546621</v>
      </c>
      <c r="Q38" s="124">
        <f t="shared" si="5"/>
        <v>0.78585183167391526</v>
      </c>
      <c r="R38" s="125">
        <v>0.80018181349583128</v>
      </c>
      <c r="S38" s="126">
        <f t="shared" si="6"/>
        <v>0.81015211789104502</v>
      </c>
      <c r="T38" s="127">
        <f>分析係数表!F41</f>
        <v>0.60271414391475442</v>
      </c>
      <c r="U38" s="128">
        <f t="shared" si="7"/>
        <v>0.48829014017542638</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投入係数表!AD39</f>
        <v>3.043560966330607E-3</v>
      </c>
      <c r="E39" s="119">
        <f t="shared" ref="E39:E44" si="10">$C$32*D39</f>
        <v>0.1485257751569336</v>
      </c>
      <c r="F39" s="118">
        <f>分析係数表!C42</f>
        <v>0.19932544143905828</v>
      </c>
      <c r="G39" s="119">
        <f t="shared" ref="G39:G44" si="11">E39*F39</f>
        <v>2.9604965698234106E-2</v>
      </c>
      <c r="H39" s="119">
        <v>3.2561732775311332E-2</v>
      </c>
      <c r="I39" s="119">
        <f t="shared" ref="I39:I44" si="12">C39+H39</f>
        <v>3.2561732775311332E-2</v>
      </c>
      <c r="J39" s="118">
        <f>分析係数表!G42</f>
        <v>0.4992493517128429</v>
      </c>
      <c r="K39" s="120">
        <f t="shared" ref="K39:K44" si="13">I39*J39</f>
        <v>1.6256423978721013E-2</v>
      </c>
      <c r="L39" s="121"/>
      <c r="M39" s="122"/>
      <c r="N39" s="123">
        <f>分析係数表!H42</f>
        <v>1.0931330106951069E-2</v>
      </c>
      <c r="O39" s="124">
        <f t="shared" ref="O39:O44" si="14">$M$45*N39</f>
        <v>0.13867668778626541</v>
      </c>
      <c r="P39" s="118">
        <f>分析係数表!C42</f>
        <v>0.19932544143905828</v>
      </c>
      <c r="Q39" s="124">
        <f t="shared" ref="Q39:Q44" si="15">O39*P39</f>
        <v>2.7641792010303815E-2</v>
      </c>
      <c r="R39" s="125">
        <v>3.0202720343438204E-2</v>
      </c>
      <c r="S39" s="126">
        <f t="shared" ref="S39:S44" si="16">I39+R39</f>
        <v>6.2764453118749536E-2</v>
      </c>
      <c r="T39" s="127">
        <f>分析係数表!F42</f>
        <v>0.57554251398935441</v>
      </c>
      <c r="U39" s="128">
        <f t="shared" ref="U39:U44" si="17">S39*T39</f>
        <v>3.6123611137132083E-2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投入係数表!AD40</f>
        <v>0.11808345175620182</v>
      </c>
      <c r="E40" s="119">
        <f t="shared" si="10"/>
        <v>5.7624724457026479</v>
      </c>
      <c r="F40" s="118">
        <f>分析係数表!C43</f>
        <v>0.35268356770960052</v>
      </c>
      <c r="G40" s="119">
        <f t="shared" si="11"/>
        <v>2.0323293409786771</v>
      </c>
      <c r="H40" s="119">
        <v>2.3233296949898925</v>
      </c>
      <c r="I40" s="119">
        <f t="shared" si="12"/>
        <v>2.3233296949898925</v>
      </c>
      <c r="J40" s="118">
        <f>分析係数表!G43</f>
        <v>0.33274759463040848</v>
      </c>
      <c r="K40" s="120">
        <f t="shared" si="13"/>
        <v>0.77308236754128734</v>
      </c>
      <c r="L40" s="121"/>
      <c r="M40" s="122"/>
      <c r="N40" s="123">
        <f>分析係数表!H43</f>
        <v>1.5446597034197316E-2</v>
      </c>
      <c r="O40" s="124">
        <f t="shared" si="14"/>
        <v>0.19595812159304529</v>
      </c>
      <c r="P40" s="118">
        <f>分析係数表!C43</f>
        <v>0.35268356770960052</v>
      </c>
      <c r="Q40" s="124">
        <f t="shared" si="15"/>
        <v>6.9111209445106916E-2</v>
      </c>
      <c r="R40" s="125">
        <v>0.26881038750701458</v>
      </c>
      <c r="S40" s="126">
        <f t="shared" si="16"/>
        <v>2.5921400824969072</v>
      </c>
      <c r="T40" s="127">
        <f>分析係数表!F43</f>
        <v>0.57611338364924813</v>
      </c>
      <c r="U40" s="128">
        <f t="shared" si="17"/>
        <v>1.4933665938201344</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投入係数表!AD41</f>
        <v>0</v>
      </c>
      <c r="E41" s="119">
        <f t="shared" si="10"/>
        <v>0</v>
      </c>
      <c r="F41" s="118">
        <f>分析係数表!C44</f>
        <v>0.75263033862133366</v>
      </c>
      <c r="G41" s="119">
        <f t="shared" si="11"/>
        <v>0</v>
      </c>
      <c r="H41" s="119">
        <v>1.5660845702975402E-5</v>
      </c>
      <c r="I41" s="119">
        <f t="shared" si="12"/>
        <v>1.5660845702975402E-5</v>
      </c>
      <c r="J41" s="118">
        <f>分析係数表!G44</f>
        <v>0.27768563162970106</v>
      </c>
      <c r="K41" s="120">
        <f t="shared" si="13"/>
        <v>4.3487918308860142E-6</v>
      </c>
      <c r="L41" s="121"/>
      <c r="M41" s="122"/>
      <c r="N41" s="123">
        <f>分析係数表!H44</f>
        <v>7.7133891527493476E-2</v>
      </c>
      <c r="O41" s="124">
        <f t="shared" si="14"/>
        <v>0.97853348937802365</v>
      </c>
      <c r="P41" s="118">
        <f>分析係数表!C44</f>
        <v>0.75263033862133366</v>
      </c>
      <c r="Q41" s="124">
        <f t="shared" si="15"/>
        <v>0.73647399146289716</v>
      </c>
      <c r="R41" s="125">
        <v>0.74017415903323458</v>
      </c>
      <c r="S41" s="126">
        <f t="shared" si="16"/>
        <v>0.7401898198789375</v>
      </c>
      <c r="T41" s="127">
        <f>分析係数表!F44</f>
        <v>0.39610414657666343</v>
      </c>
      <c r="U41" s="128">
        <f t="shared" si="17"/>
        <v>0.29319225690788076</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投入係数表!AD42</f>
        <v>2.014121227718784E-4</v>
      </c>
      <c r="E42" s="119">
        <f t="shared" si="10"/>
        <v>9.828911591267666E-3</v>
      </c>
      <c r="F42" s="118">
        <f>分析係数表!C45</f>
        <v>0.60759401946812885</v>
      </c>
      <c r="G42" s="119">
        <f t="shared" si="11"/>
        <v>5.9719879007352032E-3</v>
      </c>
      <c r="H42" s="119">
        <v>1.1587238430441071E-2</v>
      </c>
      <c r="I42" s="119">
        <f t="shared" si="12"/>
        <v>1.1587238430441071E-2</v>
      </c>
      <c r="J42" s="118">
        <f>分析係数表!G45</f>
        <v>0.27195126838456296</v>
      </c>
      <c r="K42" s="120">
        <f t="shared" si="13"/>
        <v>3.1511641882328019E-3</v>
      </c>
      <c r="L42" s="121"/>
      <c r="M42" s="122"/>
      <c r="N42" s="123">
        <f>分析係数表!H45</f>
        <v>6.7952214843026659E-2</v>
      </c>
      <c r="O42" s="124">
        <f t="shared" si="14"/>
        <v>0.86205319846479123</v>
      </c>
      <c r="P42" s="118">
        <f>分析係数表!C45</f>
        <v>0.60759401946812885</v>
      </c>
      <c r="Q42" s="124">
        <f t="shared" si="15"/>
        <v>0.52377836785057907</v>
      </c>
      <c r="R42" s="125">
        <v>0.5377034789392916</v>
      </c>
      <c r="S42" s="126">
        <f t="shared" si="16"/>
        <v>0.54929071736973267</v>
      </c>
      <c r="T42" s="127">
        <f>分析係数表!F45</f>
        <v>0.68092012984410688</v>
      </c>
      <c r="U42" s="128">
        <f t="shared" si="17"/>
        <v>0.37402310659356097</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投入係数表!AD43</f>
        <v>2.0588794772236456E-3</v>
      </c>
      <c r="E43" s="119">
        <f t="shared" si="10"/>
        <v>0.1004733184885139</v>
      </c>
      <c r="F43" s="118">
        <f>分析係数表!C46</f>
        <v>1</v>
      </c>
      <c r="G43" s="119">
        <f t="shared" si="11"/>
        <v>0.1004733184885139</v>
      </c>
      <c r="H43" s="119">
        <v>0.10921366411609515</v>
      </c>
      <c r="I43" s="119">
        <f t="shared" si="12"/>
        <v>0.10921366411609515</v>
      </c>
      <c r="J43" s="118">
        <f>分析係数表!G46</f>
        <v>0</v>
      </c>
      <c r="K43" s="120">
        <f t="shared" si="13"/>
        <v>0</v>
      </c>
      <c r="L43" s="121"/>
      <c r="M43" s="122"/>
      <c r="N43" s="123">
        <f>分析係数表!H46</f>
        <v>0</v>
      </c>
      <c r="O43" s="124">
        <f t="shared" si="14"/>
        <v>0</v>
      </c>
      <c r="P43" s="118">
        <f>分析係数表!C46</f>
        <v>1</v>
      </c>
      <c r="Q43" s="124">
        <f t="shared" si="15"/>
        <v>0</v>
      </c>
      <c r="R43" s="125">
        <v>8.4474140709387344E-3</v>
      </c>
      <c r="S43" s="126">
        <f t="shared" si="16"/>
        <v>0.11766107818703389</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投入係数表!AD44</f>
        <v>4.8115118217726509E-3</v>
      </c>
      <c r="E44" s="119">
        <f t="shared" si="10"/>
        <v>0.23480177690250534</v>
      </c>
      <c r="F44" s="118">
        <f>分析係数表!C47</f>
        <v>6.0971505496971057E-2</v>
      </c>
      <c r="G44" s="119">
        <f t="shared" si="11"/>
        <v>1.4316217831109677E-2</v>
      </c>
      <c r="H44" s="119">
        <v>1.6778701407459958E-2</v>
      </c>
      <c r="I44" s="119">
        <f t="shared" si="12"/>
        <v>1.6778701407459958E-2</v>
      </c>
      <c r="J44" s="118">
        <f>分析係数表!G47</f>
        <v>1.2795549374130737E-2</v>
      </c>
      <c r="K44" s="120">
        <f t="shared" si="13"/>
        <v>2.1469270229295079E-4</v>
      </c>
      <c r="L44" s="121"/>
      <c r="M44" s="122"/>
      <c r="N44" s="123">
        <f>分析係数表!H47</f>
        <v>3.4032160391570036E-5</v>
      </c>
      <c r="O44" s="124">
        <f t="shared" si="14"/>
        <v>4.3173769661505575E-4</v>
      </c>
      <c r="P44" s="118">
        <f>分析係数表!C47</f>
        <v>6.0971505496971057E-2</v>
      </c>
      <c r="Q44" s="124">
        <f t="shared" si="15"/>
        <v>2.6323697342414494E-5</v>
      </c>
      <c r="R44" s="125">
        <v>2.3264363243992187E-3</v>
      </c>
      <c r="S44" s="126">
        <f t="shared" si="16"/>
        <v>1.9105137731859179E-2</v>
      </c>
      <c r="T44" s="127">
        <f>分析係数表!F47</f>
        <v>0.42753824756606396</v>
      </c>
      <c r="U44" s="128">
        <f t="shared" si="17"/>
        <v>8.168177105387359E-3</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48.8</v>
      </c>
      <c r="D45" s="135">
        <f>投入係数表!AD45</f>
        <v>0.32256151461916327</v>
      </c>
      <c r="E45" s="134">
        <f>SUM(E5:E44)</f>
        <v>15.741001913415166</v>
      </c>
      <c r="F45" s="135">
        <f>分析係数表!C48</f>
        <v>0.75263033862133366</v>
      </c>
      <c r="G45" s="134">
        <f>SUM(G5:G44)</f>
        <v>6.8668483368508868</v>
      </c>
      <c r="H45" s="134">
        <f>SUM(H5:H44)</f>
        <v>7.9471794904924016</v>
      </c>
      <c r="I45" s="134">
        <f>SUM(I5:I44)</f>
        <v>56.747179490492414</v>
      </c>
      <c r="J45" s="135">
        <f>分析係数表!G48</f>
        <v>0.27768563162970106</v>
      </c>
      <c r="K45" s="136">
        <f>SUM(K5:K44)</f>
        <v>17.663837063727719</v>
      </c>
      <c r="L45" s="137">
        <f>最終需要_まとめ!$L$33</f>
        <v>0.71820000000000006</v>
      </c>
      <c r="M45" s="134">
        <f>K45*L45</f>
        <v>12.686167779169249</v>
      </c>
      <c r="N45" s="138">
        <f>分析係数表!H48</f>
        <v>1</v>
      </c>
      <c r="O45" s="139">
        <f>SUM(O5:O44)</f>
        <v>12.686167779169249</v>
      </c>
      <c r="P45" s="135">
        <f>分析係数表!C48</f>
        <v>0.75263033862133366</v>
      </c>
      <c r="Q45" s="139">
        <f>SUM(Q5:Q44)</f>
        <v>7.8888329699485995</v>
      </c>
      <c r="R45" s="134">
        <f>SUM(R5:R44)</f>
        <v>9.041153557855905</v>
      </c>
      <c r="S45" s="140">
        <f>SUM(S5:S44)</f>
        <v>65.788333048348306</v>
      </c>
      <c r="T45" s="141">
        <f>分析係数表!F48</f>
        <v>0.39610414657666343</v>
      </c>
      <c r="U45" s="142">
        <f>SUM(U5:U44)</f>
        <v>42.163825258237324</v>
      </c>
      <c r="V45" s="143">
        <f>分析係数表!D48</f>
        <v>5.7368642575524612E-2</v>
      </c>
      <c r="W45" s="144">
        <f>SUM(W5:W44)</f>
        <v>2</v>
      </c>
      <c r="X45" s="135">
        <f>分析係数表!E48</f>
        <v>4.9571518967407954E-2</v>
      </c>
      <c r="Y45" s="145">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47"/>
  <sheetViews>
    <sheetView showGridLines="0" workbookViewId="0">
      <pane xSplit="2" ySplit="4" topLeftCell="F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334</v>
      </c>
      <c r="S2" s="6" t="s">
        <v>164</v>
      </c>
      <c r="U2" s="106" t="s">
        <v>228</v>
      </c>
      <c r="W2" s="6" t="s">
        <v>140</v>
      </c>
      <c r="Y2" s="6" t="s">
        <v>165</v>
      </c>
    </row>
    <row r="3" spans="1:25" ht="45" x14ac:dyDescent="0.15">
      <c r="B3" s="107"/>
      <c r="C3" s="108" t="s">
        <v>249</v>
      </c>
      <c r="D3" s="108" t="s">
        <v>258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投入係数表!AE5</f>
        <v>3.6662804851222338E-6</v>
      </c>
      <c r="E5" s="119">
        <f t="shared" ref="E5:E38" si="0">$C$33*D5</f>
        <v>0</v>
      </c>
      <c r="F5" s="118">
        <f>分析係数表!C8</f>
        <v>9.2543346452504949E-3</v>
      </c>
      <c r="G5" s="119">
        <f t="shared" ref="G5:G38" si="1">E5*F5</f>
        <v>0</v>
      </c>
      <c r="H5" s="119">
        <f t="array" ref="H5:H44">MMULT(逆行列係数!C5:AP44,'29'!G5:G44)</f>
        <v>0</v>
      </c>
      <c r="I5" s="119">
        <f t="shared" ref="I5:I38" si="2">C5+H5</f>
        <v>0</v>
      </c>
      <c r="J5" s="118">
        <f>分析係数表!G8</f>
        <v>9.727626459143969E-2</v>
      </c>
      <c r="K5" s="120">
        <f t="shared" ref="K5:K38" si="3">I5*J5</f>
        <v>0</v>
      </c>
      <c r="L5" s="121" t="s">
        <v>199</v>
      </c>
      <c r="M5" s="122" t="s">
        <v>199</v>
      </c>
      <c r="N5" s="123">
        <f>分析係数表!H8</f>
        <v>1.0188628253699747E-2</v>
      </c>
      <c r="O5" s="124">
        <f t="shared" ref="O5:O38" si="4">$M$45*N5</f>
        <v>0</v>
      </c>
      <c r="P5" s="118">
        <f>分析係数表!C8</f>
        <v>9.2543346452504949E-3</v>
      </c>
      <c r="Q5" s="124">
        <f t="shared" ref="Q5:Q38" si="5">O5*P5</f>
        <v>0</v>
      </c>
      <c r="R5" s="125">
        <f t="array" ref="R5:R44">MMULT(逆行列係数!C5:AP44,'29'!Q5:Q44)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投入係数表!AE6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投入係数表!AE7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投入係数表!AE8</f>
        <v>0</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投入係数表!AE9</f>
        <v>0</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投入係数表!AE10</f>
        <v>3.666280485122234E-5</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投入係数表!AE11</f>
        <v>4.5095249967003475E-4</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投入係数表!AE12</f>
        <v>2.5663963395855636E-5</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投入係数表!AE13</f>
        <v>1.1842085966944815E-3</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投入係数表!AE14</f>
        <v>5.9027115810467959E-4</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投入係数表!AE15</f>
        <v>6.5993048732200204E-5</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投入係数表!AE16</f>
        <v>0</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投入係数表!AE17</f>
        <v>0</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投入係数表!AE18</f>
        <v>2.8596987783953426E-4</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投入係数表!AE19</f>
        <v>0</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投入係数表!AE20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投入係数表!AE21</f>
        <v>0</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投入係数表!AE22</f>
        <v>0</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投入係数表!AE23</f>
        <v>1.4665121940488935E-5</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投入係数表!AE24</f>
        <v>8.7990731642933605E-5</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投入係数表!AE25</f>
        <v>0</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投入係数表!AE26</f>
        <v>9.8989573098300313E-5</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投入係数表!AE27</f>
        <v>8.5277684083943164E-3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投入係数表!AE28</f>
        <v>5.1914531669330832E-3</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投入係数表!AE29</f>
        <v>5.4994207276833507E-4</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投入係数表!AE30</f>
        <v>1.833140242561117E-5</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投入係数表!AE31</f>
        <v>1.5545029256918272E-3</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投入係数表!AE32</f>
        <v>7.758949390664184E-2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17">
        <f>最終需要_まとめ!C34</f>
        <v>0</v>
      </c>
      <c r="D33" s="118">
        <f>投入係数表!AE33</f>
        <v>3.2384255525084692E-2</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投入係数表!AE34</f>
        <v>1.3711889014357155E-3</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投入係数表!AE35</f>
        <v>4.1905585944947135E-3</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投入係数表!AE36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投入係数表!AE37</f>
        <v>0</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投入係数表!AE38</f>
        <v>7.3325609702444677E-6</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投入係数表!AE39</f>
        <v>3.9229201190807899E-4</v>
      </c>
      <c r="E39" s="119">
        <f t="shared" ref="E39:E44" si="10">$C$33*D39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投入係数表!AE40</f>
        <v>3.5093636803590018E-2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投入係数表!AE41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投入係数表!AE42</f>
        <v>5.9027115810467959E-4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投入係数表!AE43</f>
        <v>2.4564079250318969E-4</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投入係数表!AE44</f>
        <v>2.4674067664872635E-3</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投入係数表!AE45</f>
        <v>0.17301910865388845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47"/>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303</v>
      </c>
      <c r="S2" s="6" t="s">
        <v>164</v>
      </c>
      <c r="U2" s="106" t="s">
        <v>228</v>
      </c>
      <c r="W2" s="6" t="s">
        <v>140</v>
      </c>
      <c r="Y2" s="6" t="s">
        <v>165</v>
      </c>
    </row>
    <row r="3" spans="1:25" ht="45" x14ac:dyDescent="0.15">
      <c r="B3" s="107"/>
      <c r="C3" s="108" t="s">
        <v>249</v>
      </c>
      <c r="D3" s="108" t="s">
        <v>364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投入係数表!AF5</f>
        <v>1.0741023189869066E-5</v>
      </c>
      <c r="E5" s="119">
        <f t="shared" ref="E5:E38" si="0">$C$34*D5</f>
        <v>4.1276236011642692E-4</v>
      </c>
      <c r="F5" s="118">
        <f>分析係数表!C8</f>
        <v>9.2543346452504949E-3</v>
      </c>
      <c r="G5" s="119">
        <f t="shared" ref="G5:G38" si="1">E5*F5</f>
        <v>3.8198410094808109E-6</v>
      </c>
      <c r="H5" s="119">
        <f t="array" ref="H5:H44">MMULT(逆行列係数!C5:AP44,'30'!G5:G44)</f>
        <v>1.0498662505417544E-5</v>
      </c>
      <c r="I5" s="119">
        <f t="shared" ref="I5:I38" si="2">C5+H5</f>
        <v>1.0498662505417544E-5</v>
      </c>
      <c r="J5" s="118">
        <f>分析係数表!G8</f>
        <v>9.727626459143969E-2</v>
      </c>
      <c r="K5" s="120">
        <f t="shared" ref="K5:K38" si="3">I5*J5</f>
        <v>1.0212706717332242E-6</v>
      </c>
      <c r="L5" s="121" t="s">
        <v>200</v>
      </c>
      <c r="M5" s="122" t="s">
        <v>200</v>
      </c>
      <c r="N5" s="123">
        <f>分析係数表!H8</f>
        <v>1.0188628253699747E-2</v>
      </c>
      <c r="O5" s="124">
        <f t="shared" ref="O5:O38" si="4">$M$45*N5</f>
        <v>0.1299684705342683</v>
      </c>
      <c r="P5" s="118">
        <f>分析係数表!C8</f>
        <v>9.2543346452504949E-3</v>
      </c>
      <c r="Q5" s="124">
        <f t="shared" ref="Q5:Q38" si="5">O5*P5</f>
        <v>1.2027717196554971E-3</v>
      </c>
      <c r="R5" s="125">
        <f t="array" ref="R5:R44">MMULT(逆行列係数!C5:AP44,'30'!Q5:Q44)</f>
        <v>1.5154711371252153E-3</v>
      </c>
      <c r="S5" s="126">
        <f t="shared" ref="S5:S38" si="6">I5+R5</f>
        <v>1.5259697996306328E-3</v>
      </c>
      <c r="T5" s="127">
        <f>分析係数表!F8</f>
        <v>0.55836575875486383</v>
      </c>
      <c r="U5" s="128">
        <f t="shared" ref="U5:U38" si="7">S5*T5</f>
        <v>8.5204928500776577E-4</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投入係数表!AF6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6.7033546547294294E-3</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投入係数表!AF7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1.5245343729041787E-2</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投入係数表!AF8</f>
        <v>1.0741023189869066E-5</v>
      </c>
      <c r="E8" s="119">
        <f t="shared" si="0"/>
        <v>4.1276236011642692E-4</v>
      </c>
      <c r="F8" s="118">
        <f>分析係数表!C11</f>
        <v>8.2087549528786496E-4</v>
      </c>
      <c r="G8" s="119">
        <f t="shared" si="1"/>
        <v>3.3882650679676001E-7</v>
      </c>
      <c r="H8" s="119">
        <v>1.1980399195308597E-4</v>
      </c>
      <c r="I8" s="119">
        <f t="shared" si="2"/>
        <v>1.1980399195308597E-4</v>
      </c>
      <c r="J8" s="118">
        <f>分析係数表!G11</f>
        <v>0.23510971786833856</v>
      </c>
      <c r="K8" s="120">
        <f t="shared" si="3"/>
        <v>2.8167082747590748E-5</v>
      </c>
      <c r="L8" s="121"/>
      <c r="M8" s="122"/>
      <c r="N8" s="123">
        <f>分析係数表!H11</f>
        <v>-2.1019863771263845E-5</v>
      </c>
      <c r="O8" s="124">
        <f t="shared" si="4"/>
        <v>-2.6813418618917714E-4</v>
      </c>
      <c r="P8" s="118">
        <f>分析係数表!C11</f>
        <v>8.2087549528786496E-4</v>
      </c>
      <c r="Q8" s="124">
        <f t="shared" si="5"/>
        <v>-2.201047828916494E-7</v>
      </c>
      <c r="R8" s="125">
        <v>5.3122914944993423E-5</v>
      </c>
      <c r="S8" s="126">
        <f t="shared" si="6"/>
        <v>1.729269068980794E-4</v>
      </c>
      <c r="T8" s="127">
        <f>分析係数表!F11</f>
        <v>0.40125391849529779</v>
      </c>
      <c r="U8" s="128">
        <f t="shared" si="7"/>
        <v>6.9387599006125902E-5</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投入係数表!AF9</f>
        <v>5.3705115949345335E-5</v>
      </c>
      <c r="E9" s="119">
        <f t="shared" si="0"/>
        <v>2.0638118005821345E-3</v>
      </c>
      <c r="F9" s="118">
        <f>分析係数表!C12</f>
        <v>3.3694766091354578E-2</v>
      </c>
      <c r="G9" s="119">
        <f t="shared" si="1"/>
        <v>6.9539655877192346E-5</v>
      </c>
      <c r="H9" s="119">
        <v>1.1008417754658938E-4</v>
      </c>
      <c r="I9" s="119">
        <f t="shared" si="2"/>
        <v>1.1008417754658938E-4</v>
      </c>
      <c r="J9" s="118">
        <f>分析係数表!G12</f>
        <v>0.15134643790478355</v>
      </c>
      <c r="K9" s="120">
        <f t="shared" si="3"/>
        <v>1.6660848141354057E-5</v>
      </c>
      <c r="L9" s="121"/>
      <c r="M9" s="122"/>
      <c r="N9" s="123">
        <f>分析係数表!H12</f>
        <v>7.8483166592429848E-2</v>
      </c>
      <c r="O9" s="124">
        <f t="shared" si="4"/>
        <v>1.0011492097574852</v>
      </c>
      <c r="P9" s="118">
        <f>分析係数表!C12</f>
        <v>3.3694766091354578E-2</v>
      </c>
      <c r="Q9" s="124">
        <f t="shared" si="5"/>
        <v>3.3733488445322944E-2</v>
      </c>
      <c r="R9" s="125">
        <v>4.0309410092681727E-2</v>
      </c>
      <c r="S9" s="126">
        <f t="shared" si="6"/>
        <v>4.0419494270228319E-2</v>
      </c>
      <c r="T9" s="127">
        <f>分析係数表!F12</f>
        <v>0.30024997159413702</v>
      </c>
      <c r="U9" s="128">
        <f t="shared" si="7"/>
        <v>1.2135952006485437E-2</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投入係数表!AF10</f>
        <v>1.4983727349867349E-3</v>
      </c>
      <c r="E10" s="119">
        <f t="shared" si="0"/>
        <v>5.7580349236241557E-2</v>
      </c>
      <c r="F10" s="118">
        <f>分析係数表!C13</f>
        <v>7.3277544118284244E-3</v>
      </c>
      <c r="G10" s="119">
        <f t="shared" si="1"/>
        <v>4.2193465815049049E-4</v>
      </c>
      <c r="H10" s="119">
        <v>4.9175817767563215E-4</v>
      </c>
      <c r="I10" s="119">
        <f t="shared" si="2"/>
        <v>4.9175817767563215E-4</v>
      </c>
      <c r="J10" s="118">
        <f>分析係数表!G13</f>
        <v>0.24598930481283424</v>
      </c>
      <c r="K10" s="120">
        <f t="shared" si="3"/>
        <v>1.2096725226245497E-4</v>
      </c>
      <c r="L10" s="121"/>
      <c r="M10" s="122"/>
      <c r="N10" s="123">
        <f>分析係数表!H13</f>
        <v>1.5623764457412254E-2</v>
      </c>
      <c r="O10" s="124">
        <f t="shared" si="4"/>
        <v>0.19930031010604124</v>
      </c>
      <c r="P10" s="118">
        <f>分析係数表!C13</f>
        <v>7.3277544118284244E-3</v>
      </c>
      <c r="Q10" s="124">
        <f t="shared" si="5"/>
        <v>1.4604237266583168E-3</v>
      </c>
      <c r="R10" s="125">
        <v>1.5796072379994071E-3</v>
      </c>
      <c r="S10" s="126">
        <f t="shared" si="6"/>
        <v>2.071365415675039E-3</v>
      </c>
      <c r="T10" s="127">
        <f>分析係数表!F13</f>
        <v>0.38101604278074869</v>
      </c>
      <c r="U10" s="128">
        <f t="shared" si="7"/>
        <v>7.8922345383340394E-4</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投入係数表!AF11</f>
        <v>4.0386247193907694E-3</v>
      </c>
      <c r="E11" s="119">
        <f t="shared" si="0"/>
        <v>0.15519864740377654</v>
      </c>
      <c r="F11" s="118">
        <f>分析係数表!C14</f>
        <v>0.29455517461793246</v>
      </c>
      <c r="G11" s="119">
        <f t="shared" si="1"/>
        <v>4.5714564686486325E-2</v>
      </c>
      <c r="H11" s="119">
        <v>6.8252648899894616E-2</v>
      </c>
      <c r="I11" s="119">
        <f t="shared" si="2"/>
        <v>6.8252648899894616E-2</v>
      </c>
      <c r="J11" s="118">
        <f>分析係数表!G14</f>
        <v>0.16245910746250231</v>
      </c>
      <c r="K11" s="120">
        <f t="shared" si="3"/>
        <v>1.1088264422228419E-2</v>
      </c>
      <c r="L11" s="121"/>
      <c r="M11" s="122"/>
      <c r="N11" s="123">
        <f>分析係数表!H14</f>
        <v>1.0389818378367557E-3</v>
      </c>
      <c r="O11" s="124">
        <f t="shared" si="4"/>
        <v>1.3253489774493614E-2</v>
      </c>
      <c r="P11" s="118">
        <f>分析係数表!C14</f>
        <v>0.29455517461793246</v>
      </c>
      <c r="Q11" s="124">
        <f t="shared" si="5"/>
        <v>3.9038839948229488E-3</v>
      </c>
      <c r="R11" s="125">
        <v>1.9567161422994736E-2</v>
      </c>
      <c r="S11" s="126">
        <f t="shared" si="6"/>
        <v>8.7819810322889352E-2</v>
      </c>
      <c r="T11" s="127">
        <f>分析係数表!F14</f>
        <v>0.30083019566693414</v>
      </c>
      <c r="U11" s="128">
        <f t="shared" si="7"/>
        <v>2.6418850722867846E-2</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投入係数表!AF12</f>
        <v>4.8334604354410799E-4</v>
      </c>
      <c r="E12" s="119">
        <f t="shared" si="0"/>
        <v>1.857430620523921E-2</v>
      </c>
      <c r="F12" s="118">
        <f>分析係数表!C15</f>
        <v>2.1772510366767528E-2</v>
      </c>
      <c r="G12" s="119">
        <f t="shared" si="1"/>
        <v>4.0440927440908513E-4</v>
      </c>
      <c r="H12" s="119">
        <v>1.015939703564963E-3</v>
      </c>
      <c r="I12" s="119">
        <f t="shared" si="2"/>
        <v>1.015939703564963E-3</v>
      </c>
      <c r="J12" s="118">
        <f>分析係数表!G15</f>
        <v>0.11363521682527829</v>
      </c>
      <c r="K12" s="120">
        <f t="shared" si="3"/>
        <v>1.1544652849601352E-4</v>
      </c>
      <c r="L12" s="121"/>
      <c r="M12" s="122"/>
      <c r="N12" s="123">
        <f>分析係数表!H15</f>
        <v>6.9545720706067236E-3</v>
      </c>
      <c r="O12" s="124">
        <f t="shared" si="4"/>
        <v>8.8714110744876326E-2</v>
      </c>
      <c r="P12" s="118">
        <f>分析係数表!C15</f>
        <v>2.1772510366767528E-2</v>
      </c>
      <c r="Q12" s="124">
        <f t="shared" si="5"/>
        <v>1.9315288958713824E-3</v>
      </c>
      <c r="R12" s="125">
        <v>5.0653208208305007E-3</v>
      </c>
      <c r="S12" s="126">
        <f t="shared" si="6"/>
        <v>6.0812605243954635E-3</v>
      </c>
      <c r="T12" s="127">
        <f>分析係数表!F15</f>
        <v>0.32102453350018673</v>
      </c>
      <c r="U12" s="128">
        <f t="shared" si="7"/>
        <v>1.9522338229371547E-3</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投入係数表!AF13</f>
        <v>4.0149944683730572E-2</v>
      </c>
      <c r="E13" s="119">
        <f t="shared" si="0"/>
        <v>1.5429057021152037</v>
      </c>
      <c r="F13" s="118">
        <f>分析係数表!C16</f>
        <v>6.3168212593708306E-3</v>
      </c>
      <c r="G13" s="119">
        <f t="shared" si="1"/>
        <v>9.7462595403257964E-3</v>
      </c>
      <c r="H13" s="119">
        <v>1.0414307310853407E-2</v>
      </c>
      <c r="I13" s="119">
        <f t="shared" si="2"/>
        <v>1.0414307310853407E-2</v>
      </c>
      <c r="J13" s="118">
        <f>分析係数表!G16</f>
        <v>1.9721577726218097E-2</v>
      </c>
      <c r="K13" s="120">
        <f t="shared" si="3"/>
        <v>2.0538657109571683E-4</v>
      </c>
      <c r="L13" s="121"/>
      <c r="M13" s="122"/>
      <c r="N13" s="123">
        <f>分析係数表!H16</f>
        <v>1.583996877048811E-2</v>
      </c>
      <c r="O13" s="124">
        <f t="shared" si="4"/>
        <v>0.20205826173541563</v>
      </c>
      <c r="P13" s="118">
        <f>分析係数表!C16</f>
        <v>6.3168212593708306E-3</v>
      </c>
      <c r="Q13" s="124">
        <f t="shared" si="5"/>
        <v>1.2763659233617892E-3</v>
      </c>
      <c r="R13" s="125">
        <v>1.7644098228972594E-3</v>
      </c>
      <c r="S13" s="126">
        <f t="shared" si="6"/>
        <v>1.2178717133750665E-2</v>
      </c>
      <c r="T13" s="127">
        <f>分析係数表!F16</f>
        <v>0.1751740139211137</v>
      </c>
      <c r="U13" s="128">
        <f t="shared" si="7"/>
        <v>2.1333947647289449E-3</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投入係数表!AF14</f>
        <v>2.1374636147839443E-3</v>
      </c>
      <c r="E14" s="119">
        <f t="shared" si="0"/>
        <v>8.2139709663168956E-2</v>
      </c>
      <c r="F14" s="118">
        <f>分析係数表!C17</f>
        <v>7.9378496960914591E-2</v>
      </c>
      <c r="G14" s="119">
        <f t="shared" si="1"/>
        <v>6.5201266938682634E-3</v>
      </c>
      <c r="H14" s="119">
        <v>9.7208533904672625E-3</v>
      </c>
      <c r="I14" s="119">
        <f t="shared" si="2"/>
        <v>9.7208533904672625E-3</v>
      </c>
      <c r="J14" s="118">
        <f>分析係数表!G17</f>
        <v>0.22446445904155662</v>
      </c>
      <c r="K14" s="120">
        <f t="shared" si="3"/>
        <v>2.1819860977135156E-3</v>
      </c>
      <c r="L14" s="121"/>
      <c r="M14" s="122"/>
      <c r="N14" s="123">
        <f>分析係数表!H17</f>
        <v>2.9407790361891989E-3</v>
      </c>
      <c r="O14" s="124">
        <f t="shared" si="4"/>
        <v>3.7513249477323929E-2</v>
      </c>
      <c r="P14" s="118">
        <f>分析係数表!C17</f>
        <v>7.9378496960914591E-2</v>
      </c>
      <c r="Q14" s="124">
        <f t="shared" si="5"/>
        <v>2.9777453596297881E-3</v>
      </c>
      <c r="R14" s="125">
        <v>8.2571174956765463E-3</v>
      </c>
      <c r="S14" s="126">
        <f t="shared" si="6"/>
        <v>1.7977970886143807E-2</v>
      </c>
      <c r="T14" s="127">
        <f>分析係数表!F17</f>
        <v>0.34168528927112257</v>
      </c>
      <c r="U14" s="128">
        <f t="shared" si="7"/>
        <v>6.1428081827398662E-3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投入係数表!AF15</f>
        <v>2.1482046379738133E-5</v>
      </c>
      <c r="E15" s="119">
        <f t="shared" si="0"/>
        <v>8.2552472023285383E-4</v>
      </c>
      <c r="F15" s="118">
        <f>分析係数表!C18</f>
        <v>0.29470672389127328</v>
      </c>
      <c r="G15" s="119">
        <f t="shared" si="1"/>
        <v>2.4328768579108428E-4</v>
      </c>
      <c r="H15" s="119">
        <v>4.7611459277352355E-3</v>
      </c>
      <c r="I15" s="119">
        <f t="shared" si="2"/>
        <v>4.7611459277352355E-3</v>
      </c>
      <c r="J15" s="118">
        <f>分析係数表!G18</f>
        <v>0.22527699198491277</v>
      </c>
      <c r="K15" s="120">
        <f t="shared" si="3"/>
        <v>1.0725766330014106E-3</v>
      </c>
      <c r="L15" s="121"/>
      <c r="M15" s="122"/>
      <c r="N15" s="123">
        <f>分析係数表!H18</f>
        <v>4.9546821746550491E-4</v>
      </c>
      <c r="O15" s="124">
        <f t="shared" si="4"/>
        <v>6.3203058173163188E-3</v>
      </c>
      <c r="P15" s="118">
        <f>分析係数表!C18</f>
        <v>0.29470672389127328</v>
      </c>
      <c r="Q15" s="124">
        <f t="shared" si="5"/>
        <v>1.8626366214122487E-3</v>
      </c>
      <c r="R15" s="125">
        <v>4.6677916817978171E-3</v>
      </c>
      <c r="S15" s="126">
        <f t="shared" si="6"/>
        <v>9.4289376095330526E-3</v>
      </c>
      <c r="T15" s="127">
        <f>分析係数表!F18</f>
        <v>0.47032649693540785</v>
      </c>
      <c r="U15" s="128">
        <f t="shared" si="7"/>
        <v>4.4346791957141987E-3</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投入係数表!AF16</f>
        <v>1.8796790582270868E-4</v>
      </c>
      <c r="E16" s="119">
        <f t="shared" si="0"/>
        <v>7.2233413020374717E-3</v>
      </c>
      <c r="F16" s="118">
        <f>分析係数表!C19</f>
        <v>0.12093112469499157</v>
      </c>
      <c r="G16" s="119">
        <f t="shared" si="1"/>
        <v>8.7352678771117625E-4</v>
      </c>
      <c r="H16" s="119">
        <v>3.8957420981305469E-3</v>
      </c>
      <c r="I16" s="119">
        <f t="shared" si="2"/>
        <v>3.8957420981305469E-3</v>
      </c>
      <c r="J16" s="118">
        <f>分析係数表!G19</f>
        <v>4.7525512301634432E-2</v>
      </c>
      <c r="K16" s="120">
        <f t="shared" si="3"/>
        <v>1.8514713900869844E-4</v>
      </c>
      <c r="L16" s="121"/>
      <c r="M16" s="122"/>
      <c r="N16" s="123">
        <f>分析係数表!H19</f>
        <v>-1.1610972368888599E-4</v>
      </c>
      <c r="O16" s="124">
        <f t="shared" si="4"/>
        <v>-1.4811221713306928E-3</v>
      </c>
      <c r="P16" s="118">
        <f>分析係数表!C19</f>
        <v>0.12093112469499157</v>
      </c>
      <c r="Q16" s="124">
        <f t="shared" si="5"/>
        <v>-1.7911376998970866E-4</v>
      </c>
      <c r="R16" s="125">
        <v>1.8818766077903194E-3</v>
      </c>
      <c r="S16" s="126">
        <f t="shared" si="6"/>
        <v>5.777618705920866E-3</v>
      </c>
      <c r="T16" s="127">
        <f>分析係数表!F19</f>
        <v>0.16958714380989795</v>
      </c>
      <c r="U16" s="128">
        <f t="shared" si="7"/>
        <v>9.7980985435975839E-4</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投入係数表!AF17</f>
        <v>5.3705115949345331E-6</v>
      </c>
      <c r="E17" s="119">
        <f t="shared" si="0"/>
        <v>2.0638118005821346E-4</v>
      </c>
      <c r="F17" s="118">
        <f>分析係数表!C20</f>
        <v>0.11038897915538337</v>
      </c>
      <c r="G17" s="119">
        <f t="shared" si="1"/>
        <v>2.2782207783509548E-5</v>
      </c>
      <c r="H17" s="119">
        <v>1.0694458090523998E-3</v>
      </c>
      <c r="I17" s="119">
        <f t="shared" si="2"/>
        <v>1.0694458090523998E-3</v>
      </c>
      <c r="J17" s="118">
        <f>分析係数表!G20</f>
        <v>9.7372253914309995E-2</v>
      </c>
      <c r="K17" s="120">
        <f t="shared" si="3"/>
        <v>1.0413434886664495E-4</v>
      </c>
      <c r="L17" s="121"/>
      <c r="M17" s="122"/>
      <c r="N17" s="123">
        <f>分析係数表!H20</f>
        <v>5.6052970056703585E-4</v>
      </c>
      <c r="O17" s="124">
        <f t="shared" si="4"/>
        <v>7.1502449650447239E-3</v>
      </c>
      <c r="P17" s="118">
        <f>分析係数表!C20</f>
        <v>0.11038897915538337</v>
      </c>
      <c r="Q17" s="124">
        <f t="shared" si="5"/>
        <v>7.8930824240220688E-4</v>
      </c>
      <c r="R17" s="125">
        <v>5.6152132202171847E-3</v>
      </c>
      <c r="S17" s="126">
        <f t="shared" si="6"/>
        <v>6.6846590292695841E-3</v>
      </c>
      <c r="T17" s="127">
        <f>分析係数表!F20</f>
        <v>0.25905247400574505</v>
      </c>
      <c r="U17" s="128">
        <f t="shared" si="7"/>
        <v>1.7316774594171279E-3</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投入係数表!AF18</f>
        <v>1.5037432465816695E-3</v>
      </c>
      <c r="E18" s="119">
        <f t="shared" si="0"/>
        <v>5.7786730416299774E-2</v>
      </c>
      <c r="F18" s="118">
        <f>分析係数表!C21</f>
        <v>0.41461568406938021</v>
      </c>
      <c r="G18" s="119">
        <f t="shared" si="1"/>
        <v>2.3959284761686992E-2</v>
      </c>
      <c r="H18" s="119">
        <v>3.8235763835679532E-2</v>
      </c>
      <c r="I18" s="119">
        <f t="shared" si="2"/>
        <v>3.8235763835679532E-2</v>
      </c>
      <c r="J18" s="118">
        <f>分析係数表!G21</f>
        <v>0.27518465326220765</v>
      </c>
      <c r="K18" s="120">
        <f t="shared" si="3"/>
        <v>1.052189541333713E-2</v>
      </c>
      <c r="L18" s="121"/>
      <c r="M18" s="122"/>
      <c r="N18" s="123">
        <f>分析係数表!H21</f>
        <v>9.5590332864557009E-4</v>
      </c>
      <c r="O18" s="124">
        <f t="shared" si="4"/>
        <v>1.2193721324317341E-2</v>
      </c>
      <c r="P18" s="118">
        <f>分析係数表!C21</f>
        <v>0.41461568406938021</v>
      </c>
      <c r="Q18" s="124">
        <f t="shared" si="5"/>
        <v>5.0557081082332235E-3</v>
      </c>
      <c r="R18" s="125">
        <v>1.9161460347569034E-2</v>
      </c>
      <c r="S18" s="126">
        <f t="shared" si="6"/>
        <v>5.7397224183248566E-2</v>
      </c>
      <c r="T18" s="127">
        <f>分析係数表!F21</f>
        <v>0.41535015729722335</v>
      </c>
      <c r="U18" s="128">
        <f t="shared" si="7"/>
        <v>2.3839946092936284E-2</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投入係数表!AF19</f>
        <v>8.592818551895253E-5</v>
      </c>
      <c r="E19" s="119">
        <f t="shared" si="0"/>
        <v>3.3020988809314153E-3</v>
      </c>
      <c r="F19" s="118">
        <f>分析係数表!C22</f>
        <v>7.9611180086606281E-2</v>
      </c>
      <c r="G19" s="119">
        <f t="shared" si="1"/>
        <v>2.62883988673612E-4</v>
      </c>
      <c r="H19" s="119">
        <v>2.8891275434975894E-3</v>
      </c>
      <c r="I19" s="119">
        <f t="shared" si="2"/>
        <v>2.8891275434975894E-3</v>
      </c>
      <c r="J19" s="118">
        <f>分析係数表!G22</f>
        <v>0.19753877121551763</v>
      </c>
      <c r="K19" s="120">
        <f t="shared" si="3"/>
        <v>5.7071470482742076E-4</v>
      </c>
      <c r="L19" s="121"/>
      <c r="M19" s="122"/>
      <c r="N19" s="123">
        <f>分析係数表!H22</f>
        <v>4.5042565224136809E-5</v>
      </c>
      <c r="O19" s="124">
        <f t="shared" si="4"/>
        <v>5.7457325611966529E-4</v>
      </c>
      <c r="P19" s="118">
        <f>分析係数表!C22</f>
        <v>7.9611180086606281E-2</v>
      </c>
      <c r="Q19" s="124">
        <f t="shared" si="5"/>
        <v>4.5742454965890425E-5</v>
      </c>
      <c r="R19" s="125">
        <v>9.0923579774259593E-4</v>
      </c>
      <c r="S19" s="126">
        <f t="shared" si="6"/>
        <v>3.7983633412401853E-3</v>
      </c>
      <c r="T19" s="127">
        <f>分析係数表!F22</f>
        <v>0.41941534379431811</v>
      </c>
      <c r="U19" s="128">
        <f t="shared" si="7"/>
        <v>1.5930918666219871E-3</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投入係数表!AF20</f>
        <v>4.8334604354410803E-5</v>
      </c>
      <c r="E20" s="119">
        <f t="shared" si="0"/>
        <v>1.8574306205239213E-3</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2.9367077535005114E-4</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投入係数表!AF21</f>
        <v>2.1482046379738133E-5</v>
      </c>
      <c r="E21" s="119">
        <f t="shared" si="0"/>
        <v>8.2552472023285383E-4</v>
      </c>
      <c r="F21" s="118">
        <f>分析係数表!C24</f>
        <v>0.1837256220578346</v>
      </c>
      <c r="G21" s="119">
        <f t="shared" si="1"/>
        <v>1.5167004274890095E-4</v>
      </c>
      <c r="H21" s="119">
        <v>2.6230005279952707E-3</v>
      </c>
      <c r="I21" s="119">
        <f t="shared" si="2"/>
        <v>2.6230005279952707E-3</v>
      </c>
      <c r="J21" s="118">
        <f>分析係数表!G24</f>
        <v>0.19288119288119288</v>
      </c>
      <c r="K21" s="120">
        <f t="shared" si="3"/>
        <v>5.0592747076772654E-4</v>
      </c>
      <c r="L21" s="121"/>
      <c r="M21" s="122"/>
      <c r="N21" s="123">
        <f>分析係数表!H24</f>
        <v>1.0389818378367557E-3</v>
      </c>
      <c r="O21" s="124">
        <f t="shared" si="4"/>
        <v>1.3253489774493614E-2</v>
      </c>
      <c r="P21" s="118">
        <f>分析係数表!C24</f>
        <v>0.1837256220578346</v>
      </c>
      <c r="Q21" s="124">
        <f t="shared" si="5"/>
        <v>2.4350056532559893E-3</v>
      </c>
      <c r="R21" s="125">
        <v>5.0772432325455795E-3</v>
      </c>
      <c r="S21" s="126">
        <f t="shared" si="6"/>
        <v>7.7002437605408498E-3</v>
      </c>
      <c r="T21" s="127">
        <f>分析係数表!F24</f>
        <v>0.36419753086419754</v>
      </c>
      <c r="U21" s="128">
        <f t="shared" si="7"/>
        <v>2.8044097646414208E-3</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投入係数表!AF22</f>
        <v>0</v>
      </c>
      <c r="E22" s="119">
        <f t="shared" si="0"/>
        <v>0</v>
      </c>
      <c r="F22" s="118">
        <f>分析係数表!C25</f>
        <v>7.0413931740690439E-3</v>
      </c>
      <c r="G22" s="119">
        <f t="shared" si="1"/>
        <v>0</v>
      </c>
      <c r="H22" s="119">
        <v>3.0320594930864257E-4</v>
      </c>
      <c r="I22" s="119">
        <f t="shared" si="2"/>
        <v>3.0320594930864257E-4</v>
      </c>
      <c r="J22" s="118">
        <f>分析係数表!G25</f>
        <v>0.25940956994174247</v>
      </c>
      <c r="K22" s="120">
        <f t="shared" si="3"/>
        <v>7.8654524913932737E-5</v>
      </c>
      <c r="L22" s="121"/>
      <c r="M22" s="122"/>
      <c r="N22" s="123">
        <f>分析係数表!H25</f>
        <v>4.4141713919654073E-4</v>
      </c>
      <c r="O22" s="124">
        <f t="shared" si="4"/>
        <v>5.6308179099727202E-3</v>
      </c>
      <c r="P22" s="118">
        <f>分析係数表!C25</f>
        <v>7.0413931740690439E-3</v>
      </c>
      <c r="Q22" s="124">
        <f t="shared" si="5"/>
        <v>3.9648802795707634E-5</v>
      </c>
      <c r="R22" s="125">
        <v>1.5286326377711107E-3</v>
      </c>
      <c r="S22" s="126">
        <f t="shared" si="6"/>
        <v>1.8318385870797532E-3</v>
      </c>
      <c r="T22" s="127">
        <f>分析係数表!F25</f>
        <v>0.34587942658898996</v>
      </c>
      <c r="U22" s="128">
        <f t="shared" si="7"/>
        <v>6.3359528010273054E-4</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投入係数表!AF23</f>
        <v>1.8259739422777415E-4</v>
      </c>
      <c r="E23" s="119">
        <f t="shared" si="0"/>
        <v>7.0169601219792583E-3</v>
      </c>
      <c r="F23" s="118">
        <f>分析係数表!C26</f>
        <v>0.31712598932687097</v>
      </c>
      <c r="G23" s="119">
        <f t="shared" si="1"/>
        <v>2.2252604207498735E-3</v>
      </c>
      <c r="H23" s="119">
        <v>9.6423537818614655E-3</v>
      </c>
      <c r="I23" s="119">
        <f t="shared" si="2"/>
        <v>9.6423537818614655E-3</v>
      </c>
      <c r="J23" s="118">
        <f>分析係数表!G26</f>
        <v>0.20571766536164524</v>
      </c>
      <c r="K23" s="120">
        <f t="shared" si="3"/>
        <v>1.9836025085955711E-3</v>
      </c>
      <c r="L23" s="121"/>
      <c r="M23" s="122"/>
      <c r="N23" s="123">
        <f>分析係数表!H26</f>
        <v>9.9283823212936231E-3</v>
      </c>
      <c r="O23" s="124">
        <f t="shared" si="4"/>
        <v>0.1266487139433547</v>
      </c>
      <c r="P23" s="118">
        <f>分析係数表!C26</f>
        <v>0.31712598932687097</v>
      </c>
      <c r="Q23" s="124">
        <f t="shared" si="5"/>
        <v>4.0163598706262238E-2</v>
      </c>
      <c r="R23" s="125">
        <v>5.0285972108064972E-2</v>
      </c>
      <c r="S23" s="126">
        <f t="shared" si="6"/>
        <v>5.9928325889926436E-2</v>
      </c>
      <c r="T23" s="127">
        <f>分析係数表!F26</f>
        <v>0.34642854846901056</v>
      </c>
      <c r="U23" s="128">
        <f t="shared" si="7"/>
        <v>2.0760882950225039E-2</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投入係数表!AF24</f>
        <v>1.6648585944297053E-4</v>
      </c>
      <c r="E24" s="119">
        <f t="shared" si="0"/>
        <v>6.3978165818046173E-3</v>
      </c>
      <c r="F24" s="118">
        <f>分析係数表!C27</f>
        <v>0.91765023268361778</v>
      </c>
      <c r="G24" s="119">
        <f t="shared" si="1"/>
        <v>5.8709578749601152E-3</v>
      </c>
      <c r="H24" s="119">
        <v>9.1817313168414856E-3</v>
      </c>
      <c r="I24" s="119">
        <f t="shared" si="2"/>
        <v>9.1817313168414856E-3</v>
      </c>
      <c r="J24" s="118">
        <f>分析係数表!G27</f>
        <v>0.1974785174198333</v>
      </c>
      <c r="K24" s="120">
        <f t="shared" si="3"/>
        <v>1.8131946877971102E-3</v>
      </c>
      <c r="L24" s="121"/>
      <c r="M24" s="122"/>
      <c r="N24" s="123">
        <f>分析係数表!H27</f>
        <v>5.4386395143410524E-2</v>
      </c>
      <c r="O24" s="124">
        <f t="shared" si="4"/>
        <v>0.69376528602804477</v>
      </c>
      <c r="P24" s="118">
        <f>分析係数表!C27</f>
        <v>0.91765023268361778</v>
      </c>
      <c r="Q24" s="124">
        <f t="shared" si="5"/>
        <v>0.63663387615145195</v>
      </c>
      <c r="R24" s="125">
        <v>0.6426821363007631</v>
      </c>
      <c r="S24" s="126">
        <f t="shared" si="6"/>
        <v>0.65186386761760462</v>
      </c>
      <c r="T24" s="127">
        <f>分析係数表!F27</f>
        <v>0.34824619386181288</v>
      </c>
      <c r="U24" s="128">
        <f t="shared" si="7"/>
        <v>0.22700911081387146</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投入係数表!AF25</f>
        <v>9.3017260824266122E-3</v>
      </c>
      <c r="E25" s="119">
        <f t="shared" si="0"/>
        <v>0.35745220386082571</v>
      </c>
      <c r="F25" s="118">
        <f>分析係数表!C28</f>
        <v>0.17270965956269024</v>
      </c>
      <c r="G25" s="119">
        <f t="shared" si="1"/>
        <v>6.1735448438736559E-2</v>
      </c>
      <c r="H25" s="119">
        <v>7.2218783000238249E-2</v>
      </c>
      <c r="I25" s="119">
        <f t="shared" si="2"/>
        <v>7.2218783000238249E-2</v>
      </c>
      <c r="J25" s="118">
        <f>分析係数表!G28</f>
        <v>0.18312777184293161</v>
      </c>
      <c r="K25" s="120">
        <f t="shared" si="3"/>
        <v>1.3225264816041818E-2</v>
      </c>
      <c r="L25" s="121"/>
      <c r="M25" s="122"/>
      <c r="N25" s="123">
        <f>分析係数表!H28</f>
        <v>7.5351206890511531E-3</v>
      </c>
      <c r="O25" s="124">
        <f t="shared" si="4"/>
        <v>9.611972160152979E-2</v>
      </c>
      <c r="P25" s="118">
        <f>分析係数表!C28</f>
        <v>0.17270965956269024</v>
      </c>
      <c r="Q25" s="124">
        <f t="shared" si="5"/>
        <v>1.6600804395060773E-2</v>
      </c>
      <c r="R25" s="125">
        <v>1.9646461711770986E-2</v>
      </c>
      <c r="S25" s="126">
        <f t="shared" si="6"/>
        <v>9.1865244712009242E-2</v>
      </c>
      <c r="T25" s="127">
        <f>分析係数表!F28</f>
        <v>0.33877181055970995</v>
      </c>
      <c r="U25" s="128">
        <f t="shared" si="7"/>
        <v>3.1121355278598193E-2</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投入係数表!AF26</f>
        <v>2.405989194530671E-3</v>
      </c>
      <c r="E26" s="119">
        <f t="shared" si="0"/>
        <v>9.2458768666079633E-2</v>
      </c>
      <c r="F26" s="118">
        <f>分析係数表!C29</f>
        <v>0.14297982963117706</v>
      </c>
      <c r="G26" s="119">
        <f t="shared" si="1"/>
        <v>1.3219738991784477E-2</v>
      </c>
      <c r="H26" s="119">
        <v>1.889888594083073E-2</v>
      </c>
      <c r="I26" s="119">
        <f t="shared" si="2"/>
        <v>1.889888594083073E-2</v>
      </c>
      <c r="J26" s="118">
        <f>分析係数表!G29</f>
        <v>0.25955662607609614</v>
      </c>
      <c r="K26" s="120">
        <f t="shared" si="3"/>
        <v>4.9053310713989924E-3</v>
      </c>
      <c r="L26" s="121"/>
      <c r="M26" s="122"/>
      <c r="N26" s="123">
        <f>分析係数表!H29</f>
        <v>1.1267647927291291E-2</v>
      </c>
      <c r="O26" s="124">
        <f t="shared" si="4"/>
        <v>0.14373269209197939</v>
      </c>
      <c r="P26" s="118">
        <f>分析係数表!C29</f>
        <v>0.14297982963117706</v>
      </c>
      <c r="Q26" s="124">
        <f t="shared" si="5"/>
        <v>2.0550875827741642E-2</v>
      </c>
      <c r="R26" s="125">
        <v>2.8684205774409693E-2</v>
      </c>
      <c r="S26" s="126">
        <f t="shared" si="6"/>
        <v>4.7583091715240423E-2</v>
      </c>
      <c r="T26" s="127">
        <f>分析係数表!F29</f>
        <v>0.43962710201168653</v>
      </c>
      <c r="U26" s="128">
        <f t="shared" si="7"/>
        <v>2.0918816715527439E-2</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投入係数表!AF27</f>
        <v>5.2631013630358428E-3</v>
      </c>
      <c r="E27" s="119">
        <f t="shared" si="0"/>
        <v>0.20225355645704918</v>
      </c>
      <c r="F27" s="118">
        <f>分析係数表!C30</f>
        <v>1</v>
      </c>
      <c r="G27" s="119">
        <f t="shared" si="1"/>
        <v>0.20225355645704918</v>
      </c>
      <c r="H27" s="119">
        <v>0.22979800776063869</v>
      </c>
      <c r="I27" s="119">
        <f t="shared" si="2"/>
        <v>0.22979800776063869</v>
      </c>
      <c r="J27" s="118">
        <f>分析係数表!G30</f>
        <v>0.3461756280481435</v>
      </c>
      <c r="K27" s="120">
        <f t="shared" si="3"/>
        <v>7.9550469660751258E-2</v>
      </c>
      <c r="L27" s="121"/>
      <c r="M27" s="122"/>
      <c r="N27" s="123">
        <f>分析係数表!H30</f>
        <v>0</v>
      </c>
      <c r="O27" s="124">
        <f t="shared" si="4"/>
        <v>0</v>
      </c>
      <c r="P27" s="118">
        <f>分析係数表!C30</f>
        <v>1</v>
      </c>
      <c r="Q27" s="124">
        <f t="shared" si="5"/>
        <v>0</v>
      </c>
      <c r="R27" s="125">
        <v>4.6280503289311062E-2</v>
      </c>
      <c r="S27" s="126">
        <f t="shared" si="6"/>
        <v>0.27607851104994974</v>
      </c>
      <c r="T27" s="127">
        <f>分析係数表!F30</f>
        <v>0.44260005608309094</v>
      </c>
      <c r="U27" s="128">
        <f t="shared" si="7"/>
        <v>0.122192364474044</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投入係数表!AF28</f>
        <v>1.6149128365968143E-2</v>
      </c>
      <c r="E28" s="119">
        <f t="shared" si="0"/>
        <v>0.62058820843504792</v>
      </c>
      <c r="F28" s="118">
        <f>分析係数表!C31</f>
        <v>0.59217028559204188</v>
      </c>
      <c r="G28" s="119">
        <f t="shared" si="1"/>
        <v>0.36749389662403592</v>
      </c>
      <c r="H28" s="119">
        <v>0.44209665667820996</v>
      </c>
      <c r="I28" s="119">
        <f t="shared" si="2"/>
        <v>0.44209665667820996</v>
      </c>
      <c r="J28" s="118">
        <f>分析係数表!G31</f>
        <v>6.4912179892355718E-2</v>
      </c>
      <c r="K28" s="120">
        <f t="shared" si="3"/>
        <v>2.869745770810499E-2</v>
      </c>
      <c r="L28" s="121"/>
      <c r="M28" s="122"/>
      <c r="N28" s="123">
        <f>分析係数表!H31</f>
        <v>1.4609806266922241E-2</v>
      </c>
      <c r="O28" s="124">
        <f t="shared" si="4"/>
        <v>0.18636602769605853</v>
      </c>
      <c r="P28" s="118">
        <f>分析係数表!C31</f>
        <v>0.59217028559204188</v>
      </c>
      <c r="Q28" s="124">
        <f t="shared" si="5"/>
        <v>0.11036042384542936</v>
      </c>
      <c r="R28" s="125">
        <v>0.20129038076355413</v>
      </c>
      <c r="S28" s="126">
        <f t="shared" si="6"/>
        <v>0.64338703744176406</v>
      </c>
      <c r="T28" s="127">
        <f>分析係数表!F31</f>
        <v>0.31136394108295506</v>
      </c>
      <c r="U28" s="128">
        <f t="shared" si="7"/>
        <v>0.20032752361955444</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投入係数表!AF29</f>
        <v>2.266355893062373E-3</v>
      </c>
      <c r="E29" s="119">
        <f t="shared" si="0"/>
        <v>8.7092857984566077E-2</v>
      </c>
      <c r="F29" s="118">
        <f>分析係数表!C32</f>
        <v>0.99941076338876522</v>
      </c>
      <c r="G29" s="119">
        <f t="shared" si="1"/>
        <v>8.7041539684064501E-2</v>
      </c>
      <c r="H29" s="119">
        <v>0.10555951648588764</v>
      </c>
      <c r="I29" s="119">
        <f t="shared" si="2"/>
        <v>0.10555951648588764</v>
      </c>
      <c r="J29" s="118">
        <f>分析係数表!G32</f>
        <v>0.13653783696005198</v>
      </c>
      <c r="K29" s="120">
        <f t="shared" si="3"/>
        <v>1.4412868051532047E-2</v>
      </c>
      <c r="L29" s="121"/>
      <c r="M29" s="122"/>
      <c r="N29" s="123">
        <f>分析係数表!H32</f>
        <v>6.1367992753151726E-3</v>
      </c>
      <c r="O29" s="124">
        <f t="shared" si="4"/>
        <v>7.828241407265929E-2</v>
      </c>
      <c r="P29" s="118">
        <f>分析係数表!C32</f>
        <v>0.99941076338876522</v>
      </c>
      <c r="Q29" s="124">
        <f t="shared" si="5"/>
        <v>7.8236287208271832E-2</v>
      </c>
      <c r="R29" s="125">
        <v>0.11361282754958767</v>
      </c>
      <c r="S29" s="126">
        <f t="shared" si="6"/>
        <v>0.21917234403547531</v>
      </c>
      <c r="T29" s="127">
        <f>分析係数表!F32</f>
        <v>0.47034751542708669</v>
      </c>
      <c r="U29" s="128">
        <f t="shared" si="7"/>
        <v>0.10308716746741647</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投入係数表!AF30</f>
        <v>6.1277537298203028E-3</v>
      </c>
      <c r="E30" s="119">
        <f t="shared" si="0"/>
        <v>0.23548092644642157</v>
      </c>
      <c r="F30" s="118">
        <f>分析係数表!C33</f>
        <v>1</v>
      </c>
      <c r="G30" s="119">
        <f t="shared" si="1"/>
        <v>0.23548092644642157</v>
      </c>
      <c r="H30" s="119">
        <v>0.25107219200157194</v>
      </c>
      <c r="I30" s="119">
        <f t="shared" si="2"/>
        <v>0.25107219200157194</v>
      </c>
      <c r="J30" s="118">
        <f>分析係数表!G33</f>
        <v>0.48249270529387245</v>
      </c>
      <c r="K30" s="120">
        <f t="shared" si="3"/>
        <v>0.12114050114290101</v>
      </c>
      <c r="L30" s="121"/>
      <c r="M30" s="122"/>
      <c r="N30" s="123">
        <f>分析係数表!H33</f>
        <v>1.3432693895731465E-3</v>
      </c>
      <c r="O30" s="124">
        <f t="shared" si="4"/>
        <v>1.7135051326946461E-2</v>
      </c>
      <c r="P30" s="118">
        <f>分析係数表!C33</f>
        <v>1</v>
      </c>
      <c r="Q30" s="124">
        <f t="shared" si="5"/>
        <v>1.7135051326946461E-2</v>
      </c>
      <c r="R30" s="125">
        <v>5.1764976634686918E-2</v>
      </c>
      <c r="S30" s="126">
        <f t="shared" si="6"/>
        <v>0.30283716863625887</v>
      </c>
      <c r="T30" s="127">
        <f>分析係数表!F33</f>
        <v>0.61497846324857575</v>
      </c>
      <c r="U30" s="128">
        <f t="shared" si="7"/>
        <v>0.18623833658247627</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投入係数表!AF31</f>
        <v>1.0445645052147668E-2</v>
      </c>
      <c r="E31" s="119">
        <f t="shared" si="0"/>
        <v>0.40141139521322522</v>
      </c>
      <c r="F31" s="118">
        <f>分析係数表!C34</f>
        <v>0.43058167090385968</v>
      </c>
      <c r="G31" s="119">
        <f t="shared" si="1"/>
        <v>0.17284038927076009</v>
      </c>
      <c r="H31" s="119">
        <v>0.19086060197703603</v>
      </c>
      <c r="I31" s="119">
        <f t="shared" si="2"/>
        <v>0.19086060197703603</v>
      </c>
      <c r="J31" s="118">
        <f>分析係数表!G34</f>
        <v>0.40252231218602053</v>
      </c>
      <c r="K31" s="120">
        <f t="shared" si="3"/>
        <v>7.6825650813012306E-2</v>
      </c>
      <c r="L31" s="121"/>
      <c r="M31" s="122"/>
      <c r="N31" s="123">
        <f>分析係数表!H34</f>
        <v>0.16043461070711823</v>
      </c>
      <c r="O31" s="124">
        <f t="shared" si="4"/>
        <v>2.0465405602361848</v>
      </c>
      <c r="P31" s="118">
        <f>分析係数表!C34</f>
        <v>0.43058167090385968</v>
      </c>
      <c r="Q31" s="124">
        <f t="shared" si="5"/>
        <v>0.88120285399901754</v>
      </c>
      <c r="R31" s="125">
        <v>0.92024399854403105</v>
      </c>
      <c r="S31" s="126">
        <f t="shared" si="6"/>
        <v>1.1111046005210672</v>
      </c>
      <c r="T31" s="127">
        <f>分析係数表!F34</f>
        <v>0.66381809020658411</v>
      </c>
      <c r="U31" s="128">
        <f t="shared" si="7"/>
        <v>0.7375713339376444</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投入係数表!AF32</f>
        <v>1.7744170309663698E-2</v>
      </c>
      <c r="E32" s="119">
        <f t="shared" si="0"/>
        <v>0.68188341891233728</v>
      </c>
      <c r="F32" s="118">
        <f>分析係数表!C35</f>
        <v>0.79245431709599568</v>
      </c>
      <c r="G32" s="119">
        <f t="shared" si="1"/>
        <v>0.54036145907325894</v>
      </c>
      <c r="H32" s="119">
        <v>0.65854794189331267</v>
      </c>
      <c r="I32" s="119">
        <f t="shared" si="2"/>
        <v>0.65854794189331267</v>
      </c>
      <c r="J32" s="118">
        <f>分析係数表!G35</f>
        <v>0.31439313408452596</v>
      </c>
      <c r="K32" s="120">
        <f t="shared" si="3"/>
        <v>0.20704295139675286</v>
      </c>
      <c r="L32" s="121"/>
      <c r="M32" s="122"/>
      <c r="N32" s="123">
        <f>分析係数表!H35</f>
        <v>4.6388837451391565E-2</v>
      </c>
      <c r="O32" s="124">
        <f t="shared" si="4"/>
        <v>0.59174661233035308</v>
      </c>
      <c r="P32" s="118">
        <f>分析係数表!C35</f>
        <v>0.79245431709599568</v>
      </c>
      <c r="Q32" s="124">
        <f t="shared" si="5"/>
        <v>0.46893215756811885</v>
      </c>
      <c r="R32" s="125">
        <v>0.71061897669910923</v>
      </c>
      <c r="S32" s="126">
        <f t="shared" si="6"/>
        <v>1.369166918592422</v>
      </c>
      <c r="T32" s="127">
        <f>分析係数表!F35</f>
        <v>0.64661124103436318</v>
      </c>
      <c r="U32" s="128">
        <f t="shared" si="7"/>
        <v>0.88531872041424087</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投入係数表!AF33</f>
        <v>1.8071771516954705E-2</v>
      </c>
      <c r="E33" s="119">
        <f t="shared" si="0"/>
        <v>0.69447267089588827</v>
      </c>
      <c r="F33" s="118">
        <f>分析係数表!C36</f>
        <v>1</v>
      </c>
      <c r="G33" s="119">
        <f t="shared" si="1"/>
        <v>0.69447267089588827</v>
      </c>
      <c r="H33" s="119">
        <v>0.77348168047896626</v>
      </c>
      <c r="I33" s="119">
        <f t="shared" si="2"/>
        <v>0.77348168047896626</v>
      </c>
      <c r="J33" s="118">
        <f>分析係数表!G36</f>
        <v>7.0997521594392057E-2</v>
      </c>
      <c r="K33" s="120">
        <f t="shared" si="3"/>
        <v>5.4915282312672065E-2</v>
      </c>
      <c r="L33" s="121"/>
      <c r="M33" s="122"/>
      <c r="N33" s="123">
        <f>分析係数表!H36</f>
        <v>0.2013282552011651</v>
      </c>
      <c r="O33" s="124">
        <f t="shared" si="4"/>
        <v>2.5681892353199385</v>
      </c>
      <c r="P33" s="118">
        <f>分析係数表!C36</f>
        <v>1</v>
      </c>
      <c r="Q33" s="124">
        <f t="shared" si="5"/>
        <v>2.5681892353199385</v>
      </c>
      <c r="R33" s="125">
        <v>2.7462075681671716</v>
      </c>
      <c r="S33" s="126">
        <f t="shared" si="6"/>
        <v>3.519689248646138</v>
      </c>
      <c r="T33" s="127">
        <f>分析係数表!F36</f>
        <v>0.82218539647157163</v>
      </c>
      <c r="U33" s="128">
        <f t="shared" si="7"/>
        <v>2.8938371003548529</v>
      </c>
      <c r="V33" s="129">
        <f>分析係数表!D36</f>
        <v>1.7117863585035708E-2</v>
      </c>
      <c r="W33" s="130">
        <f t="shared" si="8"/>
        <v>0</v>
      </c>
      <c r="X33" s="118">
        <f>分析係数表!E36</f>
        <v>1.0371907492410799E-2</v>
      </c>
      <c r="Y33" s="131">
        <f t="shared" si="9"/>
        <v>0</v>
      </c>
    </row>
    <row r="34" spans="1:25" x14ac:dyDescent="0.15">
      <c r="A34" s="11" t="s">
        <v>22</v>
      </c>
      <c r="B34" s="8" t="s">
        <v>303</v>
      </c>
      <c r="C34" s="117">
        <f>最終需要_まとめ!C35</f>
        <v>38.428588489199463</v>
      </c>
      <c r="D34" s="118">
        <f>投入係数表!AF34</f>
        <v>4.6283068925145811E-2</v>
      </c>
      <c r="E34" s="119">
        <f t="shared" si="0"/>
        <v>1.7785930097416836</v>
      </c>
      <c r="F34" s="118">
        <f>分析係数表!C37</f>
        <v>0.57178358697686016</v>
      </c>
      <c r="G34" s="119">
        <f t="shared" si="1"/>
        <v>1.0169702908820695</v>
      </c>
      <c r="H34" s="119">
        <v>1.1251504573473219</v>
      </c>
      <c r="I34" s="119">
        <f t="shared" si="2"/>
        <v>39.553738946546787</v>
      </c>
      <c r="J34" s="118">
        <f>分析係数表!G37</f>
        <v>0.42113403722838638</v>
      </c>
      <c r="K34" s="120">
        <f t="shared" si="3"/>
        <v>16.657425770036912</v>
      </c>
      <c r="L34" s="121"/>
      <c r="M34" s="122"/>
      <c r="N34" s="123">
        <f>分析係数表!H37</f>
        <v>5.3182257233085263E-2</v>
      </c>
      <c r="O34" s="124">
        <f t="shared" si="4"/>
        <v>0.67840502764777899</v>
      </c>
      <c r="P34" s="118">
        <f>分析係数表!C37</f>
        <v>0.57178358697686016</v>
      </c>
      <c r="Q34" s="124">
        <f t="shared" si="5"/>
        <v>0.38790086013158304</v>
      </c>
      <c r="R34" s="125">
        <v>0.50783439705142719</v>
      </c>
      <c r="S34" s="126">
        <f t="shared" si="6"/>
        <v>40.061573343598212</v>
      </c>
      <c r="T34" s="127">
        <f>分析係数表!F37</f>
        <v>0.69745759981095801</v>
      </c>
      <c r="U34" s="128">
        <f t="shared" si="7"/>
        <v>27.941248788876663</v>
      </c>
      <c r="V34" s="129">
        <f>分析係数表!D37</f>
        <v>7.4424549682602759E-2</v>
      </c>
      <c r="W34" s="130">
        <f t="shared" si="8"/>
        <v>3</v>
      </c>
      <c r="X34" s="118">
        <f>分析係数表!E37</f>
        <v>7.0525558264680294E-2</v>
      </c>
      <c r="Y34" s="131">
        <f t="shared" si="9"/>
        <v>3</v>
      </c>
    </row>
    <row r="35" spans="1:25" x14ac:dyDescent="0.15">
      <c r="A35" s="11" t="s">
        <v>23</v>
      </c>
      <c r="B35" s="8" t="s">
        <v>209</v>
      </c>
      <c r="C35" s="132"/>
      <c r="D35" s="118">
        <f>投入係数表!AF35</f>
        <v>1.1025660304400596E-2</v>
      </c>
      <c r="E35" s="119">
        <f t="shared" si="0"/>
        <v>0.42370056265951223</v>
      </c>
      <c r="F35" s="118">
        <f>分析係数表!C38</f>
        <v>0.18809982592830476</v>
      </c>
      <c r="G35" s="119">
        <f t="shared" si="1"/>
        <v>7.9698002081979039E-2</v>
      </c>
      <c r="H35" s="119">
        <v>0.10366855652910326</v>
      </c>
      <c r="I35" s="119">
        <f t="shared" si="2"/>
        <v>0.10366855652910326</v>
      </c>
      <c r="J35" s="118">
        <f>分析係数表!G38</f>
        <v>0.2621703526984332</v>
      </c>
      <c r="K35" s="120">
        <f t="shared" si="3"/>
        <v>2.7178822028972462E-2</v>
      </c>
      <c r="L35" s="121"/>
      <c r="M35" s="122"/>
      <c r="N35" s="123">
        <f>分析係数表!H38</f>
        <v>2.9050452677780503E-2</v>
      </c>
      <c r="O35" s="124">
        <f t="shared" si="4"/>
        <v>0.37057421360802328</v>
      </c>
      <c r="P35" s="118">
        <f>分析係数表!C38</f>
        <v>0.18809982592830476</v>
      </c>
      <c r="Q35" s="124">
        <f t="shared" si="5"/>
        <v>6.9704945073187613E-2</v>
      </c>
      <c r="R35" s="125">
        <v>0.10388650221802374</v>
      </c>
      <c r="S35" s="126">
        <f t="shared" si="6"/>
        <v>0.20755505874712699</v>
      </c>
      <c r="T35" s="127">
        <f>分析係数表!F38</f>
        <v>0.53132052356696113</v>
      </c>
      <c r="U35" s="128">
        <f t="shared" si="7"/>
        <v>0.11027826248249489</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投入係数表!AF36</f>
        <v>0</v>
      </c>
      <c r="E36" s="119">
        <f t="shared" si="0"/>
        <v>0</v>
      </c>
      <c r="F36" s="118">
        <f>分析係数表!C39</f>
        <v>1</v>
      </c>
      <c r="G36" s="119">
        <f t="shared" si="1"/>
        <v>0</v>
      </c>
      <c r="H36" s="119">
        <v>6.5784849916148726E-3</v>
      </c>
      <c r="I36" s="119">
        <f t="shared" si="2"/>
        <v>6.5784849916148726E-3</v>
      </c>
      <c r="J36" s="118">
        <f>分析係数表!G39</f>
        <v>0.35299604507126336</v>
      </c>
      <c r="K36" s="120">
        <f t="shared" si="3"/>
        <v>2.3221791846007134E-3</v>
      </c>
      <c r="L36" s="121"/>
      <c r="M36" s="122"/>
      <c r="N36" s="123">
        <f>分析係数表!H39</f>
        <v>3.2770968565294205E-3</v>
      </c>
      <c r="O36" s="124">
        <f t="shared" si="4"/>
        <v>4.1803396456350762E-2</v>
      </c>
      <c r="P36" s="118">
        <f>分析係数表!C39</f>
        <v>1</v>
      </c>
      <c r="Q36" s="124">
        <f t="shared" si="5"/>
        <v>4.1803396456350762E-2</v>
      </c>
      <c r="R36" s="125">
        <v>4.2380571754583221E-2</v>
      </c>
      <c r="S36" s="126">
        <f t="shared" si="6"/>
        <v>4.895905674619809E-2</v>
      </c>
      <c r="T36" s="127">
        <f>分析係数表!F39</f>
        <v>0.70249732607019377</v>
      </c>
      <c r="U36" s="128">
        <f t="shared" si="7"/>
        <v>3.4393606451123042E-2</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投入係数表!AF37</f>
        <v>1.3963330146829786E-3</v>
      </c>
      <c r="E37" s="119">
        <f t="shared" si="0"/>
        <v>5.3659106815135499E-2</v>
      </c>
      <c r="F37" s="118">
        <f>分析係数表!C40</f>
        <v>0.95581107395335052</v>
      </c>
      <c r="G37" s="119">
        <f t="shared" si="1"/>
        <v>5.1287968512352212E-2</v>
      </c>
      <c r="H37" s="119">
        <v>5.4167444483769076E-2</v>
      </c>
      <c r="I37" s="119">
        <f t="shared" si="2"/>
        <v>5.4167444483769076E-2</v>
      </c>
      <c r="J37" s="118">
        <f>分析係数表!G40</f>
        <v>0.45958963093599003</v>
      </c>
      <c r="K37" s="120">
        <f t="shared" si="3"/>
        <v>2.4894795819041159E-2</v>
      </c>
      <c r="L37" s="121"/>
      <c r="M37" s="122"/>
      <c r="N37" s="123">
        <f>分析係数表!H40</f>
        <v>3.1472741740945193E-2</v>
      </c>
      <c r="O37" s="124">
        <f t="shared" si="4"/>
        <v>0.40147348649268083</v>
      </c>
      <c r="P37" s="118">
        <f>分析係数表!C40</f>
        <v>0.95581107395335052</v>
      </c>
      <c r="Q37" s="124">
        <f t="shared" si="5"/>
        <v>0.3837328042883652</v>
      </c>
      <c r="R37" s="125">
        <v>0.38767821876230413</v>
      </c>
      <c r="S37" s="126">
        <f t="shared" si="6"/>
        <v>0.44184566324607322</v>
      </c>
      <c r="T37" s="127">
        <f>分析係数表!F40</f>
        <v>0.65913274856515214</v>
      </c>
      <c r="U37" s="128">
        <f t="shared" si="7"/>
        <v>0.29123494645697684</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投入係数表!AF38</f>
        <v>1.519854781366473E-3</v>
      </c>
      <c r="E38" s="119">
        <f t="shared" si="0"/>
        <v>5.8405873956474411E-2</v>
      </c>
      <c r="F38" s="118">
        <f>分析係数表!C41</f>
        <v>0.99998427017546621</v>
      </c>
      <c r="G38" s="119">
        <f t="shared" si="1"/>
        <v>5.8404955242325335E-2</v>
      </c>
      <c r="H38" s="119">
        <v>6.1415336951132778E-2</v>
      </c>
      <c r="I38" s="119">
        <f t="shared" si="2"/>
        <v>6.1415336951132778E-2</v>
      </c>
      <c r="J38" s="118">
        <f>分析係数表!G41</f>
        <v>0.4951095975863814</v>
      </c>
      <c r="K38" s="120">
        <f t="shared" si="3"/>
        <v>3.0407322763507369E-2</v>
      </c>
      <c r="L38" s="121"/>
      <c r="M38" s="122"/>
      <c r="N38" s="123">
        <f>分析係数表!H41</f>
        <v>6.1946539479808417E-2</v>
      </c>
      <c r="O38" s="124">
        <f t="shared" si="4"/>
        <v>0.79020421499408544</v>
      </c>
      <c r="P38" s="118">
        <f>分析係数表!C41</f>
        <v>0.99998427017546621</v>
      </c>
      <c r="Q38" s="124">
        <f t="shared" si="5"/>
        <v>0.79019178522043776</v>
      </c>
      <c r="R38" s="125">
        <v>0.80460090594987199</v>
      </c>
      <c r="S38" s="126">
        <f t="shared" si="6"/>
        <v>0.86601624290100476</v>
      </c>
      <c r="T38" s="127">
        <f>分析係数表!F41</f>
        <v>0.60271414391475442</v>
      </c>
      <c r="U38" s="128">
        <f t="shared" si="7"/>
        <v>0.52196023845635109</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投入係数表!AF39</f>
        <v>1.6970816639993126E-3</v>
      </c>
      <c r="E39" s="119">
        <f t="shared" ref="E39:E44" si="10">$C$34*D39</f>
        <v>6.5216452898395449E-2</v>
      </c>
      <c r="F39" s="118">
        <f>分析係数表!C42</f>
        <v>0.19932544143905828</v>
      </c>
      <c r="G39" s="119">
        <f t="shared" ref="G39:G44" si="11">E39*F39</f>
        <v>1.2999298263062224E-2</v>
      </c>
      <c r="H39" s="119">
        <v>1.4826608881409929E-2</v>
      </c>
      <c r="I39" s="119">
        <f t="shared" ref="I39:I44" si="12">C39+H39</f>
        <v>1.4826608881409929E-2</v>
      </c>
      <c r="J39" s="118">
        <f>分析係数表!G42</f>
        <v>0.4992493517128429</v>
      </c>
      <c r="K39" s="120">
        <f t="shared" ref="K39:K44" si="13">I39*J39</f>
        <v>7.4021748721437861E-3</v>
      </c>
      <c r="L39" s="121"/>
      <c r="M39" s="122"/>
      <c r="N39" s="123">
        <f>分析係数表!H42</f>
        <v>1.0931330106951069E-2</v>
      </c>
      <c r="O39" s="124">
        <f t="shared" ref="O39:O44" si="14">$M$45*N39</f>
        <v>0.13944254511295257</v>
      </c>
      <c r="P39" s="118">
        <f>分析係数表!C42</f>
        <v>0.19932544143905828</v>
      </c>
      <c r="Q39" s="124">
        <f t="shared" ref="Q39:Q44" si="15">O39*P39</f>
        <v>2.7794446860025069E-2</v>
      </c>
      <c r="R39" s="125">
        <v>3.0369518202762305E-2</v>
      </c>
      <c r="S39" s="126">
        <f t="shared" ref="S39:S44" si="16">I39+R39</f>
        <v>4.5196127084172234E-2</v>
      </c>
      <c r="T39" s="127">
        <f>分析係数表!F42</f>
        <v>0.57554251398935441</v>
      </c>
      <c r="U39" s="128">
        <f t="shared" ref="U39:U44" si="17">S39*T39</f>
        <v>2.6012292604606836E-2</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投入係数表!AF40</f>
        <v>7.0692044124123263E-2</v>
      </c>
      <c r="E40" s="119">
        <f t="shared" si="10"/>
        <v>2.7165954731062638</v>
      </c>
      <c r="F40" s="118">
        <f>分析係数表!C43</f>
        <v>0.35268356770960052</v>
      </c>
      <c r="G40" s="119">
        <f t="shared" si="11"/>
        <v>0.95809858347886723</v>
      </c>
      <c r="H40" s="119">
        <v>1.1240688814218107</v>
      </c>
      <c r="I40" s="119">
        <f t="shared" si="12"/>
        <v>1.1240688814218107</v>
      </c>
      <c r="J40" s="118">
        <f>分析係数表!G43</f>
        <v>0.33274759463040848</v>
      </c>
      <c r="K40" s="120">
        <f t="shared" si="13"/>
        <v>0.37403121649200138</v>
      </c>
      <c r="L40" s="121"/>
      <c r="M40" s="122"/>
      <c r="N40" s="123">
        <f>分析係数表!H43</f>
        <v>1.5446597034197316E-2</v>
      </c>
      <c r="O40" s="124">
        <f t="shared" si="14"/>
        <v>0.19704032196530388</v>
      </c>
      <c r="P40" s="118">
        <f>分析係数表!C43</f>
        <v>0.35268356770960052</v>
      </c>
      <c r="Q40" s="124">
        <f t="shared" si="15"/>
        <v>6.9492883733371744E-2</v>
      </c>
      <c r="R40" s="125">
        <v>0.27029492256512877</v>
      </c>
      <c r="S40" s="126">
        <f t="shared" si="16"/>
        <v>1.3943638039869395</v>
      </c>
      <c r="T40" s="127">
        <f>分析係数表!F43</f>
        <v>0.57611338364924813</v>
      </c>
      <c r="U40" s="128">
        <f t="shared" si="17"/>
        <v>0.80331164915295272</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投入係数表!AF41</f>
        <v>0</v>
      </c>
      <c r="E41" s="119">
        <f t="shared" si="10"/>
        <v>0</v>
      </c>
      <c r="F41" s="118">
        <f>分析係数表!C44</f>
        <v>0.75263033862133366</v>
      </c>
      <c r="G41" s="119">
        <f t="shared" si="11"/>
        <v>0</v>
      </c>
      <c r="H41" s="119">
        <v>8.2053782974870901E-5</v>
      </c>
      <c r="I41" s="119">
        <f t="shared" si="12"/>
        <v>8.2053782974870901E-5</v>
      </c>
      <c r="J41" s="118">
        <f>分析係数表!G44</f>
        <v>0.27768563162970106</v>
      </c>
      <c r="K41" s="120">
        <f t="shared" si="13"/>
        <v>2.2785156552983437E-5</v>
      </c>
      <c r="L41" s="121"/>
      <c r="M41" s="122"/>
      <c r="N41" s="123">
        <f>分析係数表!H44</f>
        <v>7.7133891527493476E-2</v>
      </c>
      <c r="O41" s="124">
        <f t="shared" si="14"/>
        <v>0.98393754866305616</v>
      </c>
      <c r="P41" s="118">
        <f>分析係数表!C44</f>
        <v>0.75263033862133366</v>
      </c>
      <c r="Q41" s="124">
        <f t="shared" si="15"/>
        <v>0.74054125043252095</v>
      </c>
      <c r="R41" s="125">
        <v>0.74426185258699051</v>
      </c>
      <c r="S41" s="126">
        <f t="shared" si="16"/>
        <v>0.74434390636996539</v>
      </c>
      <c r="T41" s="127">
        <f>分析係数表!F44</f>
        <v>0.39610414657666343</v>
      </c>
      <c r="U41" s="128">
        <f t="shared" si="17"/>
        <v>0.29483770779221502</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投入係数表!AF42</f>
        <v>8.3779980880978723E-4</v>
      </c>
      <c r="E42" s="119">
        <f t="shared" si="10"/>
        <v>3.2195464089081298E-2</v>
      </c>
      <c r="F42" s="118">
        <f>分析係数表!C45</f>
        <v>0.60759401946812885</v>
      </c>
      <c r="G42" s="119">
        <f t="shared" si="11"/>
        <v>1.9561771434526705E-2</v>
      </c>
      <c r="H42" s="119">
        <v>2.2253261468450147E-2</v>
      </c>
      <c r="I42" s="119">
        <f t="shared" si="12"/>
        <v>2.2253261468450147E-2</v>
      </c>
      <c r="J42" s="118">
        <f>分析係数表!G45</f>
        <v>0.27195126838456296</v>
      </c>
      <c r="K42" s="120">
        <f t="shared" si="13"/>
        <v>6.0518026820383392E-3</v>
      </c>
      <c r="L42" s="121"/>
      <c r="M42" s="122"/>
      <c r="N42" s="123">
        <f>分析係数表!H45</f>
        <v>6.7952214843026659E-2</v>
      </c>
      <c r="O42" s="124">
        <f t="shared" si="14"/>
        <v>0.86681398247670749</v>
      </c>
      <c r="P42" s="118">
        <f>分析係数表!C45</f>
        <v>0.60759401946812885</v>
      </c>
      <c r="Q42" s="124">
        <f t="shared" si="15"/>
        <v>0.52667099174419896</v>
      </c>
      <c r="R42" s="125">
        <v>0.54067300579708288</v>
      </c>
      <c r="S42" s="126">
        <f t="shared" si="16"/>
        <v>0.56292626726553308</v>
      </c>
      <c r="T42" s="127">
        <f>分析係数表!F45</f>
        <v>0.68092012984410688</v>
      </c>
      <c r="U42" s="128">
        <f t="shared" si="17"/>
        <v>0.38330782699910521</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投入係数表!AF43</f>
        <v>1.1063253885565138E-3</v>
      </c>
      <c r="E43" s="119">
        <f t="shared" si="10"/>
        <v>4.2514523091991968E-2</v>
      </c>
      <c r="F43" s="118">
        <f>分析係数表!C46</f>
        <v>1</v>
      </c>
      <c r="G43" s="119">
        <f t="shared" si="11"/>
        <v>4.2514523091991968E-2</v>
      </c>
      <c r="H43" s="119">
        <v>4.7689874002687406E-2</v>
      </c>
      <c r="I43" s="119">
        <f t="shared" si="12"/>
        <v>4.7689874002687406E-2</v>
      </c>
      <c r="J43" s="118">
        <f>分析係数表!G46</f>
        <v>0</v>
      </c>
      <c r="K43" s="120">
        <f t="shared" si="13"/>
        <v>0</v>
      </c>
      <c r="L43" s="121"/>
      <c r="M43" s="122"/>
      <c r="N43" s="123">
        <f>分析係数表!H46</f>
        <v>0</v>
      </c>
      <c r="O43" s="124">
        <f t="shared" si="14"/>
        <v>0</v>
      </c>
      <c r="P43" s="118">
        <f>分析係数表!C46</f>
        <v>1</v>
      </c>
      <c r="Q43" s="124">
        <f t="shared" si="15"/>
        <v>0</v>
      </c>
      <c r="R43" s="125">
        <v>8.4940658482566336E-3</v>
      </c>
      <c r="S43" s="126">
        <f t="shared" si="16"/>
        <v>5.618393985094404E-2</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投入係数表!AF44</f>
        <v>1.0472497610122341E-2</v>
      </c>
      <c r="E44" s="119">
        <f t="shared" si="10"/>
        <v>0.40244330111351628</v>
      </c>
      <c r="F44" s="118">
        <f>分析係数表!C47</f>
        <v>6.0971505496971057E-2</v>
      </c>
      <c r="G44" s="119">
        <f t="shared" si="11"/>
        <v>2.4537573946061937E-2</v>
      </c>
      <c r="H44" s="119">
        <v>2.6662518088901313E-2</v>
      </c>
      <c r="I44" s="119">
        <f t="shared" si="12"/>
        <v>2.6662518088901313E-2</v>
      </c>
      <c r="J44" s="118">
        <f>分析係数表!G47</f>
        <v>1.2795549374130737E-2</v>
      </c>
      <c r="K44" s="120">
        <f t="shared" si="13"/>
        <v>3.4116156664519066E-4</v>
      </c>
      <c r="L44" s="121"/>
      <c r="M44" s="122"/>
      <c r="N44" s="123">
        <f>分析係数表!H47</f>
        <v>3.4032160391570036E-5</v>
      </c>
      <c r="O44" s="124">
        <f t="shared" si="14"/>
        <v>4.341220157348583E-4</v>
      </c>
      <c r="P44" s="118">
        <f>分析係数表!C47</f>
        <v>6.0971505496971057E-2</v>
      </c>
      <c r="Q44" s="124">
        <f t="shared" si="15"/>
        <v>2.6469072868734067E-5</v>
      </c>
      <c r="R44" s="125">
        <v>2.3392843259815634E-3</v>
      </c>
      <c r="S44" s="126">
        <f t="shared" si="16"/>
        <v>2.9001802414882878E-2</v>
      </c>
      <c r="T44" s="127">
        <f>分析係数表!F47</f>
        <v>0.42753824756606396</v>
      </c>
      <c r="U44" s="128">
        <f t="shared" si="17"/>
        <v>1.2399379780716268E-2</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38.428588489199463</v>
      </c>
      <c r="D45" s="135">
        <f>投入係数表!AF45</f>
        <v>0.28341263788788518</v>
      </c>
      <c r="E45" s="134">
        <f>SUM(E5:E44)</f>
        <v>10.891147634032041</v>
      </c>
      <c r="F45" s="135">
        <f>分析係数表!C48</f>
        <v>0.75263033862133366</v>
      </c>
      <c r="G45" s="134">
        <f>SUM(G5:G44)</f>
        <v>4.735463239761974</v>
      </c>
      <c r="H45" s="134">
        <f>SUM(H5:H44)</f>
        <v>5.4918351552704321</v>
      </c>
      <c r="I45" s="134">
        <f>SUM(I5:I44)</f>
        <v>43.920423644469885</v>
      </c>
      <c r="J45" s="135">
        <f>分析係数表!G48</f>
        <v>0.27768563162970106</v>
      </c>
      <c r="K45" s="136">
        <f>SUM(K5:K44)</f>
        <v>17.761387555080052</v>
      </c>
      <c r="L45" s="137">
        <f>最終需要_まとめ!$L$33</f>
        <v>0.71820000000000006</v>
      </c>
      <c r="M45" s="134">
        <f>K45*L45</f>
        <v>12.756228542058494</v>
      </c>
      <c r="N45" s="138">
        <f>分析係数表!H48</f>
        <v>1</v>
      </c>
      <c r="O45" s="139">
        <f>SUM(O5:O44)</f>
        <v>12.756228542058491</v>
      </c>
      <c r="P45" s="135">
        <f>分析係数表!C48</f>
        <v>0.75263033862133366</v>
      </c>
      <c r="Q45" s="139">
        <f>SUM(Q5:Q44)</f>
        <v>7.9323999214347642</v>
      </c>
      <c r="R45" s="134">
        <f>SUM(R5:R44)</f>
        <v>9.0910843270754604</v>
      </c>
      <c r="S45" s="140">
        <f>SUM(S5:S44)</f>
        <v>53.011507971545349</v>
      </c>
      <c r="T45" s="141">
        <f>分析係数表!F48</f>
        <v>0.39610414657666343</v>
      </c>
      <c r="U45" s="142">
        <f>SUM(U5:U44)</f>
        <v>35.933878521013057</v>
      </c>
      <c r="V45" s="143">
        <f>分析係数表!D48</f>
        <v>5.7368642575524612E-2</v>
      </c>
      <c r="W45" s="144">
        <f>SUM(W5:W44)</f>
        <v>3</v>
      </c>
      <c r="X45" s="135">
        <f>分析係数表!E48</f>
        <v>4.9571518967407954E-2</v>
      </c>
      <c r="Y45" s="145">
        <f>SUM(Y5:Y44)</f>
        <v>3</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47"/>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194</v>
      </c>
      <c r="C1" s="104"/>
      <c r="D1" s="104"/>
      <c r="E1" s="104"/>
      <c r="F1" s="105"/>
      <c r="G1" s="104" t="s">
        <v>979</v>
      </c>
    </row>
    <row r="2" spans="1:25" x14ac:dyDescent="0.15">
      <c r="B2" s="6" t="s">
        <v>333</v>
      </c>
      <c r="S2" s="6" t="s">
        <v>164</v>
      </c>
      <c r="U2" s="106" t="s">
        <v>228</v>
      </c>
      <c r="W2" s="6" t="s">
        <v>140</v>
      </c>
      <c r="Y2" s="6" t="s">
        <v>165</v>
      </c>
    </row>
    <row r="3" spans="1:25" ht="45" x14ac:dyDescent="0.15">
      <c r="B3" s="107"/>
      <c r="C3" s="108" t="s">
        <v>249</v>
      </c>
      <c r="D3" s="108" t="s">
        <v>256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投入係数表!AG5</f>
        <v>0</v>
      </c>
      <c r="E5" s="119">
        <f t="shared" ref="E5:E38" si="0">$C$35*D5</f>
        <v>0</v>
      </c>
      <c r="F5" s="118">
        <f>分析係数表!C8</f>
        <v>9.2543346452504949E-3</v>
      </c>
      <c r="G5" s="119">
        <f t="shared" ref="G5:G38" si="1">E5*F5</f>
        <v>0</v>
      </c>
      <c r="H5" s="119">
        <f t="array" ref="H5:H44">MMULT(逆行列係数!C5:AP44,'31'!G5:G44)</f>
        <v>2.3182006742279029E-6</v>
      </c>
      <c r="I5" s="119">
        <f t="shared" ref="I5:I38" si="2">C5+H5</f>
        <v>2.3182006742279029E-6</v>
      </c>
      <c r="J5" s="118">
        <f>分析係数表!G8</f>
        <v>9.727626459143969E-2</v>
      </c>
      <c r="K5" s="120">
        <f t="shared" ref="K5:K38" si="3">I5*J5</f>
        <v>2.2550590216224736E-7</v>
      </c>
      <c r="L5" s="121" t="s">
        <v>201</v>
      </c>
      <c r="M5" s="122" t="s">
        <v>201</v>
      </c>
      <c r="N5" s="123">
        <f>分析係数表!H8</f>
        <v>1.0188628253699747E-2</v>
      </c>
      <c r="O5" s="124">
        <f t="shared" ref="O5:O38" si="4">$M$45*N5</f>
        <v>1.1425557285695867E-2</v>
      </c>
      <c r="P5" s="118">
        <f>分析係数表!C8</f>
        <v>9.2543346452504949E-3</v>
      </c>
      <c r="Q5" s="124">
        <f t="shared" ref="Q5:Q38" si="5">O5*P5</f>
        <v>1.0573593063030947E-4</v>
      </c>
      <c r="R5" s="125">
        <f t="array" ref="R5:R44">MMULT(逆行列係数!C5:AP44,'31'!Q5:Q44)</f>
        <v>1.3322540629173132E-4</v>
      </c>
      <c r="S5" s="126">
        <f t="shared" ref="S5:S38" si="6">I5+R5</f>
        <v>1.3554360696595922E-4</v>
      </c>
      <c r="T5" s="127">
        <f>分析係数表!F8</f>
        <v>0.55836575875486383</v>
      </c>
      <c r="U5" s="128">
        <f t="shared" ref="U5:U38" si="7">S5*T5</f>
        <v>7.5682908947918869E-5</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投入係数表!AG6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5.8929340553986933E-4</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投入係数表!AG7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1.3402215737421028E-3</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投入係数表!AG8</f>
        <v>0</v>
      </c>
      <c r="E8" s="119">
        <f t="shared" si="0"/>
        <v>0</v>
      </c>
      <c r="F8" s="118">
        <f>分析係数表!C11</f>
        <v>8.2087549528786496E-4</v>
      </c>
      <c r="G8" s="119">
        <f t="shared" si="1"/>
        <v>0</v>
      </c>
      <c r="H8" s="119">
        <v>5.5430044240562524E-6</v>
      </c>
      <c r="I8" s="119">
        <f t="shared" si="2"/>
        <v>5.5430044240562524E-6</v>
      </c>
      <c r="J8" s="118">
        <f>分析係数表!G11</f>
        <v>0.23510971786833856</v>
      </c>
      <c r="K8" s="120">
        <f t="shared" si="3"/>
        <v>1.3032142062828179E-6</v>
      </c>
      <c r="L8" s="121"/>
      <c r="M8" s="122"/>
      <c r="N8" s="123">
        <f>分析係数表!H11</f>
        <v>-2.1019863771263845E-5</v>
      </c>
      <c r="O8" s="124">
        <f t="shared" si="4"/>
        <v>-2.3571736221594771E-5</v>
      </c>
      <c r="P8" s="118">
        <f>分析係数表!C11</f>
        <v>8.2087549528786496E-4</v>
      </c>
      <c r="Q8" s="124">
        <f t="shared" si="5"/>
        <v>-1.9349460645696516E-8</v>
      </c>
      <c r="R8" s="125">
        <v>4.6700473229554308E-6</v>
      </c>
      <c r="S8" s="126">
        <f t="shared" si="6"/>
        <v>1.0213051747011683E-5</v>
      </c>
      <c r="T8" s="127">
        <f>分析係数表!F11</f>
        <v>0.40125391849529779</v>
      </c>
      <c r="U8" s="128">
        <f t="shared" si="7"/>
        <v>4.0980270332836846E-6</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投入係数表!AG9</f>
        <v>0</v>
      </c>
      <c r="E9" s="119">
        <f t="shared" si="0"/>
        <v>0</v>
      </c>
      <c r="F9" s="118">
        <f>分析係数表!C12</f>
        <v>3.3694766091354578E-2</v>
      </c>
      <c r="G9" s="119">
        <f t="shared" si="1"/>
        <v>0</v>
      </c>
      <c r="H9" s="119">
        <v>9.7019675999123819E-6</v>
      </c>
      <c r="I9" s="119">
        <f t="shared" si="2"/>
        <v>9.7019675999123819E-6</v>
      </c>
      <c r="J9" s="118">
        <f>分析係数表!G12</f>
        <v>0.15134643790478355</v>
      </c>
      <c r="K9" s="120">
        <f t="shared" si="3"/>
        <v>1.4683582369143612E-6</v>
      </c>
      <c r="L9" s="121"/>
      <c r="M9" s="122"/>
      <c r="N9" s="123">
        <f>分析係数表!H12</f>
        <v>7.8483166592429848E-2</v>
      </c>
      <c r="O9" s="124">
        <f t="shared" si="4"/>
        <v>8.8011250733286889E-2</v>
      </c>
      <c r="P9" s="118">
        <f>分析係数表!C12</f>
        <v>3.3694766091354578E-2</v>
      </c>
      <c r="Q9" s="124">
        <f t="shared" si="5"/>
        <v>2.9655185068656609E-3</v>
      </c>
      <c r="R9" s="125">
        <v>3.5436092482530909E-3</v>
      </c>
      <c r="S9" s="126">
        <f t="shared" si="6"/>
        <v>3.5533112158530034E-3</v>
      </c>
      <c r="T9" s="127">
        <f>分析係数表!F12</f>
        <v>0.30024997159413702</v>
      </c>
      <c r="U9" s="128">
        <f t="shared" si="7"/>
        <v>1.0668815916249927E-3</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投入係数表!AG10</f>
        <v>1.0638983815848863E-3</v>
      </c>
      <c r="E10" s="119">
        <f t="shared" si="0"/>
        <v>5.2685529762972185E-3</v>
      </c>
      <c r="F10" s="118">
        <f>分析係数表!C13</f>
        <v>7.3277544118284244E-3</v>
      </c>
      <c r="G10" s="119">
        <f t="shared" si="1"/>
        <v>3.8606662316013722E-5</v>
      </c>
      <c r="H10" s="119">
        <v>5.1688856328446484E-5</v>
      </c>
      <c r="I10" s="119">
        <f t="shared" si="2"/>
        <v>5.1688856328446484E-5</v>
      </c>
      <c r="J10" s="118">
        <f>分析係数表!G13</f>
        <v>0.24598930481283424</v>
      </c>
      <c r="K10" s="120">
        <f t="shared" si="3"/>
        <v>1.2714905834805018E-5</v>
      </c>
      <c r="L10" s="121"/>
      <c r="M10" s="122"/>
      <c r="N10" s="123">
        <f>分析係数表!H13</f>
        <v>1.5623764457412254E-2</v>
      </c>
      <c r="O10" s="124">
        <f t="shared" si="4"/>
        <v>1.7520534794422515E-2</v>
      </c>
      <c r="P10" s="118">
        <f>分析係数表!C13</f>
        <v>7.3277544118284244E-3</v>
      </c>
      <c r="Q10" s="124">
        <f t="shared" si="5"/>
        <v>1.2838617613742301E-4</v>
      </c>
      <c r="R10" s="125">
        <v>1.3886362525058286E-4</v>
      </c>
      <c r="S10" s="126">
        <f t="shared" si="6"/>
        <v>1.9055248157902934E-4</v>
      </c>
      <c r="T10" s="127">
        <f>分析係数表!F13</f>
        <v>0.38101604278074869</v>
      </c>
      <c r="U10" s="128">
        <f t="shared" si="7"/>
        <v>7.2603552473293265E-5</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投入係数表!AG11</f>
        <v>1.2911857631052936E-2</v>
      </c>
      <c r="E11" s="119">
        <f t="shared" si="0"/>
        <v>6.3941074757788957E-2</v>
      </c>
      <c r="F11" s="118">
        <f>分析係数表!C14</f>
        <v>0.29455517461793246</v>
      </c>
      <c r="G11" s="119">
        <f t="shared" si="1"/>
        <v>1.8834174440538799E-2</v>
      </c>
      <c r="H11" s="119">
        <v>2.3596813665684072E-2</v>
      </c>
      <c r="I11" s="119">
        <f t="shared" si="2"/>
        <v>2.3596813665684072E-2</v>
      </c>
      <c r="J11" s="118">
        <f>分析係数表!G14</f>
        <v>0.16245910746250231</v>
      </c>
      <c r="K11" s="120">
        <f t="shared" si="3"/>
        <v>3.8335172870860115E-3</v>
      </c>
      <c r="L11" s="121"/>
      <c r="M11" s="122"/>
      <c r="N11" s="123">
        <f>分析係数表!H14</f>
        <v>1.0389818378367557E-3</v>
      </c>
      <c r="O11" s="124">
        <f t="shared" si="4"/>
        <v>1.1651172475245415E-3</v>
      </c>
      <c r="P11" s="118">
        <f>分析係数表!C14</f>
        <v>0.29455517461793246</v>
      </c>
      <c r="Q11" s="124">
        <f t="shared" si="5"/>
        <v>3.4319131429495612E-4</v>
      </c>
      <c r="R11" s="125">
        <v>1.7201535329134908E-3</v>
      </c>
      <c r="S11" s="126">
        <f t="shared" si="6"/>
        <v>2.5316967198597561E-2</v>
      </c>
      <c r="T11" s="127">
        <f>分析係数表!F14</f>
        <v>0.30083019566693414</v>
      </c>
      <c r="U11" s="128">
        <f t="shared" si="7"/>
        <v>7.6161081960474577E-3</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投入係数表!AG12</f>
        <v>1.289573795860468E-3</v>
      </c>
      <c r="E12" s="119">
        <f t="shared" si="0"/>
        <v>6.3861248197542037E-3</v>
      </c>
      <c r="F12" s="118">
        <f>分析係数表!C15</f>
        <v>2.1772510366767528E-2</v>
      </c>
      <c r="G12" s="119">
        <f t="shared" si="1"/>
        <v>1.3904196884156981E-4</v>
      </c>
      <c r="H12" s="119">
        <v>2.5337245532965649E-4</v>
      </c>
      <c r="I12" s="119">
        <f t="shared" si="2"/>
        <v>2.5337245532965649E-4</v>
      </c>
      <c r="J12" s="118">
        <f>分析係数表!G15</f>
        <v>0.11363521682527829</v>
      </c>
      <c r="K12" s="120">
        <f t="shared" si="3"/>
        <v>2.8792033898938654E-5</v>
      </c>
      <c r="L12" s="121"/>
      <c r="M12" s="122"/>
      <c r="N12" s="123">
        <f>分析係数表!H15</f>
        <v>6.9545720706067236E-3</v>
      </c>
      <c r="O12" s="124">
        <f t="shared" si="4"/>
        <v>7.7988772984590709E-3</v>
      </c>
      <c r="P12" s="118">
        <f>分析係数表!C15</f>
        <v>2.1772510366767528E-2</v>
      </c>
      <c r="Q12" s="124">
        <f t="shared" si="5"/>
        <v>1.6980113682984807E-4</v>
      </c>
      <c r="R12" s="125">
        <v>4.4529348518852822E-4</v>
      </c>
      <c r="S12" s="126">
        <f t="shared" si="6"/>
        <v>6.9866594051818472E-4</v>
      </c>
      <c r="T12" s="127">
        <f>分析係数表!F15</f>
        <v>0.32102453350018673</v>
      </c>
      <c r="U12" s="128">
        <f t="shared" si="7"/>
        <v>2.2428890762731944E-4</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投入係数表!AG13</f>
        <v>4.1266361467534977E-3</v>
      </c>
      <c r="E13" s="119">
        <f t="shared" si="0"/>
        <v>2.0435599423213453E-2</v>
      </c>
      <c r="F13" s="118">
        <f>分析係数表!C16</f>
        <v>6.3168212593708306E-3</v>
      </c>
      <c r="G13" s="119">
        <f t="shared" si="1"/>
        <v>1.2908802888454102E-4</v>
      </c>
      <c r="H13" s="119">
        <v>1.8555980831338282E-4</v>
      </c>
      <c r="I13" s="119">
        <f t="shared" si="2"/>
        <v>1.8555980831338282E-4</v>
      </c>
      <c r="J13" s="118">
        <f>分析係数表!G16</f>
        <v>1.9721577726218097E-2</v>
      </c>
      <c r="K13" s="120">
        <f t="shared" si="3"/>
        <v>3.6595321825145102E-6</v>
      </c>
      <c r="L13" s="121"/>
      <c r="M13" s="122"/>
      <c r="N13" s="123">
        <f>分析係数表!H16</f>
        <v>1.583996877048811E-2</v>
      </c>
      <c r="O13" s="124">
        <f t="shared" si="4"/>
        <v>1.7762986938416058E-2</v>
      </c>
      <c r="P13" s="118">
        <f>分析係数表!C16</f>
        <v>6.3168212593708306E-3</v>
      </c>
      <c r="Q13" s="124">
        <f t="shared" si="5"/>
        <v>1.1220561352251295E-4</v>
      </c>
      <c r="R13" s="125">
        <v>1.5510966178248432E-4</v>
      </c>
      <c r="S13" s="126">
        <f t="shared" si="6"/>
        <v>3.4066947009586711E-4</v>
      </c>
      <c r="T13" s="127">
        <f>分析係数表!F16</f>
        <v>0.1751740139211137</v>
      </c>
      <c r="U13" s="128">
        <f t="shared" si="7"/>
        <v>5.9676438497071853E-5</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投入係数表!AG14</f>
        <v>5.786962408923851E-3</v>
      </c>
      <c r="E14" s="119">
        <f t="shared" si="0"/>
        <v>2.8657735128646993E-2</v>
      </c>
      <c r="F14" s="118">
        <f>分析係数表!C17</f>
        <v>7.9378496960914591E-2</v>
      </c>
      <c r="G14" s="119">
        <f t="shared" si="1"/>
        <v>2.2748079408160004E-3</v>
      </c>
      <c r="H14" s="119">
        <v>2.972822655191271E-3</v>
      </c>
      <c r="I14" s="119">
        <f t="shared" si="2"/>
        <v>2.972822655191271E-3</v>
      </c>
      <c r="J14" s="118">
        <f>分析係数表!G17</f>
        <v>0.22446445904155662</v>
      </c>
      <c r="K14" s="120">
        <f t="shared" si="3"/>
        <v>6.6729302912399261E-4</v>
      </c>
      <c r="L14" s="121"/>
      <c r="M14" s="122"/>
      <c r="N14" s="123">
        <f>分析係数表!H17</f>
        <v>2.9407790361891989E-3</v>
      </c>
      <c r="O14" s="124">
        <f t="shared" si="4"/>
        <v>3.2977981437640686E-3</v>
      </c>
      <c r="P14" s="118">
        <f>分析係数表!C17</f>
        <v>7.9378496960914591E-2</v>
      </c>
      <c r="Q14" s="124">
        <f t="shared" si="5"/>
        <v>2.617742599324859E-4</v>
      </c>
      <c r="R14" s="125">
        <v>7.2588504407073969E-4</v>
      </c>
      <c r="S14" s="126">
        <f t="shared" si="6"/>
        <v>3.6987076992620106E-3</v>
      </c>
      <c r="T14" s="127">
        <f>分析係数表!F17</f>
        <v>0.34168528927112257</v>
      </c>
      <c r="U14" s="128">
        <f t="shared" si="7"/>
        <v>1.2637940101516683E-3</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投入係数表!AG15</f>
        <v>0</v>
      </c>
      <c r="E15" s="119">
        <f t="shared" si="0"/>
        <v>0</v>
      </c>
      <c r="F15" s="118">
        <f>分析係数表!C18</f>
        <v>0.29470672389127328</v>
      </c>
      <c r="G15" s="119">
        <f t="shared" si="1"/>
        <v>0</v>
      </c>
      <c r="H15" s="119">
        <v>3.5731865528386989E-4</v>
      </c>
      <c r="I15" s="119">
        <f t="shared" si="2"/>
        <v>3.5731865528386989E-4</v>
      </c>
      <c r="J15" s="118">
        <f>分析係数表!G18</f>
        <v>0.22527699198491277</v>
      </c>
      <c r="K15" s="120">
        <f t="shared" si="3"/>
        <v>8.0495671842444166E-5</v>
      </c>
      <c r="L15" s="121"/>
      <c r="M15" s="122"/>
      <c r="N15" s="123">
        <f>分析係数表!H18</f>
        <v>4.9546821746550491E-4</v>
      </c>
      <c r="O15" s="124">
        <f t="shared" si="4"/>
        <v>5.5561949665187678E-4</v>
      </c>
      <c r="P15" s="118">
        <f>分析係数表!C18</f>
        <v>0.29470672389127328</v>
      </c>
      <c r="Q15" s="124">
        <f t="shared" si="5"/>
        <v>1.6374480158839289E-4</v>
      </c>
      <c r="R15" s="125">
        <v>4.1034660974958331E-4</v>
      </c>
      <c r="S15" s="126">
        <f t="shared" si="6"/>
        <v>7.6766526503345314E-4</v>
      </c>
      <c r="T15" s="127">
        <f>分析係数表!F18</f>
        <v>0.47032649693540785</v>
      </c>
      <c r="U15" s="128">
        <f t="shared" si="7"/>
        <v>3.6105331492217543E-4</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投入係数表!AG16</f>
        <v>0</v>
      </c>
      <c r="E16" s="119">
        <f t="shared" si="0"/>
        <v>0</v>
      </c>
      <c r="F16" s="118">
        <f>分析係数表!C19</f>
        <v>0.12093112469499157</v>
      </c>
      <c r="G16" s="119">
        <f t="shared" si="1"/>
        <v>0</v>
      </c>
      <c r="H16" s="119">
        <v>1.6612114591956954E-4</v>
      </c>
      <c r="I16" s="119">
        <f t="shared" si="2"/>
        <v>1.6612114591956954E-4</v>
      </c>
      <c r="J16" s="118">
        <f>分析係数表!G19</f>
        <v>4.7525512301634432E-2</v>
      </c>
      <c r="K16" s="120">
        <f t="shared" si="3"/>
        <v>7.89499256396211E-6</v>
      </c>
      <c r="L16" s="121"/>
      <c r="M16" s="122"/>
      <c r="N16" s="123">
        <f>分析係数表!H19</f>
        <v>-1.1610972368888599E-4</v>
      </c>
      <c r="O16" s="124">
        <f t="shared" si="4"/>
        <v>-1.3020578103357111E-4</v>
      </c>
      <c r="P16" s="118">
        <f>分析係数表!C19</f>
        <v>0.12093112469499157</v>
      </c>
      <c r="Q16" s="124">
        <f t="shared" si="5"/>
        <v>-1.5745931542179555E-5</v>
      </c>
      <c r="R16" s="125">
        <v>1.6543619309000097E-4</v>
      </c>
      <c r="S16" s="126">
        <f t="shared" si="6"/>
        <v>3.3155733900957053E-4</v>
      </c>
      <c r="T16" s="127">
        <f>分析係数表!F19</f>
        <v>0.16958714380989795</v>
      </c>
      <c r="U16" s="128">
        <f t="shared" si="7"/>
        <v>5.6227862131843125E-5</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投入係数表!AG17</f>
        <v>4.8359017344767552E-5</v>
      </c>
      <c r="E17" s="119">
        <f t="shared" si="0"/>
        <v>2.3947968074078263E-4</v>
      </c>
      <c r="F17" s="118">
        <f>分析係数表!C20</f>
        <v>0.11038897915538337</v>
      </c>
      <c r="G17" s="119">
        <f t="shared" si="1"/>
        <v>2.6435917485432117E-5</v>
      </c>
      <c r="H17" s="119">
        <v>1.5889630422553637E-4</v>
      </c>
      <c r="I17" s="119">
        <f t="shared" si="2"/>
        <v>1.5889630422553637E-4</v>
      </c>
      <c r="J17" s="118">
        <f>分析係数表!G20</f>
        <v>9.7372253914309995E-2</v>
      </c>
      <c r="K17" s="120">
        <f t="shared" si="3"/>
        <v>1.5472091281094374E-5</v>
      </c>
      <c r="L17" s="121"/>
      <c r="M17" s="122"/>
      <c r="N17" s="123">
        <f>分析係数表!H20</f>
        <v>5.6052970056703585E-4</v>
      </c>
      <c r="O17" s="124">
        <f t="shared" si="4"/>
        <v>6.285796325758606E-4</v>
      </c>
      <c r="P17" s="118">
        <f>分析係数表!C20</f>
        <v>0.11038897915538337</v>
      </c>
      <c r="Q17" s="124">
        <f t="shared" si="5"/>
        <v>6.9388263957915211E-5</v>
      </c>
      <c r="R17" s="125">
        <v>4.9363464889026461E-4</v>
      </c>
      <c r="S17" s="126">
        <f t="shared" si="6"/>
        <v>6.5253095311580103E-4</v>
      </c>
      <c r="T17" s="127">
        <f>分析係数表!F20</f>
        <v>0.25905247400574505</v>
      </c>
      <c r="U17" s="128">
        <f t="shared" si="7"/>
        <v>1.6903975776997508E-4</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投入係数表!AG18</f>
        <v>3.062737765168612E-4</v>
      </c>
      <c r="E18" s="119">
        <f t="shared" si="0"/>
        <v>1.5167046446916234E-3</v>
      </c>
      <c r="F18" s="118">
        <f>分析係数表!C21</f>
        <v>0.41461568406938021</v>
      </c>
      <c r="G18" s="119">
        <f t="shared" si="1"/>
        <v>6.2884953379002369E-4</v>
      </c>
      <c r="H18" s="119">
        <v>1.8506121104084757E-3</v>
      </c>
      <c r="I18" s="119">
        <f t="shared" si="2"/>
        <v>1.8506121104084757E-3</v>
      </c>
      <c r="J18" s="118">
        <f>分析係数表!G21</f>
        <v>0.27518465326220765</v>
      </c>
      <c r="K18" s="120">
        <f t="shared" si="3"/>
        <v>5.0926005192559868E-4</v>
      </c>
      <c r="L18" s="121"/>
      <c r="M18" s="122"/>
      <c r="N18" s="123">
        <f>分析係数表!H21</f>
        <v>9.5590332864557009E-4</v>
      </c>
      <c r="O18" s="124">
        <f t="shared" si="4"/>
        <v>1.0719527662677623E-3</v>
      </c>
      <c r="P18" s="118">
        <f>分析係数表!C21</f>
        <v>0.41461568406938021</v>
      </c>
      <c r="Q18" s="124">
        <f t="shared" si="5"/>
        <v>4.4444842947617268E-4</v>
      </c>
      <c r="R18" s="125">
        <v>1.684488260720243E-3</v>
      </c>
      <c r="S18" s="126">
        <f t="shared" si="6"/>
        <v>3.5351003711287187E-3</v>
      </c>
      <c r="T18" s="127">
        <f>分析係数表!F21</f>
        <v>0.41535015729722335</v>
      </c>
      <c r="U18" s="128">
        <f t="shared" si="7"/>
        <v>1.4683044952097859E-3</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投入係数表!AG19</f>
        <v>0</v>
      </c>
      <c r="E19" s="119">
        <f t="shared" si="0"/>
        <v>0</v>
      </c>
      <c r="F19" s="118">
        <f>分析係数表!C22</f>
        <v>7.9611180086606281E-2</v>
      </c>
      <c r="G19" s="119">
        <f t="shared" si="1"/>
        <v>0</v>
      </c>
      <c r="H19" s="119">
        <v>7.341066207054136E-4</v>
      </c>
      <c r="I19" s="119">
        <f t="shared" si="2"/>
        <v>7.341066207054136E-4</v>
      </c>
      <c r="J19" s="118">
        <f>分析係数表!G22</f>
        <v>0.19753877121551763</v>
      </c>
      <c r="K19" s="120">
        <f t="shared" si="3"/>
        <v>1.4501451979532349E-4</v>
      </c>
      <c r="L19" s="121"/>
      <c r="M19" s="122"/>
      <c r="N19" s="123">
        <f>分析係数表!H22</f>
        <v>4.5042565224136809E-5</v>
      </c>
      <c r="O19" s="124">
        <f t="shared" si="4"/>
        <v>5.0510863331988794E-5</v>
      </c>
      <c r="P19" s="118">
        <f>分析係数表!C22</f>
        <v>7.9611180086606281E-2</v>
      </c>
      <c r="Q19" s="124">
        <f t="shared" si="5"/>
        <v>4.0212294370529181E-6</v>
      </c>
      <c r="R19" s="125">
        <v>7.9931122145307585E-5</v>
      </c>
      <c r="S19" s="126">
        <f t="shared" si="6"/>
        <v>8.1403774285072113E-4</v>
      </c>
      <c r="T19" s="127">
        <f>分析係数表!F22</f>
        <v>0.41941534379431811</v>
      </c>
      <c r="U19" s="128">
        <f t="shared" si="7"/>
        <v>3.4141991977928592E-4</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投入係数表!AG20</f>
        <v>0</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2.5816663480794273E-5</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投入係数表!AG21</f>
        <v>1.6119672448255851E-5</v>
      </c>
      <c r="E21" s="119">
        <f t="shared" si="0"/>
        <v>7.9826560246927549E-5</v>
      </c>
      <c r="F21" s="118">
        <f>分析係数表!C24</f>
        <v>0.1837256220578346</v>
      </c>
      <c r="G21" s="119">
        <f t="shared" si="1"/>
        <v>1.4666184438103975E-5</v>
      </c>
      <c r="H21" s="119">
        <v>7.1159556020643677E-4</v>
      </c>
      <c r="I21" s="119">
        <f t="shared" si="2"/>
        <v>7.1159556020643677E-4</v>
      </c>
      <c r="J21" s="118">
        <f>分析係数表!G24</f>
        <v>0.19288119288119288</v>
      </c>
      <c r="K21" s="120">
        <f t="shared" si="3"/>
        <v>1.3725340050157824E-4</v>
      </c>
      <c r="L21" s="121"/>
      <c r="M21" s="122"/>
      <c r="N21" s="123">
        <f>分析係数表!H24</f>
        <v>1.0389818378367557E-3</v>
      </c>
      <c r="O21" s="124">
        <f t="shared" si="4"/>
        <v>1.1651172475245415E-3</v>
      </c>
      <c r="P21" s="118">
        <f>分析係数表!C24</f>
        <v>0.1837256220578346</v>
      </c>
      <c r="Q21" s="124">
        <f t="shared" si="5"/>
        <v>2.1406189107175844E-4</v>
      </c>
      <c r="R21" s="125">
        <v>4.4634158706642472E-4</v>
      </c>
      <c r="S21" s="126">
        <f t="shared" si="6"/>
        <v>1.1579371472728614E-3</v>
      </c>
      <c r="T21" s="127">
        <f>分析係数表!F24</f>
        <v>0.36419753086419754</v>
      </c>
      <c r="U21" s="128">
        <f t="shared" si="7"/>
        <v>4.217178499327088E-4</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投入係数表!AG22</f>
        <v>1.305693468308724E-3</v>
      </c>
      <c r="E22" s="119">
        <f t="shared" si="0"/>
        <v>6.4659513800011314E-3</v>
      </c>
      <c r="F22" s="118">
        <f>分析係数表!C25</f>
        <v>7.0413931740690439E-3</v>
      </c>
      <c r="G22" s="119">
        <f t="shared" si="1"/>
        <v>4.5529305911002283E-5</v>
      </c>
      <c r="H22" s="119">
        <v>1.3631918516872525E-4</v>
      </c>
      <c r="I22" s="119">
        <f t="shared" si="2"/>
        <v>1.3631918516872525E-4</v>
      </c>
      <c r="J22" s="118">
        <f>分析係数表!G25</f>
        <v>0.25940956994174247</v>
      </c>
      <c r="K22" s="120">
        <f t="shared" si="3"/>
        <v>3.5362501199427777E-5</v>
      </c>
      <c r="L22" s="121"/>
      <c r="M22" s="122"/>
      <c r="N22" s="123">
        <f>分析係数表!H25</f>
        <v>4.4141713919654073E-4</v>
      </c>
      <c r="O22" s="124">
        <f t="shared" si="4"/>
        <v>4.9500646065349016E-4</v>
      </c>
      <c r="P22" s="118">
        <f>分析係数表!C25</f>
        <v>7.0413931740690439E-3</v>
      </c>
      <c r="Q22" s="124">
        <f t="shared" si="5"/>
        <v>3.4855351131655625E-6</v>
      </c>
      <c r="R22" s="125">
        <v>1.3438243675440613E-4</v>
      </c>
      <c r="S22" s="126">
        <f t="shared" si="6"/>
        <v>2.7070162192313141E-4</v>
      </c>
      <c r="T22" s="127">
        <f>分析係数表!F25</f>
        <v>0.34587942658898996</v>
      </c>
      <c r="U22" s="128">
        <f t="shared" si="7"/>
        <v>9.3630121767482243E-5</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投入係数表!AG23</f>
        <v>1.7731639693081437E-4</v>
      </c>
      <c r="E23" s="119">
        <f t="shared" si="0"/>
        <v>8.7809216271620306E-4</v>
      </c>
      <c r="F23" s="118">
        <f>分析係数表!C26</f>
        <v>0.31712598932687097</v>
      </c>
      <c r="G23" s="119">
        <f t="shared" si="1"/>
        <v>2.7846584582154766E-4</v>
      </c>
      <c r="H23" s="119">
        <v>2.2517264342200114E-3</v>
      </c>
      <c r="I23" s="119">
        <f t="shared" si="2"/>
        <v>2.2517264342200114E-3</v>
      </c>
      <c r="J23" s="118">
        <f>分析係数表!G26</f>
        <v>0.20571766536164524</v>
      </c>
      <c r="K23" s="120">
        <f t="shared" si="3"/>
        <v>4.6321990508084297E-4</v>
      </c>
      <c r="L23" s="121"/>
      <c r="M23" s="122"/>
      <c r="N23" s="123">
        <f>分析係数表!H26</f>
        <v>9.9283823212936231E-3</v>
      </c>
      <c r="O23" s="124">
        <f t="shared" si="4"/>
        <v>1.1133716741999932E-2</v>
      </c>
      <c r="P23" s="118">
        <f>分析係数表!C26</f>
        <v>0.31712598932687097</v>
      </c>
      <c r="Q23" s="124">
        <f t="shared" si="5"/>
        <v>3.5307909366918749E-3</v>
      </c>
      <c r="R23" s="125">
        <v>4.4206510442554806E-3</v>
      </c>
      <c r="S23" s="126">
        <f t="shared" si="6"/>
        <v>6.672377478475492E-3</v>
      </c>
      <c r="T23" s="127">
        <f>分析係数表!F26</f>
        <v>0.34642854846901056</v>
      </c>
      <c r="U23" s="128">
        <f t="shared" si="7"/>
        <v>2.3115020447055813E-3</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投入係数表!AG24</f>
        <v>2.7403443162034947E-4</v>
      </c>
      <c r="E24" s="119">
        <f t="shared" si="0"/>
        <v>1.3570515241977683E-3</v>
      </c>
      <c r="F24" s="118">
        <f>分析係数表!C27</f>
        <v>0.91765023268361778</v>
      </c>
      <c r="G24" s="119">
        <f t="shared" si="1"/>
        <v>1.2452986469437403E-3</v>
      </c>
      <c r="H24" s="119">
        <v>2.1024576904387074E-3</v>
      </c>
      <c r="I24" s="119">
        <f t="shared" si="2"/>
        <v>2.1024576904387074E-3</v>
      </c>
      <c r="J24" s="118">
        <f>分析係数表!G27</f>
        <v>0.1974785174198333</v>
      </c>
      <c r="K24" s="120">
        <f t="shared" si="3"/>
        <v>4.1519022764576277E-4</v>
      </c>
      <c r="L24" s="121"/>
      <c r="M24" s="122"/>
      <c r="N24" s="123">
        <f>分析係数表!H27</f>
        <v>5.4386395143410524E-2</v>
      </c>
      <c r="O24" s="124">
        <f t="shared" si="4"/>
        <v>6.0989061314302477E-2</v>
      </c>
      <c r="P24" s="118">
        <f>分析係数表!C27</f>
        <v>0.91765023268361778</v>
      </c>
      <c r="Q24" s="124">
        <f t="shared" si="5"/>
        <v>5.5966626306225099E-2</v>
      </c>
      <c r="R24" s="125">
        <v>5.6498330207414925E-2</v>
      </c>
      <c r="S24" s="126">
        <f t="shared" si="6"/>
        <v>5.8600787897853633E-2</v>
      </c>
      <c r="T24" s="127">
        <f>分析係数表!F27</f>
        <v>0.34824619386181288</v>
      </c>
      <c r="U24" s="128">
        <f t="shared" si="7"/>
        <v>2.0407501342730915E-2</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投入係数表!AG25</f>
        <v>0</v>
      </c>
      <c r="E25" s="119">
        <f t="shared" si="0"/>
        <v>0</v>
      </c>
      <c r="F25" s="118">
        <f>分析係数表!C28</f>
        <v>0.17270965956269024</v>
      </c>
      <c r="G25" s="119">
        <f t="shared" si="1"/>
        <v>0</v>
      </c>
      <c r="H25" s="119">
        <v>1.9260133779667133E-3</v>
      </c>
      <c r="I25" s="119">
        <f t="shared" si="2"/>
        <v>1.9260133779667133E-3</v>
      </c>
      <c r="J25" s="118">
        <f>分析係数表!G28</f>
        <v>0.18312777184293161</v>
      </c>
      <c r="K25" s="120">
        <f t="shared" si="3"/>
        <v>3.5270653844672226E-4</v>
      </c>
      <c r="L25" s="121"/>
      <c r="M25" s="122"/>
      <c r="N25" s="123">
        <f>分析係数表!H28</f>
        <v>7.5351206890511531E-3</v>
      </c>
      <c r="O25" s="124">
        <f t="shared" si="4"/>
        <v>8.4499062036269262E-3</v>
      </c>
      <c r="P25" s="118">
        <f>分析係数表!C28</f>
        <v>0.17270965956269024</v>
      </c>
      <c r="Q25" s="124">
        <f t="shared" si="5"/>
        <v>1.4593804237650707E-3</v>
      </c>
      <c r="R25" s="125">
        <v>1.7271248390192005E-3</v>
      </c>
      <c r="S25" s="126">
        <f t="shared" si="6"/>
        <v>3.6531382169859138E-3</v>
      </c>
      <c r="T25" s="127">
        <f>分析係数表!F28</f>
        <v>0.33877181055970995</v>
      </c>
      <c r="U25" s="128">
        <f t="shared" si="7"/>
        <v>1.2375802479931885E-3</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投入係数表!AG26</f>
        <v>1.7505964278805856E-2</v>
      </c>
      <c r="E26" s="119">
        <f t="shared" si="0"/>
        <v>8.6691644428163322E-2</v>
      </c>
      <c r="F26" s="118">
        <f>分析係数表!C29</f>
        <v>0.14297982963117706</v>
      </c>
      <c r="G26" s="119">
        <f t="shared" si="1"/>
        <v>1.2395156550785371E-2</v>
      </c>
      <c r="H26" s="119">
        <v>1.3588595336525802E-2</v>
      </c>
      <c r="I26" s="119">
        <f t="shared" si="2"/>
        <v>1.3588595336525802E-2</v>
      </c>
      <c r="J26" s="118">
        <f>分析係数表!G29</f>
        <v>0.25955662607609614</v>
      </c>
      <c r="K26" s="120">
        <f t="shared" si="3"/>
        <v>3.5270099586620115E-3</v>
      </c>
      <c r="L26" s="121"/>
      <c r="M26" s="122"/>
      <c r="N26" s="123">
        <f>分析係数表!H29</f>
        <v>1.1267647927291291E-2</v>
      </c>
      <c r="O26" s="124">
        <f t="shared" si="4"/>
        <v>1.2635573078404398E-2</v>
      </c>
      <c r="P26" s="118">
        <f>分析係数表!C29</f>
        <v>0.14297982963117706</v>
      </c>
      <c r="Q26" s="124">
        <f t="shared" si="5"/>
        <v>1.8066320860425484E-3</v>
      </c>
      <c r="R26" s="125">
        <v>2.5216349390200302E-3</v>
      </c>
      <c r="S26" s="126">
        <f t="shared" si="6"/>
        <v>1.6110230275545832E-2</v>
      </c>
      <c r="T26" s="127">
        <f>分析係数表!F29</f>
        <v>0.43962710201168653</v>
      </c>
      <c r="U26" s="128">
        <f t="shared" si="7"/>
        <v>7.0824938487791481E-3</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投入係数表!AG27</f>
        <v>1.5636082274808176E-3</v>
      </c>
      <c r="E27" s="119">
        <f t="shared" si="0"/>
        <v>7.743176343951972E-3</v>
      </c>
      <c r="F27" s="118">
        <f>分析係数表!C30</f>
        <v>1</v>
      </c>
      <c r="G27" s="119">
        <f t="shared" si="1"/>
        <v>7.743176343951972E-3</v>
      </c>
      <c r="H27" s="119">
        <v>1.1155458048168677E-2</v>
      </c>
      <c r="I27" s="119">
        <f t="shared" si="2"/>
        <v>1.1155458048168677E-2</v>
      </c>
      <c r="J27" s="118">
        <f>分析係数表!G30</f>
        <v>0.3461756280481435</v>
      </c>
      <c r="K27" s="120">
        <f t="shared" si="3"/>
        <v>3.8617476959895091E-3</v>
      </c>
      <c r="L27" s="121"/>
      <c r="M27" s="122"/>
      <c r="N27" s="123">
        <f>分析係数表!H30</f>
        <v>0</v>
      </c>
      <c r="O27" s="124">
        <f t="shared" si="4"/>
        <v>0</v>
      </c>
      <c r="P27" s="118">
        <f>分析係数表!C30</f>
        <v>1</v>
      </c>
      <c r="Q27" s="124">
        <f t="shared" si="5"/>
        <v>0</v>
      </c>
      <c r="R27" s="125">
        <v>4.0685293853899599E-3</v>
      </c>
      <c r="S27" s="126">
        <f t="shared" si="6"/>
        <v>1.5223987433558638E-2</v>
      </c>
      <c r="T27" s="127">
        <f>分析係数表!F30</f>
        <v>0.44260005608309094</v>
      </c>
      <c r="U27" s="128">
        <f t="shared" si="7"/>
        <v>6.7381376919013252E-3</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投入係数表!AG28</f>
        <v>4.2878328712360565E-3</v>
      </c>
      <c r="E28" s="119">
        <f t="shared" si="0"/>
        <v>2.1233865025682728E-2</v>
      </c>
      <c r="F28" s="118">
        <f>分析係数表!C31</f>
        <v>0.59217028559204188</v>
      </c>
      <c r="G28" s="119">
        <f t="shared" si="1"/>
        <v>1.257406391648141E-2</v>
      </c>
      <c r="H28" s="119">
        <v>2.0760984932061889E-2</v>
      </c>
      <c r="I28" s="119">
        <f t="shared" si="2"/>
        <v>2.0760984932061889E-2</v>
      </c>
      <c r="J28" s="118">
        <f>分析係数表!G31</f>
        <v>6.4912179892355718E-2</v>
      </c>
      <c r="K28" s="120">
        <f t="shared" si="3"/>
        <v>1.3476407886524877E-3</v>
      </c>
      <c r="L28" s="121"/>
      <c r="M28" s="122"/>
      <c r="N28" s="123">
        <f>分析係数表!H31</f>
        <v>1.4609806266922241E-2</v>
      </c>
      <c r="O28" s="124">
        <f t="shared" si="4"/>
        <v>1.6383479137637966E-2</v>
      </c>
      <c r="P28" s="118">
        <f>分析係数表!C31</f>
        <v>0.59217028559204188</v>
      </c>
      <c r="Q28" s="124">
        <f t="shared" si="5"/>
        <v>9.7018095199263351E-3</v>
      </c>
      <c r="R28" s="125">
        <v>1.7695482350599236E-2</v>
      </c>
      <c r="S28" s="126">
        <f t="shared" si="6"/>
        <v>3.8456467282661125E-2</v>
      </c>
      <c r="T28" s="127">
        <f>分析係数表!F31</f>
        <v>0.31136394108295506</v>
      </c>
      <c r="U28" s="128">
        <f t="shared" si="7"/>
        <v>1.1973957213257088E-2</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投入係数表!AG29</f>
        <v>1.5474885550325617E-3</v>
      </c>
      <c r="E29" s="119">
        <f t="shared" si="0"/>
        <v>7.6633497837050443E-3</v>
      </c>
      <c r="F29" s="118">
        <f>分析係数表!C32</f>
        <v>0.99941076338876522</v>
      </c>
      <c r="G29" s="119">
        <f t="shared" si="1"/>
        <v>7.6588342574477868E-3</v>
      </c>
      <c r="H29" s="119">
        <v>1.0158893114390399E-2</v>
      </c>
      <c r="I29" s="119">
        <f t="shared" si="2"/>
        <v>1.0158893114390399E-2</v>
      </c>
      <c r="J29" s="118">
        <f>分析係数表!G32</f>
        <v>0.13653783696005198</v>
      </c>
      <c r="K29" s="120">
        <f t="shared" si="3"/>
        <v>1.3870732917472309E-3</v>
      </c>
      <c r="L29" s="121"/>
      <c r="M29" s="122"/>
      <c r="N29" s="123">
        <f>分析係数表!H32</f>
        <v>6.1367992753151726E-3</v>
      </c>
      <c r="O29" s="124">
        <f t="shared" si="4"/>
        <v>6.8818245130760737E-3</v>
      </c>
      <c r="P29" s="118">
        <f>分析係数表!C32</f>
        <v>0.99941076338876522</v>
      </c>
      <c r="Q29" s="124">
        <f t="shared" si="5"/>
        <v>6.8777694901208768E-3</v>
      </c>
      <c r="R29" s="125">
        <v>9.9877290562978317E-3</v>
      </c>
      <c r="S29" s="126">
        <f t="shared" si="6"/>
        <v>2.014662217068823E-2</v>
      </c>
      <c r="T29" s="127">
        <f>分析係数表!F32</f>
        <v>0.47034751542708669</v>
      </c>
      <c r="U29" s="128">
        <f t="shared" si="7"/>
        <v>9.47591368223147E-3</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投入係数表!AG30</f>
        <v>4.8036623895802441E-3</v>
      </c>
      <c r="E30" s="119">
        <f t="shared" si="0"/>
        <v>2.3788314953584411E-2</v>
      </c>
      <c r="F30" s="118">
        <f>分析係数表!C33</f>
        <v>1</v>
      </c>
      <c r="G30" s="119">
        <f t="shared" si="1"/>
        <v>2.3788314953584411E-2</v>
      </c>
      <c r="H30" s="119">
        <v>2.5831106680596301E-2</v>
      </c>
      <c r="I30" s="119">
        <f t="shared" si="2"/>
        <v>2.5831106680596301E-2</v>
      </c>
      <c r="J30" s="118">
        <f>分析係数表!G33</f>
        <v>0.48249270529387245</v>
      </c>
      <c r="K30" s="120">
        <f t="shared" si="3"/>
        <v>1.2463320543055531E-2</v>
      </c>
      <c r="L30" s="121"/>
      <c r="M30" s="122"/>
      <c r="N30" s="123">
        <f>分析係数表!H33</f>
        <v>1.3432693895731465E-3</v>
      </c>
      <c r="O30" s="124">
        <f t="shared" si="4"/>
        <v>1.5063461909228658E-3</v>
      </c>
      <c r="P30" s="118">
        <f>分析係数表!C33</f>
        <v>1</v>
      </c>
      <c r="Q30" s="124">
        <f t="shared" si="5"/>
        <v>1.5063461909228658E-3</v>
      </c>
      <c r="R30" s="125">
        <v>4.5506706626695266E-3</v>
      </c>
      <c r="S30" s="126">
        <f t="shared" si="6"/>
        <v>3.0381777343265828E-2</v>
      </c>
      <c r="T30" s="127">
        <f>分析係数表!F33</f>
        <v>0.61497846324857575</v>
      </c>
      <c r="U30" s="128">
        <f t="shared" si="7"/>
        <v>1.8684138741322014E-2</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投入係数表!AG31</f>
        <v>1.3830678960603521E-2</v>
      </c>
      <c r="E31" s="119">
        <f t="shared" si="0"/>
        <v>6.8491188691863839E-2</v>
      </c>
      <c r="F31" s="118">
        <f>分析係数表!C34</f>
        <v>0.43058167090385968</v>
      </c>
      <c r="G31" s="119">
        <f t="shared" si="1"/>
        <v>2.9491050469134271E-2</v>
      </c>
      <c r="H31" s="119">
        <v>3.2997237276179661E-2</v>
      </c>
      <c r="I31" s="119">
        <f t="shared" si="2"/>
        <v>3.2997237276179661E-2</v>
      </c>
      <c r="J31" s="118">
        <f>分析係数表!G34</f>
        <v>0.40252231218602053</v>
      </c>
      <c r="K31" s="120">
        <f t="shared" si="3"/>
        <v>1.3282124244158583E-2</v>
      </c>
      <c r="L31" s="121"/>
      <c r="M31" s="122"/>
      <c r="N31" s="123">
        <f>分析係数表!H34</f>
        <v>0.16043461070711823</v>
      </c>
      <c r="O31" s="124">
        <f t="shared" si="4"/>
        <v>0.17991183794313689</v>
      </c>
      <c r="P31" s="118">
        <f>分析係数表!C34</f>
        <v>0.43058167090385968</v>
      </c>
      <c r="Q31" s="124">
        <f t="shared" si="5"/>
        <v>7.7466739796940298E-2</v>
      </c>
      <c r="R31" s="125">
        <v>8.0898855537508099E-2</v>
      </c>
      <c r="S31" s="126">
        <f t="shared" si="6"/>
        <v>0.11389609281368776</v>
      </c>
      <c r="T31" s="127">
        <f>分析係数表!F34</f>
        <v>0.66381809020658411</v>
      </c>
      <c r="U31" s="128">
        <f t="shared" si="7"/>
        <v>7.5606286813574064E-2</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投入係数表!AG32</f>
        <v>5.8998001160616414E-3</v>
      </c>
      <c r="E32" s="119">
        <f t="shared" si="0"/>
        <v>2.921652105037548E-2</v>
      </c>
      <c r="F32" s="118">
        <f>分析係数表!C35</f>
        <v>0.79245431709599568</v>
      </c>
      <c r="G32" s="119">
        <f t="shared" si="1"/>
        <v>2.3152758236896085E-2</v>
      </c>
      <c r="H32" s="119">
        <v>3.9397432943873961E-2</v>
      </c>
      <c r="I32" s="119">
        <f t="shared" si="2"/>
        <v>3.9397432943873961E-2</v>
      </c>
      <c r="J32" s="118">
        <f>分析係数表!G35</f>
        <v>0.31439313408452596</v>
      </c>
      <c r="K32" s="120">
        <f t="shared" si="3"/>
        <v>1.2386282418109486E-2</v>
      </c>
      <c r="L32" s="121"/>
      <c r="M32" s="122"/>
      <c r="N32" s="123">
        <f>分析係数表!H35</f>
        <v>4.6388837451391565E-2</v>
      </c>
      <c r="O32" s="124">
        <f t="shared" si="4"/>
        <v>5.2020576913800465E-2</v>
      </c>
      <c r="P32" s="118">
        <f>分析係数表!C35</f>
        <v>0.79245431709599568</v>
      </c>
      <c r="Q32" s="124">
        <f t="shared" si="5"/>
        <v>4.1223930753165466E-2</v>
      </c>
      <c r="R32" s="125">
        <v>6.2470673027097641E-2</v>
      </c>
      <c r="S32" s="126">
        <f t="shared" si="6"/>
        <v>0.1018681059709716</v>
      </c>
      <c r="T32" s="127">
        <f>分析係数表!F35</f>
        <v>0.64661124103436318</v>
      </c>
      <c r="U32" s="128">
        <f t="shared" si="7"/>
        <v>6.5869062423709962E-2</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投入係数表!AG33</f>
        <v>2.4469662776452381E-2</v>
      </c>
      <c r="E33" s="119">
        <f t="shared" si="0"/>
        <v>0.12117671845483602</v>
      </c>
      <c r="F33" s="118">
        <f>分析係数表!C36</f>
        <v>1</v>
      </c>
      <c r="G33" s="119">
        <f t="shared" si="1"/>
        <v>0.12117671845483602</v>
      </c>
      <c r="H33" s="119">
        <v>0.13505885809291773</v>
      </c>
      <c r="I33" s="119">
        <f t="shared" si="2"/>
        <v>0.13505885809291773</v>
      </c>
      <c r="J33" s="118">
        <f>分析係数表!G36</f>
        <v>7.0997521594392057E-2</v>
      </c>
      <c r="K33" s="120">
        <f t="shared" si="3"/>
        <v>9.5888441939658599E-3</v>
      </c>
      <c r="L33" s="121"/>
      <c r="M33" s="122"/>
      <c r="N33" s="123">
        <f>分析係数表!H36</f>
        <v>0.2013282552011651</v>
      </c>
      <c r="O33" s="124">
        <f t="shared" si="4"/>
        <v>0.22577008953043473</v>
      </c>
      <c r="P33" s="118">
        <f>分析係数表!C36</f>
        <v>1</v>
      </c>
      <c r="Q33" s="124">
        <f t="shared" si="5"/>
        <v>0.22577008953043473</v>
      </c>
      <c r="R33" s="125">
        <v>0.24141972094864741</v>
      </c>
      <c r="S33" s="126">
        <f t="shared" si="6"/>
        <v>0.37647857904156512</v>
      </c>
      <c r="T33" s="127">
        <f>分析係数表!F36</f>
        <v>0.82218539647157163</v>
      </c>
      <c r="U33" s="128">
        <f t="shared" si="7"/>
        <v>0.30953518977234312</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投入係数表!AG34</f>
        <v>1.8988974144045392E-2</v>
      </c>
      <c r="E34" s="119">
        <f t="shared" si="0"/>
        <v>9.4035687970880646E-2</v>
      </c>
      <c r="F34" s="118">
        <f>分析係数表!C37</f>
        <v>0.57178358697686016</v>
      </c>
      <c r="G34" s="119">
        <f t="shared" si="1"/>
        <v>5.3768062971826916E-2</v>
      </c>
      <c r="H34" s="119">
        <v>6.7234086332052356E-2</v>
      </c>
      <c r="I34" s="119">
        <f t="shared" si="2"/>
        <v>6.7234086332052356E-2</v>
      </c>
      <c r="J34" s="118">
        <f>分析係数表!G37</f>
        <v>0.42113403722838638</v>
      </c>
      <c r="K34" s="120">
        <f t="shared" si="3"/>
        <v>2.8314562216379079E-2</v>
      </c>
      <c r="L34" s="121"/>
      <c r="M34" s="122"/>
      <c r="N34" s="123">
        <f>分析係数表!H37</f>
        <v>5.3182257233085263E-2</v>
      </c>
      <c r="O34" s="124">
        <f t="shared" si="4"/>
        <v>5.9638737567893972E-2</v>
      </c>
      <c r="P34" s="118">
        <f>分析係数表!C37</f>
        <v>0.57178358697686016</v>
      </c>
      <c r="Q34" s="124">
        <f t="shared" si="5"/>
        <v>3.410045128934204E-2</v>
      </c>
      <c r="R34" s="125">
        <v>4.4643835318720876E-2</v>
      </c>
      <c r="S34" s="126">
        <f t="shared" si="6"/>
        <v>0.11187792165077323</v>
      </c>
      <c r="T34" s="127">
        <f>分析係数表!F37</f>
        <v>0.69745759981095801</v>
      </c>
      <c r="U34" s="128">
        <f t="shared" si="7"/>
        <v>7.8030106706386715E-2</v>
      </c>
      <c r="V34" s="129">
        <f>分析係数表!D37</f>
        <v>7.4424549682602759E-2</v>
      </c>
      <c r="W34" s="130">
        <f t="shared" si="8"/>
        <v>0</v>
      </c>
      <c r="X34" s="118">
        <f>分析係数表!E37</f>
        <v>7.0525558264680294E-2</v>
      </c>
      <c r="Y34" s="131">
        <f t="shared" si="9"/>
        <v>0</v>
      </c>
    </row>
    <row r="35" spans="1:25" x14ac:dyDescent="0.15">
      <c r="A35" s="11" t="s">
        <v>23</v>
      </c>
      <c r="B35" s="8" t="s">
        <v>209</v>
      </c>
      <c r="C35" s="117">
        <f>最終需要_まとめ!C36</f>
        <v>4.9521204914783974</v>
      </c>
      <c r="D35" s="118">
        <f>投入係数表!AG35</f>
        <v>0.12291250241795086</v>
      </c>
      <c r="E35" s="119">
        <f t="shared" si="0"/>
        <v>0.60867752188282254</v>
      </c>
      <c r="F35" s="118">
        <f>分析係数表!C38</f>
        <v>0.18809982592830476</v>
      </c>
      <c r="G35" s="119">
        <f t="shared" si="1"/>
        <v>0.11449213591263083</v>
      </c>
      <c r="H35" s="119">
        <v>0.12069806860713372</v>
      </c>
      <c r="I35" s="119">
        <f t="shared" si="2"/>
        <v>5.0728185600855316</v>
      </c>
      <c r="J35" s="118">
        <f>分析係数表!G38</f>
        <v>0.2621703526984332</v>
      </c>
      <c r="K35" s="120">
        <f t="shared" si="3"/>
        <v>1.3299426310727818</v>
      </c>
      <c r="L35" s="121"/>
      <c r="M35" s="122"/>
      <c r="N35" s="123">
        <f>分析係数表!H38</f>
        <v>2.9050452677780503E-2</v>
      </c>
      <c r="O35" s="124">
        <f t="shared" si="4"/>
        <v>3.2577261921873574E-2</v>
      </c>
      <c r="P35" s="118">
        <f>分析係数表!C38</f>
        <v>0.18809982592830476</v>
      </c>
      <c r="Q35" s="124">
        <f t="shared" si="5"/>
        <v>6.1277772967252104E-3</v>
      </c>
      <c r="R35" s="125">
        <v>9.1326856230845559E-3</v>
      </c>
      <c r="S35" s="126">
        <f t="shared" si="6"/>
        <v>5.0819512457086162</v>
      </c>
      <c r="T35" s="127">
        <f>分析係数表!F38</f>
        <v>0.53132052356696113</v>
      </c>
      <c r="U35" s="128">
        <f t="shared" si="7"/>
        <v>2.7001449966116722</v>
      </c>
      <c r="V35" s="129">
        <f>分析係数表!D38</f>
        <v>6.4317493068540843E-2</v>
      </c>
      <c r="W35" s="130">
        <f t="shared" si="8"/>
        <v>0</v>
      </c>
      <c r="X35" s="118">
        <f>分析係数表!E38</f>
        <v>6.162550776968212E-2</v>
      </c>
      <c r="Y35" s="131">
        <f t="shared" si="9"/>
        <v>0</v>
      </c>
    </row>
    <row r="36" spans="1:25" x14ac:dyDescent="0.15">
      <c r="A36" s="11" t="s">
        <v>24</v>
      </c>
      <c r="B36" s="8" t="s">
        <v>40</v>
      </c>
      <c r="C36" s="132"/>
      <c r="D36" s="118">
        <f>投入係数表!AG36</f>
        <v>0</v>
      </c>
      <c r="E36" s="119">
        <f t="shared" si="0"/>
        <v>0</v>
      </c>
      <c r="F36" s="118">
        <f>分析係数表!C39</f>
        <v>1</v>
      </c>
      <c r="G36" s="119">
        <f t="shared" si="1"/>
        <v>0</v>
      </c>
      <c r="H36" s="119">
        <v>2.5804433200322881E-4</v>
      </c>
      <c r="I36" s="119">
        <f t="shared" si="2"/>
        <v>2.5804433200322881E-4</v>
      </c>
      <c r="J36" s="118">
        <f>分析係数表!G39</f>
        <v>0.35299604507126336</v>
      </c>
      <c r="K36" s="120">
        <f t="shared" si="3"/>
        <v>9.1088628650195803E-5</v>
      </c>
      <c r="L36" s="121"/>
      <c r="M36" s="122"/>
      <c r="N36" s="123">
        <f>分析係数表!H39</f>
        <v>3.2770968565294205E-3</v>
      </c>
      <c r="O36" s="124">
        <f t="shared" si="4"/>
        <v>3.6749459233095852E-3</v>
      </c>
      <c r="P36" s="118">
        <f>分析係数表!C39</f>
        <v>1</v>
      </c>
      <c r="Q36" s="124">
        <f t="shared" si="5"/>
        <v>3.6749459233095852E-3</v>
      </c>
      <c r="R36" s="125">
        <v>3.7256855327451261E-3</v>
      </c>
      <c r="S36" s="126">
        <f t="shared" si="6"/>
        <v>3.9837298647483546E-3</v>
      </c>
      <c r="T36" s="127">
        <f>分析係数表!F39</f>
        <v>0.70249732607019377</v>
      </c>
      <c r="U36" s="128">
        <f t="shared" si="7"/>
        <v>2.7985595777716937E-3</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投入係数表!AG37</f>
        <v>3.5785672835127991E-3</v>
      </c>
      <c r="E37" s="119">
        <f t="shared" si="0"/>
        <v>1.7721496374817916E-2</v>
      </c>
      <c r="F37" s="118">
        <f>分析係数表!C40</f>
        <v>0.95581107395335052</v>
      </c>
      <c r="G37" s="119">
        <f t="shared" si="1"/>
        <v>1.6938402482075121E-2</v>
      </c>
      <c r="H37" s="119">
        <v>1.7632178860323418E-2</v>
      </c>
      <c r="I37" s="119">
        <f t="shared" si="2"/>
        <v>1.7632178860323418E-2</v>
      </c>
      <c r="J37" s="118">
        <f>分析係数表!G40</f>
        <v>0.45958963093599003</v>
      </c>
      <c r="K37" s="120">
        <f t="shared" si="3"/>
        <v>8.1035665750134045E-3</v>
      </c>
      <c r="L37" s="121"/>
      <c r="M37" s="122"/>
      <c r="N37" s="123">
        <f>分析係数表!H40</f>
        <v>3.1472741740945193E-2</v>
      </c>
      <c r="O37" s="124">
        <f t="shared" si="4"/>
        <v>3.5293623905504973E-2</v>
      </c>
      <c r="P37" s="118">
        <f>分析係数表!C40</f>
        <v>0.95581107395335052</v>
      </c>
      <c r="Q37" s="124">
        <f t="shared" si="5"/>
        <v>3.3734036568826356E-2</v>
      </c>
      <c r="R37" s="125">
        <v>3.4080878836820254E-2</v>
      </c>
      <c r="S37" s="126">
        <f t="shared" si="6"/>
        <v>5.1713057697143669E-2</v>
      </c>
      <c r="T37" s="127">
        <f>分析係数表!F40</f>
        <v>0.65913274856515214</v>
      </c>
      <c r="U37" s="128">
        <f t="shared" si="7"/>
        <v>3.4085769856626605E-2</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投入係数表!AG38</f>
        <v>4.1911148365465214E-4</v>
      </c>
      <c r="E38" s="119">
        <f t="shared" si="0"/>
        <v>2.0754905664201163E-3</v>
      </c>
      <c r="F38" s="118">
        <f>分析係数表!C41</f>
        <v>0.99998427017546621</v>
      </c>
      <c r="G38" s="119">
        <f t="shared" si="1"/>
        <v>2.0754579193176851E-3</v>
      </c>
      <c r="H38" s="119">
        <v>2.2929248155059514E-3</v>
      </c>
      <c r="I38" s="119">
        <f t="shared" si="2"/>
        <v>2.2929248155059514E-3</v>
      </c>
      <c r="J38" s="118">
        <f>分析係数表!G41</f>
        <v>0.4951095975863814</v>
      </c>
      <c r="K38" s="120">
        <f t="shared" si="3"/>
        <v>1.1352490827009794E-3</v>
      </c>
      <c r="L38" s="121"/>
      <c r="M38" s="122"/>
      <c r="N38" s="123">
        <f>分析係数表!H41</f>
        <v>6.1946539479808417E-2</v>
      </c>
      <c r="O38" s="124">
        <f t="shared" si="4"/>
        <v>6.9467029108669393E-2</v>
      </c>
      <c r="P38" s="118">
        <f>分析係数表!C41</f>
        <v>0.99998427017546621</v>
      </c>
      <c r="Q38" s="124">
        <f t="shared" si="5"/>
        <v>6.9465936404490627E-2</v>
      </c>
      <c r="R38" s="125">
        <v>7.0732645427485918E-2</v>
      </c>
      <c r="S38" s="126">
        <f t="shared" si="6"/>
        <v>7.3025570242991875E-2</v>
      </c>
      <c r="T38" s="127">
        <f>分析係数表!F41</f>
        <v>0.60271414391475442</v>
      </c>
      <c r="U38" s="128">
        <f t="shared" si="7"/>
        <v>4.4013544052891609E-2</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投入係数表!AG39</f>
        <v>1.5636082274808176E-3</v>
      </c>
      <c r="E39" s="119">
        <f t="shared" ref="E39:E44" si="10">$C$35*D39</f>
        <v>7.743176343951972E-3</v>
      </c>
      <c r="F39" s="118">
        <f>分析係数表!C42</f>
        <v>0.19932544143905828</v>
      </c>
      <c r="G39" s="119">
        <f t="shared" ref="G39:G44" si="11">E39*F39</f>
        <v>1.5434120428987003E-3</v>
      </c>
      <c r="H39" s="119">
        <v>1.854788744870486E-3</v>
      </c>
      <c r="I39" s="119">
        <f t="shared" ref="I39:I44" si="12">C39+H39</f>
        <v>1.854788744870486E-3</v>
      </c>
      <c r="J39" s="118">
        <f>分析係数表!G42</f>
        <v>0.4992493517128429</v>
      </c>
      <c r="K39" s="120">
        <f t="shared" ref="K39:K44" si="13">I39*J39</f>
        <v>9.2600207844086772E-4</v>
      </c>
      <c r="L39" s="121"/>
      <c r="M39" s="122"/>
      <c r="N39" s="123">
        <f>分析係数表!H42</f>
        <v>1.0931330106951069E-2</v>
      </c>
      <c r="O39" s="124">
        <f t="shared" ref="O39:O44" si="14">$M$45*N39</f>
        <v>1.2258425298858882E-2</v>
      </c>
      <c r="P39" s="118">
        <f>分析係数表!C42</f>
        <v>0.19932544143905828</v>
      </c>
      <c r="Q39" s="124">
        <f t="shared" ref="Q39:Q44" si="15">O39*P39</f>
        <v>2.4434160340427668E-3</v>
      </c>
      <c r="R39" s="125">
        <v>2.6697911311740403E-3</v>
      </c>
      <c r="S39" s="126">
        <f t="shared" ref="S39:S44" si="16">I39+R39</f>
        <v>4.5245798760445259E-3</v>
      </c>
      <c r="T39" s="127">
        <f>分析係数表!F42</f>
        <v>0.57554251398935441</v>
      </c>
      <c r="U39" s="128">
        <f t="shared" ref="U39:U44" si="17">S39*T39</f>
        <v>2.604088076604308E-3</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投入係数表!AG40</f>
        <v>0.18445741182539171</v>
      </c>
      <c r="E40" s="119">
        <f t="shared" si="10"/>
        <v>0.913455328905592</v>
      </c>
      <c r="F40" s="118">
        <f>分析係数表!C43</f>
        <v>0.35268356770960052</v>
      </c>
      <c r="G40" s="119">
        <f t="shared" si="11"/>
        <v>0.32216068434177075</v>
      </c>
      <c r="H40" s="119">
        <v>0.3568021039710137</v>
      </c>
      <c r="I40" s="119">
        <f t="shared" si="12"/>
        <v>0.3568021039710137</v>
      </c>
      <c r="J40" s="118">
        <f>分析係数表!G43</f>
        <v>0.33274759463040848</v>
      </c>
      <c r="K40" s="120">
        <f t="shared" si="13"/>
        <v>0.11872504185542372</v>
      </c>
      <c r="L40" s="121"/>
      <c r="M40" s="122"/>
      <c r="N40" s="123">
        <f>分析係数表!H43</f>
        <v>1.5446597034197316E-2</v>
      </c>
      <c r="O40" s="124">
        <f t="shared" si="14"/>
        <v>1.7321858731983358E-2</v>
      </c>
      <c r="P40" s="118">
        <f>分析係数表!C43</f>
        <v>0.35268356770960052</v>
      </c>
      <c r="Q40" s="124">
        <f t="shared" si="15"/>
        <v>6.1091349369575875E-3</v>
      </c>
      <c r="R40" s="125">
        <v>2.3761687039214132E-2</v>
      </c>
      <c r="S40" s="126">
        <f t="shared" si="16"/>
        <v>0.3805637910102278</v>
      </c>
      <c r="T40" s="127">
        <f>分析係数表!F43</f>
        <v>0.57611338364924813</v>
      </c>
      <c r="U40" s="128">
        <f t="shared" si="17"/>
        <v>0.21924789333328765</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投入係数表!AG41</f>
        <v>0</v>
      </c>
      <c r="E41" s="119">
        <f t="shared" si="10"/>
        <v>0</v>
      </c>
      <c r="F41" s="118">
        <f>分析係数表!C44</f>
        <v>0.75263033862133366</v>
      </c>
      <c r="G41" s="119">
        <f t="shared" si="11"/>
        <v>0</v>
      </c>
      <c r="H41" s="119">
        <v>8.7135676181639423E-6</v>
      </c>
      <c r="I41" s="119">
        <f t="shared" si="12"/>
        <v>8.7135676181639423E-6</v>
      </c>
      <c r="J41" s="118">
        <f>分析係数表!G44</f>
        <v>0.27768563162970106</v>
      </c>
      <c r="K41" s="120">
        <f t="shared" si="13"/>
        <v>2.4196325277979639E-6</v>
      </c>
      <c r="L41" s="121"/>
      <c r="M41" s="122"/>
      <c r="N41" s="123">
        <f>分析係数表!H44</f>
        <v>7.7133891527493476E-2</v>
      </c>
      <c r="O41" s="124">
        <f t="shared" si="14"/>
        <v>8.6498169760586413E-2</v>
      </c>
      <c r="P41" s="118">
        <f>分析係数表!C44</f>
        <v>0.75263033862133366</v>
      </c>
      <c r="Q41" s="124">
        <f t="shared" si="15"/>
        <v>6.5101146797035755E-2</v>
      </c>
      <c r="R41" s="125">
        <v>6.5428225763791523E-2</v>
      </c>
      <c r="S41" s="126">
        <f t="shared" si="16"/>
        <v>6.5436939331409691E-2</v>
      </c>
      <c r="T41" s="127">
        <f>分析係数表!F44</f>
        <v>0.39610414657666343</v>
      </c>
      <c r="U41" s="128">
        <f t="shared" si="17"/>
        <v>2.5919843008456938E-2</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投入係数表!AG42</f>
        <v>1.1283770713779097E-2</v>
      </c>
      <c r="E42" s="119">
        <f t="shared" si="10"/>
        <v>5.5878592172849288E-2</v>
      </c>
      <c r="F42" s="118">
        <f>分析係数表!C45</f>
        <v>0.60759401946812885</v>
      </c>
      <c r="G42" s="119">
        <f t="shared" si="11"/>
        <v>3.3951498420521822E-2</v>
      </c>
      <c r="H42" s="119">
        <v>3.5295729538040901E-2</v>
      </c>
      <c r="I42" s="119">
        <f t="shared" si="12"/>
        <v>3.5295729538040901E-2</v>
      </c>
      <c r="J42" s="118">
        <f>分析係数表!G45</f>
        <v>0.27195126838456296</v>
      </c>
      <c r="K42" s="120">
        <f t="shared" si="13"/>
        <v>9.5987184164287084E-3</v>
      </c>
      <c r="L42" s="121"/>
      <c r="M42" s="122"/>
      <c r="N42" s="123">
        <f>分析係数表!H45</f>
        <v>6.7952214843026659E-2</v>
      </c>
      <c r="O42" s="124">
        <f t="shared" si="14"/>
        <v>7.6201810886267901E-2</v>
      </c>
      <c r="P42" s="118">
        <f>分析係数表!C45</f>
        <v>0.60759401946812885</v>
      </c>
      <c r="Q42" s="124">
        <f t="shared" si="15"/>
        <v>4.6299764567137733E-2</v>
      </c>
      <c r="R42" s="125">
        <v>4.7530684751230845E-2</v>
      </c>
      <c r="S42" s="126">
        <f t="shared" si="16"/>
        <v>8.2826414289271746E-2</v>
      </c>
      <c r="T42" s="127">
        <f>分析係数表!F45</f>
        <v>0.68092012984410688</v>
      </c>
      <c r="U42" s="128">
        <f t="shared" si="17"/>
        <v>5.6398172772372704E-2</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投入係数表!AG43</f>
        <v>9.6718034689535109E-4</v>
      </c>
      <c r="E43" s="119">
        <f t="shared" si="10"/>
        <v>4.7895936148156532E-3</v>
      </c>
      <c r="F43" s="118">
        <f>分析係数表!C46</f>
        <v>1</v>
      </c>
      <c r="G43" s="119">
        <f t="shared" si="11"/>
        <v>4.7895936148156532E-3</v>
      </c>
      <c r="H43" s="119">
        <v>5.6471898786328908E-3</v>
      </c>
      <c r="I43" s="119">
        <f t="shared" si="12"/>
        <v>5.6471898786328908E-3</v>
      </c>
      <c r="J43" s="118">
        <f>分析係数表!G46</f>
        <v>0</v>
      </c>
      <c r="K43" s="120">
        <f t="shared" si="13"/>
        <v>0</v>
      </c>
      <c r="L43" s="121"/>
      <c r="M43" s="122"/>
      <c r="N43" s="123">
        <f>分析係数表!H46</f>
        <v>0</v>
      </c>
      <c r="O43" s="124">
        <f t="shared" si="14"/>
        <v>0</v>
      </c>
      <c r="P43" s="118">
        <f>分析係数表!C46</f>
        <v>1</v>
      </c>
      <c r="Q43" s="124">
        <f t="shared" si="15"/>
        <v>0</v>
      </c>
      <c r="R43" s="125">
        <v>7.4671522669138703E-4</v>
      </c>
      <c r="S43" s="126">
        <f t="shared" si="16"/>
        <v>6.393905105324278E-3</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投入係数表!AG44</f>
        <v>2.5952672641691922E-3</v>
      </c>
      <c r="E44" s="119">
        <f t="shared" si="10"/>
        <v>1.2852076199755336E-2</v>
      </c>
      <c r="F44" s="118">
        <f>分析係数表!C47</f>
        <v>6.0971505496971057E-2</v>
      </c>
      <c r="G44" s="119">
        <f t="shared" si="11"/>
        <v>7.8361043466087339E-4</v>
      </c>
      <c r="H44" s="119">
        <v>1.0458504775102677E-3</v>
      </c>
      <c r="I44" s="119">
        <f t="shared" si="12"/>
        <v>1.0458504775102677E-3</v>
      </c>
      <c r="J44" s="118">
        <f>分析係数表!G47</f>
        <v>1.2795549374130737E-2</v>
      </c>
      <c r="K44" s="120">
        <f t="shared" si="13"/>
        <v>1.3382231422940839E-5</v>
      </c>
      <c r="L44" s="121"/>
      <c r="M44" s="122"/>
      <c r="N44" s="123">
        <f>分析係数表!H47</f>
        <v>3.4032160391570036E-5</v>
      </c>
      <c r="O44" s="124">
        <f t="shared" si="14"/>
        <v>3.8163763406391535E-5</v>
      </c>
      <c r="P44" s="118">
        <f>分析係数表!C47</f>
        <v>6.0971505496971057E-2</v>
      </c>
      <c r="Q44" s="124">
        <f t="shared" si="15"/>
        <v>2.3269021103179045E-6</v>
      </c>
      <c r="R44" s="125">
        <v>2.0564700780244713E-4</v>
      </c>
      <c r="S44" s="126">
        <f t="shared" si="16"/>
        <v>1.2514974853127148E-3</v>
      </c>
      <c r="T44" s="127">
        <f>分析係数表!F47</f>
        <v>0.42753824756606396</v>
      </c>
      <c r="U44" s="128">
        <f t="shared" si="17"/>
        <v>5.3506304170393394E-4</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4.9521204914783974</v>
      </c>
      <c r="D45" s="135">
        <f>投入係数表!AG45</f>
        <v>0.44798181700947837</v>
      </c>
      <c r="E45" s="134">
        <f>SUM(E5:E44)</f>
        <v>2.2184599358223638</v>
      </c>
      <c r="F45" s="135">
        <f>分析係数表!C48</f>
        <v>0.75263033862133366</v>
      </c>
      <c r="G45" s="134">
        <f>SUM(G5:G44)</f>
        <v>0.81213789579942242</v>
      </c>
      <c r="H45" s="134">
        <f>SUM(H5:H44)</f>
        <v>0.93519123324750786</v>
      </c>
      <c r="I45" s="134">
        <f>SUM(I5:I44)</f>
        <v>5.8873117247259064</v>
      </c>
      <c r="J45" s="135">
        <f>分析係数表!G48</f>
        <v>0.27768563162970106</v>
      </c>
      <c r="K45" s="136">
        <f>SUM(K5:K44)</f>
        <v>1.561407548690865</v>
      </c>
      <c r="L45" s="137">
        <f>最終需要_まとめ!$L$33</f>
        <v>0.71820000000000006</v>
      </c>
      <c r="M45" s="134">
        <f>K45*L45</f>
        <v>1.1214029014697793</v>
      </c>
      <c r="N45" s="138">
        <f>分析係数表!H48</f>
        <v>1</v>
      </c>
      <c r="O45" s="139">
        <f>SUM(O5:O44)</f>
        <v>1.1214029014697793</v>
      </c>
      <c r="P45" s="135">
        <f>分析係数表!C48</f>
        <v>0.75263033862133366</v>
      </c>
      <c r="Q45" s="139">
        <f>SUM(Q5:Q44)</f>
        <v>0.69733904956206794</v>
      </c>
      <c r="R45" s="134">
        <f>SUM(R5:R44)</f>
        <v>0.79919925456617014</v>
      </c>
      <c r="S45" s="140">
        <f>SUM(S5:S44)</f>
        <v>6.6865109792920761</v>
      </c>
      <c r="T45" s="141">
        <f>分析係数表!F48</f>
        <v>0.39610414657666343</v>
      </c>
      <c r="U45" s="142">
        <f>SUM(U5:U44)</f>
        <v>3.7059943278142384</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47"/>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bestFit="1" customWidth="1"/>
    <col min="6" max="16384" width="8.875" style="6"/>
  </cols>
  <sheetData>
    <row r="1" spans="1:25" ht="13.5" x14ac:dyDescent="0.15">
      <c r="B1" s="103" t="s">
        <v>163</v>
      </c>
      <c r="C1" s="104"/>
      <c r="D1" s="104"/>
      <c r="E1" s="104"/>
      <c r="F1" s="105"/>
      <c r="G1" s="104" t="s">
        <v>979</v>
      </c>
    </row>
    <row r="2" spans="1:25" x14ac:dyDescent="0.15">
      <c r="B2" s="6" t="s">
        <v>332</v>
      </c>
      <c r="S2" s="6" t="s">
        <v>164</v>
      </c>
      <c r="U2" s="106" t="s">
        <v>228</v>
      </c>
      <c r="W2" s="6" t="s">
        <v>140</v>
      </c>
      <c r="Y2" s="6" t="s">
        <v>165</v>
      </c>
    </row>
    <row r="3" spans="1:25" ht="45" x14ac:dyDescent="0.15">
      <c r="B3" s="107"/>
      <c r="C3" s="108" t="s">
        <v>249</v>
      </c>
      <c r="D3" s="108" t="s">
        <v>255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投入係数表!AH5</f>
        <v>2.4873765639380147E-5</v>
      </c>
      <c r="E5" s="119">
        <f t="shared" ref="E5:E38" si="0">$C$36*D5</f>
        <v>0</v>
      </c>
      <c r="F5" s="118">
        <f>分析係数表!C8</f>
        <v>9.2543346452504949E-3</v>
      </c>
      <c r="G5" s="119">
        <f t="shared" ref="G5:G38" si="1">E5*F5</f>
        <v>0</v>
      </c>
      <c r="H5" s="119">
        <f t="array" ref="H5:H44">MMULT(逆行列係数!C5:AP44,'32'!G5:G44)</f>
        <v>0</v>
      </c>
      <c r="I5" s="119">
        <f t="shared" ref="I5:I38" si="2">C5+H5</f>
        <v>0</v>
      </c>
      <c r="J5" s="118">
        <f>分析係数表!G8</f>
        <v>9.727626459143969E-2</v>
      </c>
      <c r="K5" s="120">
        <f t="shared" ref="K5:K38" si="3">I5*J5</f>
        <v>0</v>
      </c>
      <c r="L5" s="121" t="s">
        <v>201</v>
      </c>
      <c r="M5" s="122" t="s">
        <v>201</v>
      </c>
      <c r="N5" s="123">
        <f>分析係数表!H8</f>
        <v>1.0188628253699747E-2</v>
      </c>
      <c r="O5" s="124">
        <f t="shared" ref="O5:O38" si="4">$M$45*N5</f>
        <v>0</v>
      </c>
      <c r="P5" s="118">
        <f>分析係数表!C8</f>
        <v>9.2543346452504949E-3</v>
      </c>
      <c r="Q5" s="124">
        <f t="shared" ref="Q5:Q38" si="5">O5*P5</f>
        <v>0</v>
      </c>
      <c r="R5" s="125">
        <f t="array" ref="R5:R44">MMULT(逆行列係数!C5:AP44,'32'!Q5:Q44)</f>
        <v>0</v>
      </c>
      <c r="S5" s="126">
        <f t="shared" ref="S5:S38" si="6">I5+R5</f>
        <v>0</v>
      </c>
      <c r="T5" s="127">
        <f>分析係数表!F8</f>
        <v>0.55836575875486383</v>
      </c>
      <c r="U5" s="128">
        <f t="shared" ref="U5:U38" si="7">S5*T5</f>
        <v>0</v>
      </c>
      <c r="V5" s="129">
        <f>分析係数表!D8</f>
        <v>0.2736524906322878</v>
      </c>
      <c r="W5" s="130">
        <f t="shared" ref="W5:W38" si="8">ROUND(S5*V5,0)</f>
        <v>0</v>
      </c>
      <c r="X5" s="118">
        <f>分析係数表!E8</f>
        <v>4.6479574456934729E-2</v>
      </c>
      <c r="Y5" s="131">
        <f t="shared" ref="Y5:Y38" si="9">ROUND(S5*X5,0)</f>
        <v>0</v>
      </c>
    </row>
    <row r="6" spans="1:25" x14ac:dyDescent="0.15">
      <c r="A6" s="11" t="s">
        <v>238</v>
      </c>
      <c r="B6" s="8" t="s">
        <v>292</v>
      </c>
      <c r="C6" s="132"/>
      <c r="D6" s="118">
        <f>投入係数表!AH6</f>
        <v>0</v>
      </c>
      <c r="E6" s="119">
        <f t="shared" si="0"/>
        <v>0</v>
      </c>
      <c r="F6" s="118">
        <f>分析係数表!C9</f>
        <v>0</v>
      </c>
      <c r="G6" s="119">
        <f t="shared" si="1"/>
        <v>0</v>
      </c>
      <c r="H6" s="119">
        <v>0</v>
      </c>
      <c r="I6" s="119">
        <f t="shared" si="2"/>
        <v>0</v>
      </c>
      <c r="J6" s="118">
        <f>分析係数表!G9</f>
        <v>0</v>
      </c>
      <c r="K6" s="120">
        <f t="shared" si="3"/>
        <v>0</v>
      </c>
      <c r="L6" s="121"/>
      <c r="M6" s="122"/>
      <c r="N6" s="123">
        <f>分析係数表!H9</f>
        <v>5.2549659428159613E-4</v>
      </c>
      <c r="O6" s="124">
        <f t="shared" si="4"/>
        <v>0</v>
      </c>
      <c r="P6" s="118">
        <f>分析係数表!C9</f>
        <v>0</v>
      </c>
      <c r="Q6" s="124">
        <f t="shared" si="5"/>
        <v>0</v>
      </c>
      <c r="R6" s="125">
        <v>0</v>
      </c>
      <c r="S6" s="126">
        <f t="shared" si="6"/>
        <v>0</v>
      </c>
      <c r="T6" s="127">
        <f>分析係数表!F9</f>
        <v>0</v>
      </c>
      <c r="U6" s="128">
        <f t="shared" si="7"/>
        <v>0</v>
      </c>
      <c r="V6" s="129">
        <f>分析係数表!D9</f>
        <v>0</v>
      </c>
      <c r="W6" s="130">
        <f t="shared" si="8"/>
        <v>0</v>
      </c>
      <c r="X6" s="118">
        <f>分析係数表!E9</f>
        <v>0</v>
      </c>
      <c r="Y6" s="131">
        <f t="shared" si="9"/>
        <v>0</v>
      </c>
    </row>
    <row r="7" spans="1:25" x14ac:dyDescent="0.15">
      <c r="A7" s="11" t="s">
        <v>239</v>
      </c>
      <c r="B7" s="8" t="s">
        <v>293</v>
      </c>
      <c r="C7" s="132"/>
      <c r="D7" s="118">
        <f>投入係数表!AH7</f>
        <v>0</v>
      </c>
      <c r="E7" s="119">
        <f t="shared" si="0"/>
        <v>0</v>
      </c>
      <c r="F7" s="118">
        <f>分析係数表!C10</f>
        <v>0</v>
      </c>
      <c r="G7" s="119">
        <f t="shared" si="1"/>
        <v>0</v>
      </c>
      <c r="H7" s="119">
        <v>0</v>
      </c>
      <c r="I7" s="119">
        <f t="shared" si="2"/>
        <v>0</v>
      </c>
      <c r="J7" s="118">
        <f>分析係数表!G10</f>
        <v>0</v>
      </c>
      <c r="K7" s="120">
        <f t="shared" si="3"/>
        <v>0</v>
      </c>
      <c r="L7" s="121"/>
      <c r="M7" s="122"/>
      <c r="N7" s="123">
        <f>分析係数表!H10</f>
        <v>1.19512939728043E-3</v>
      </c>
      <c r="O7" s="124">
        <f t="shared" si="4"/>
        <v>0</v>
      </c>
      <c r="P7" s="118">
        <f>分析係数表!C10</f>
        <v>0</v>
      </c>
      <c r="Q7" s="124">
        <f t="shared" si="5"/>
        <v>0</v>
      </c>
      <c r="R7" s="125">
        <v>0</v>
      </c>
      <c r="S7" s="126">
        <f t="shared" si="6"/>
        <v>0</v>
      </c>
      <c r="T7" s="127">
        <f>分析係数表!F10</f>
        <v>0</v>
      </c>
      <c r="U7" s="128">
        <f t="shared" si="7"/>
        <v>0</v>
      </c>
      <c r="V7" s="129">
        <f>分析係数表!D10</f>
        <v>0</v>
      </c>
      <c r="W7" s="130">
        <f t="shared" si="8"/>
        <v>0</v>
      </c>
      <c r="X7" s="118">
        <f>分析係数表!E10</f>
        <v>0</v>
      </c>
      <c r="Y7" s="131">
        <f t="shared" si="9"/>
        <v>0</v>
      </c>
    </row>
    <row r="8" spans="1:25" x14ac:dyDescent="0.15">
      <c r="A8" s="11" t="s">
        <v>240</v>
      </c>
      <c r="B8" s="8" t="s">
        <v>28</v>
      </c>
      <c r="C8" s="132"/>
      <c r="D8" s="118">
        <f>投入係数表!AH8</f>
        <v>1.2436882819690073E-5</v>
      </c>
      <c r="E8" s="119">
        <f t="shared" si="0"/>
        <v>0</v>
      </c>
      <c r="F8" s="118">
        <f>分析係数表!C11</f>
        <v>8.2087549528786496E-4</v>
      </c>
      <c r="G8" s="119">
        <f t="shared" si="1"/>
        <v>0</v>
      </c>
      <c r="H8" s="119">
        <v>0</v>
      </c>
      <c r="I8" s="119">
        <f t="shared" si="2"/>
        <v>0</v>
      </c>
      <c r="J8" s="118">
        <f>分析係数表!G11</f>
        <v>0.23510971786833856</v>
      </c>
      <c r="K8" s="120">
        <f t="shared" si="3"/>
        <v>0</v>
      </c>
      <c r="L8" s="121"/>
      <c r="M8" s="122"/>
      <c r="N8" s="123">
        <f>分析係数表!H11</f>
        <v>-2.1019863771263845E-5</v>
      </c>
      <c r="O8" s="124">
        <f t="shared" si="4"/>
        <v>0</v>
      </c>
      <c r="P8" s="118">
        <f>分析係数表!C11</f>
        <v>8.2087549528786496E-4</v>
      </c>
      <c r="Q8" s="124">
        <f t="shared" si="5"/>
        <v>0</v>
      </c>
      <c r="R8" s="125">
        <v>0</v>
      </c>
      <c r="S8" s="126">
        <f t="shared" si="6"/>
        <v>0</v>
      </c>
      <c r="T8" s="127">
        <f>分析係数表!F11</f>
        <v>0.40125391849529779</v>
      </c>
      <c r="U8" s="128">
        <f t="shared" si="7"/>
        <v>0</v>
      </c>
      <c r="V8" s="129">
        <f>分析係数表!D11</f>
        <v>5.6426332288401257E-2</v>
      </c>
      <c r="W8" s="130">
        <f t="shared" si="8"/>
        <v>0</v>
      </c>
      <c r="X8" s="118">
        <f>分析係数表!E11</f>
        <v>4.7021943573667714E-2</v>
      </c>
      <c r="Y8" s="131">
        <f t="shared" si="9"/>
        <v>0</v>
      </c>
    </row>
    <row r="9" spans="1:25" x14ac:dyDescent="0.15">
      <c r="A9" s="11" t="s">
        <v>241</v>
      </c>
      <c r="B9" s="8" t="s">
        <v>204</v>
      </c>
      <c r="C9" s="132"/>
      <c r="D9" s="118">
        <f>投入係数表!AH9</f>
        <v>2.9848518767256176E-4</v>
      </c>
      <c r="E9" s="119">
        <f t="shared" si="0"/>
        <v>0</v>
      </c>
      <c r="F9" s="118">
        <f>分析係数表!C12</f>
        <v>3.3694766091354578E-2</v>
      </c>
      <c r="G9" s="119">
        <f t="shared" si="1"/>
        <v>0</v>
      </c>
      <c r="H9" s="119">
        <v>0</v>
      </c>
      <c r="I9" s="119">
        <f t="shared" si="2"/>
        <v>0</v>
      </c>
      <c r="J9" s="118">
        <f>分析係数表!G12</f>
        <v>0.15134643790478355</v>
      </c>
      <c r="K9" s="120">
        <f t="shared" si="3"/>
        <v>0</v>
      </c>
      <c r="L9" s="121"/>
      <c r="M9" s="122"/>
      <c r="N9" s="123">
        <f>分析係数表!H12</f>
        <v>7.8483166592429848E-2</v>
      </c>
      <c r="O9" s="124">
        <f t="shared" si="4"/>
        <v>0</v>
      </c>
      <c r="P9" s="118">
        <f>分析係数表!C12</f>
        <v>3.3694766091354578E-2</v>
      </c>
      <c r="Q9" s="124">
        <f t="shared" si="5"/>
        <v>0</v>
      </c>
      <c r="R9" s="125">
        <v>0</v>
      </c>
      <c r="S9" s="126">
        <f t="shared" si="6"/>
        <v>0</v>
      </c>
      <c r="T9" s="127">
        <f>分析係数表!F12</f>
        <v>0.30024997159413702</v>
      </c>
      <c r="U9" s="128">
        <f t="shared" si="7"/>
        <v>0</v>
      </c>
      <c r="V9" s="129">
        <f>分析係数表!D12</f>
        <v>3.7088865741159563E-2</v>
      </c>
      <c r="W9" s="130">
        <f t="shared" si="8"/>
        <v>0</v>
      </c>
      <c r="X9" s="118">
        <f>分析係数表!E12</f>
        <v>3.539948357013805E-2</v>
      </c>
      <c r="Y9" s="131">
        <f t="shared" si="9"/>
        <v>0</v>
      </c>
    </row>
    <row r="10" spans="1:25" x14ac:dyDescent="0.15">
      <c r="A10" s="11" t="s">
        <v>242</v>
      </c>
      <c r="B10" s="8" t="s">
        <v>29</v>
      </c>
      <c r="C10" s="132"/>
      <c r="D10" s="118">
        <f>投入係数表!AH10</f>
        <v>3.5072009551526005E-3</v>
      </c>
      <c r="E10" s="119">
        <f t="shared" si="0"/>
        <v>0</v>
      </c>
      <c r="F10" s="118">
        <f>分析係数表!C13</f>
        <v>7.3277544118284244E-3</v>
      </c>
      <c r="G10" s="119">
        <f t="shared" si="1"/>
        <v>0</v>
      </c>
      <c r="H10" s="119">
        <v>0</v>
      </c>
      <c r="I10" s="119">
        <f t="shared" si="2"/>
        <v>0</v>
      </c>
      <c r="J10" s="118">
        <f>分析係数表!G13</f>
        <v>0.24598930481283424</v>
      </c>
      <c r="K10" s="120">
        <f t="shared" si="3"/>
        <v>0</v>
      </c>
      <c r="L10" s="121"/>
      <c r="M10" s="122"/>
      <c r="N10" s="123">
        <f>分析係数表!H13</f>
        <v>1.5623764457412254E-2</v>
      </c>
      <c r="O10" s="124">
        <f t="shared" si="4"/>
        <v>0</v>
      </c>
      <c r="P10" s="118">
        <f>分析係数表!C13</f>
        <v>7.3277544118284244E-3</v>
      </c>
      <c r="Q10" s="124">
        <f t="shared" si="5"/>
        <v>0</v>
      </c>
      <c r="R10" s="125">
        <v>0</v>
      </c>
      <c r="S10" s="126">
        <f t="shared" si="6"/>
        <v>0</v>
      </c>
      <c r="T10" s="127">
        <f>分析係数表!F13</f>
        <v>0.38101604278074869</v>
      </c>
      <c r="U10" s="128">
        <f t="shared" si="7"/>
        <v>0</v>
      </c>
      <c r="V10" s="129">
        <f>分析係数表!D13</f>
        <v>0.49732620320855614</v>
      </c>
      <c r="W10" s="130">
        <f t="shared" si="8"/>
        <v>0</v>
      </c>
      <c r="X10" s="118">
        <f>分析係数表!E13</f>
        <v>0.36497326203208558</v>
      </c>
      <c r="Y10" s="131">
        <f t="shared" si="9"/>
        <v>0</v>
      </c>
    </row>
    <row r="11" spans="1:25" x14ac:dyDescent="0.15">
      <c r="A11" s="11" t="s">
        <v>243</v>
      </c>
      <c r="B11" s="8" t="s">
        <v>294</v>
      </c>
      <c r="C11" s="132"/>
      <c r="D11" s="118">
        <f>投入係数表!AH11</f>
        <v>1.2809989304280775E-3</v>
      </c>
      <c r="E11" s="119">
        <f t="shared" si="0"/>
        <v>0</v>
      </c>
      <c r="F11" s="118">
        <f>分析係数表!C14</f>
        <v>0.29455517461793246</v>
      </c>
      <c r="G11" s="119">
        <f t="shared" si="1"/>
        <v>0</v>
      </c>
      <c r="H11" s="119">
        <v>0</v>
      </c>
      <c r="I11" s="119">
        <f t="shared" si="2"/>
        <v>0</v>
      </c>
      <c r="J11" s="118">
        <f>分析係数表!G14</f>
        <v>0.16245910746250231</v>
      </c>
      <c r="K11" s="120">
        <f t="shared" si="3"/>
        <v>0</v>
      </c>
      <c r="L11" s="121"/>
      <c r="M11" s="122"/>
      <c r="N11" s="123">
        <f>分析係数表!H14</f>
        <v>1.0389818378367557E-3</v>
      </c>
      <c r="O11" s="124">
        <f t="shared" si="4"/>
        <v>0</v>
      </c>
      <c r="P11" s="118">
        <f>分析係数表!C14</f>
        <v>0.29455517461793246</v>
      </c>
      <c r="Q11" s="124">
        <f t="shared" si="5"/>
        <v>0</v>
      </c>
      <c r="R11" s="125">
        <v>0</v>
      </c>
      <c r="S11" s="126">
        <f t="shared" si="6"/>
        <v>0</v>
      </c>
      <c r="T11" s="127">
        <f>分析係数表!F14</f>
        <v>0.30083019566693414</v>
      </c>
      <c r="U11" s="128">
        <f t="shared" si="7"/>
        <v>0</v>
      </c>
      <c r="V11" s="129">
        <f>分析係数表!D14</f>
        <v>2.28689587062527E-2</v>
      </c>
      <c r="W11" s="130">
        <f t="shared" si="8"/>
        <v>0</v>
      </c>
      <c r="X11" s="118">
        <f>分析係数表!E14</f>
        <v>2.0446268748842665E-2</v>
      </c>
      <c r="Y11" s="131">
        <f t="shared" si="9"/>
        <v>0</v>
      </c>
    </row>
    <row r="12" spans="1:25" x14ac:dyDescent="0.15">
      <c r="A12" s="11" t="s">
        <v>244</v>
      </c>
      <c r="B12" s="8" t="s">
        <v>30</v>
      </c>
      <c r="C12" s="132"/>
      <c r="D12" s="118">
        <f>投入係数表!AH12</f>
        <v>8.8301868019799521E-4</v>
      </c>
      <c r="E12" s="119">
        <f t="shared" si="0"/>
        <v>0</v>
      </c>
      <c r="F12" s="118">
        <f>分析係数表!C15</f>
        <v>2.1772510366767528E-2</v>
      </c>
      <c r="G12" s="119">
        <f t="shared" si="1"/>
        <v>0</v>
      </c>
      <c r="H12" s="119">
        <v>0</v>
      </c>
      <c r="I12" s="119">
        <f t="shared" si="2"/>
        <v>0</v>
      </c>
      <c r="J12" s="118">
        <f>分析係数表!G15</f>
        <v>0.11363521682527829</v>
      </c>
      <c r="K12" s="120">
        <f t="shared" si="3"/>
        <v>0</v>
      </c>
      <c r="L12" s="121"/>
      <c r="M12" s="122"/>
      <c r="N12" s="123">
        <f>分析係数表!H15</f>
        <v>6.9545720706067236E-3</v>
      </c>
      <c r="O12" s="124">
        <f t="shared" si="4"/>
        <v>0</v>
      </c>
      <c r="P12" s="118">
        <f>分析係数表!C15</f>
        <v>2.1772510366767528E-2</v>
      </c>
      <c r="Q12" s="124">
        <f t="shared" si="5"/>
        <v>0</v>
      </c>
      <c r="R12" s="125">
        <v>0</v>
      </c>
      <c r="S12" s="126">
        <f t="shared" si="6"/>
        <v>0</v>
      </c>
      <c r="T12" s="127">
        <f>分析係数表!F15</f>
        <v>0.32102453350018673</v>
      </c>
      <c r="U12" s="128">
        <f t="shared" si="7"/>
        <v>0</v>
      </c>
      <c r="V12" s="129">
        <f>分析係数表!D15</f>
        <v>3.834936269414365E-2</v>
      </c>
      <c r="W12" s="130">
        <f t="shared" si="8"/>
        <v>0</v>
      </c>
      <c r="X12" s="118">
        <f>分析係数表!E15</f>
        <v>3.7491548002300965E-2</v>
      </c>
      <c r="Y12" s="131">
        <f t="shared" si="9"/>
        <v>0</v>
      </c>
    </row>
    <row r="13" spans="1:25" x14ac:dyDescent="0.15">
      <c r="A13" s="11" t="s">
        <v>245</v>
      </c>
      <c r="B13" s="8" t="s">
        <v>31</v>
      </c>
      <c r="C13" s="132"/>
      <c r="D13" s="118">
        <f>投入係数表!AH13</f>
        <v>1.3344775265527449E-2</v>
      </c>
      <c r="E13" s="119">
        <f t="shared" si="0"/>
        <v>0</v>
      </c>
      <c r="F13" s="118">
        <f>分析係数表!C16</f>
        <v>6.3168212593708306E-3</v>
      </c>
      <c r="G13" s="119">
        <f t="shared" si="1"/>
        <v>0</v>
      </c>
      <c r="H13" s="119">
        <v>0</v>
      </c>
      <c r="I13" s="119">
        <f t="shared" si="2"/>
        <v>0</v>
      </c>
      <c r="J13" s="118">
        <f>分析係数表!G16</f>
        <v>1.9721577726218097E-2</v>
      </c>
      <c r="K13" s="120">
        <f t="shared" si="3"/>
        <v>0</v>
      </c>
      <c r="L13" s="121"/>
      <c r="M13" s="122"/>
      <c r="N13" s="123">
        <f>分析係数表!H16</f>
        <v>1.583996877048811E-2</v>
      </c>
      <c r="O13" s="124">
        <f t="shared" si="4"/>
        <v>0</v>
      </c>
      <c r="P13" s="118">
        <f>分析係数表!C16</f>
        <v>6.3168212593708306E-3</v>
      </c>
      <c r="Q13" s="124">
        <f t="shared" si="5"/>
        <v>0</v>
      </c>
      <c r="R13" s="125">
        <v>0</v>
      </c>
      <c r="S13" s="126">
        <f t="shared" si="6"/>
        <v>0</v>
      </c>
      <c r="T13" s="127">
        <f>分析係数表!F16</f>
        <v>0.1751740139211137</v>
      </c>
      <c r="U13" s="128">
        <f t="shared" si="7"/>
        <v>0</v>
      </c>
      <c r="V13" s="129">
        <f>分析係数表!D16</f>
        <v>0.16473317865429235</v>
      </c>
      <c r="W13" s="130">
        <f t="shared" si="8"/>
        <v>0</v>
      </c>
      <c r="X13" s="118">
        <f>分析係数表!E16</f>
        <v>0.15893271461716937</v>
      </c>
      <c r="Y13" s="131">
        <f t="shared" si="9"/>
        <v>0</v>
      </c>
    </row>
    <row r="14" spans="1:25" x14ac:dyDescent="0.15">
      <c r="A14" s="11" t="s">
        <v>2</v>
      </c>
      <c r="B14" s="8" t="s">
        <v>295</v>
      </c>
      <c r="C14" s="132"/>
      <c r="D14" s="118">
        <f>投入係数表!AH14</f>
        <v>1.9028430714125811E-3</v>
      </c>
      <c r="E14" s="119">
        <f t="shared" si="0"/>
        <v>0</v>
      </c>
      <c r="F14" s="118">
        <f>分析係数表!C17</f>
        <v>7.9378496960914591E-2</v>
      </c>
      <c r="G14" s="119">
        <f t="shared" si="1"/>
        <v>0</v>
      </c>
      <c r="H14" s="119">
        <v>0</v>
      </c>
      <c r="I14" s="119">
        <f t="shared" si="2"/>
        <v>0</v>
      </c>
      <c r="J14" s="118">
        <f>分析係数表!G17</f>
        <v>0.22446445904155662</v>
      </c>
      <c r="K14" s="120">
        <f t="shared" si="3"/>
        <v>0</v>
      </c>
      <c r="L14" s="121"/>
      <c r="M14" s="122"/>
      <c r="N14" s="123">
        <f>分析係数表!H17</f>
        <v>2.9407790361891989E-3</v>
      </c>
      <c r="O14" s="124">
        <f t="shared" si="4"/>
        <v>0</v>
      </c>
      <c r="P14" s="118">
        <f>分析係数表!C17</f>
        <v>7.9378496960914591E-2</v>
      </c>
      <c r="Q14" s="124">
        <f t="shared" si="5"/>
        <v>0</v>
      </c>
      <c r="R14" s="125">
        <v>0</v>
      </c>
      <c r="S14" s="126">
        <f t="shared" si="6"/>
        <v>0</v>
      </c>
      <c r="T14" s="127">
        <f>分析係数表!F17</f>
        <v>0.34168528927112257</v>
      </c>
      <c r="U14" s="128">
        <f t="shared" si="7"/>
        <v>0</v>
      </c>
      <c r="V14" s="129">
        <f>分析係数表!D17</f>
        <v>4.171463398117424E-2</v>
      </c>
      <c r="W14" s="130">
        <f t="shared" si="8"/>
        <v>0</v>
      </c>
      <c r="X14" s="118">
        <f>分析係数表!E17</f>
        <v>3.7448364596735964E-2</v>
      </c>
      <c r="Y14" s="131">
        <f t="shared" si="9"/>
        <v>0</v>
      </c>
    </row>
    <row r="15" spans="1:25" x14ac:dyDescent="0.15">
      <c r="A15" s="11" t="s">
        <v>3</v>
      </c>
      <c r="B15" s="8" t="s">
        <v>32</v>
      </c>
      <c r="C15" s="132"/>
      <c r="D15" s="118">
        <f>投入係数表!AH15</f>
        <v>1.865532422953511E-4</v>
      </c>
      <c r="E15" s="119">
        <f t="shared" si="0"/>
        <v>0</v>
      </c>
      <c r="F15" s="118">
        <f>分析係数表!C18</f>
        <v>0.29470672389127328</v>
      </c>
      <c r="G15" s="119">
        <f t="shared" si="1"/>
        <v>0</v>
      </c>
      <c r="H15" s="119">
        <v>0</v>
      </c>
      <c r="I15" s="119">
        <f t="shared" si="2"/>
        <v>0</v>
      </c>
      <c r="J15" s="118">
        <f>分析係数表!G18</f>
        <v>0.22527699198491277</v>
      </c>
      <c r="K15" s="120">
        <f t="shared" si="3"/>
        <v>0</v>
      </c>
      <c r="L15" s="121"/>
      <c r="M15" s="122"/>
      <c r="N15" s="123">
        <f>分析係数表!H18</f>
        <v>4.9546821746550491E-4</v>
      </c>
      <c r="O15" s="124">
        <f t="shared" si="4"/>
        <v>0</v>
      </c>
      <c r="P15" s="118">
        <f>分析係数表!C18</f>
        <v>0.29470672389127328</v>
      </c>
      <c r="Q15" s="124">
        <f t="shared" si="5"/>
        <v>0</v>
      </c>
      <c r="R15" s="125">
        <v>0</v>
      </c>
      <c r="S15" s="126">
        <f t="shared" si="6"/>
        <v>0</v>
      </c>
      <c r="T15" s="127">
        <f>分析係数表!F18</f>
        <v>0.47032649693540785</v>
      </c>
      <c r="U15" s="128">
        <f t="shared" si="7"/>
        <v>0</v>
      </c>
      <c r="V15" s="129">
        <f>分析係数表!D18</f>
        <v>4.6735030645921737E-2</v>
      </c>
      <c r="W15" s="130">
        <f t="shared" si="8"/>
        <v>0</v>
      </c>
      <c r="X15" s="118">
        <f>分析係数表!E18</f>
        <v>4.1872937293729373E-2</v>
      </c>
      <c r="Y15" s="131">
        <f t="shared" si="9"/>
        <v>0</v>
      </c>
    </row>
    <row r="16" spans="1:25" x14ac:dyDescent="0.15">
      <c r="A16" s="11" t="s">
        <v>4</v>
      </c>
      <c r="B16" s="8" t="s">
        <v>33</v>
      </c>
      <c r="C16" s="132"/>
      <c r="D16" s="118">
        <f>投入係数表!AH16</f>
        <v>2.4873765639380147E-5</v>
      </c>
      <c r="E16" s="119">
        <f t="shared" si="0"/>
        <v>0</v>
      </c>
      <c r="F16" s="118">
        <f>分析係数表!C19</f>
        <v>0.12093112469499157</v>
      </c>
      <c r="G16" s="119">
        <f t="shared" si="1"/>
        <v>0</v>
      </c>
      <c r="H16" s="119">
        <v>0</v>
      </c>
      <c r="I16" s="119">
        <f t="shared" si="2"/>
        <v>0</v>
      </c>
      <c r="J16" s="118">
        <f>分析係数表!G19</f>
        <v>4.7525512301634432E-2</v>
      </c>
      <c r="K16" s="120">
        <f t="shared" si="3"/>
        <v>0</v>
      </c>
      <c r="L16" s="121"/>
      <c r="M16" s="122"/>
      <c r="N16" s="123">
        <f>分析係数表!H19</f>
        <v>-1.1610972368888599E-4</v>
      </c>
      <c r="O16" s="124">
        <f t="shared" si="4"/>
        <v>0</v>
      </c>
      <c r="P16" s="118">
        <f>分析係数表!C19</f>
        <v>0.12093112469499157</v>
      </c>
      <c r="Q16" s="124">
        <f t="shared" si="5"/>
        <v>0</v>
      </c>
      <c r="R16" s="125">
        <v>0</v>
      </c>
      <c r="S16" s="126">
        <f t="shared" si="6"/>
        <v>0</v>
      </c>
      <c r="T16" s="127">
        <f>分析係数表!F19</f>
        <v>0.16958714380989795</v>
      </c>
      <c r="U16" s="128">
        <f t="shared" si="7"/>
        <v>0</v>
      </c>
      <c r="V16" s="129">
        <f>分析係数表!D19</f>
        <v>8.7271714006413471E-3</v>
      </c>
      <c r="W16" s="130">
        <f t="shared" si="8"/>
        <v>0</v>
      </c>
      <c r="X16" s="118">
        <f>分析係数表!E19</f>
        <v>8.3754351023689663E-3</v>
      </c>
      <c r="Y16" s="131">
        <f t="shared" si="9"/>
        <v>0</v>
      </c>
    </row>
    <row r="17" spans="1:25" x14ac:dyDescent="0.15">
      <c r="A17" s="11" t="s">
        <v>5</v>
      </c>
      <c r="B17" s="8" t="s">
        <v>34</v>
      </c>
      <c r="C17" s="132"/>
      <c r="D17" s="118">
        <f>投入係数表!AH17</f>
        <v>1.7411635947566103E-4</v>
      </c>
      <c r="E17" s="119">
        <f t="shared" si="0"/>
        <v>0</v>
      </c>
      <c r="F17" s="118">
        <f>分析係数表!C20</f>
        <v>0.11038897915538337</v>
      </c>
      <c r="G17" s="119">
        <f t="shared" si="1"/>
        <v>0</v>
      </c>
      <c r="H17" s="119">
        <v>0</v>
      </c>
      <c r="I17" s="119">
        <f t="shared" si="2"/>
        <v>0</v>
      </c>
      <c r="J17" s="118">
        <f>分析係数表!G20</f>
        <v>9.7372253914309995E-2</v>
      </c>
      <c r="K17" s="120">
        <f t="shared" si="3"/>
        <v>0</v>
      </c>
      <c r="L17" s="121"/>
      <c r="M17" s="122"/>
      <c r="N17" s="123">
        <f>分析係数表!H20</f>
        <v>5.6052970056703585E-4</v>
      </c>
      <c r="O17" s="124">
        <f t="shared" si="4"/>
        <v>0</v>
      </c>
      <c r="P17" s="118">
        <f>分析係数表!C20</f>
        <v>0.11038897915538337</v>
      </c>
      <c r="Q17" s="124">
        <f t="shared" si="5"/>
        <v>0</v>
      </c>
      <c r="R17" s="125">
        <v>0</v>
      </c>
      <c r="S17" s="126">
        <f t="shared" si="6"/>
        <v>0</v>
      </c>
      <c r="T17" s="127">
        <f>分析係数表!F20</f>
        <v>0.25905247400574505</v>
      </c>
      <c r="U17" s="128">
        <f t="shared" si="7"/>
        <v>0</v>
      </c>
      <c r="V17" s="129">
        <f>分析係数表!D20</f>
        <v>2.1634907148925842E-2</v>
      </c>
      <c r="W17" s="130">
        <f t="shared" si="8"/>
        <v>0</v>
      </c>
      <c r="X17" s="118">
        <f>分析係数表!E20</f>
        <v>2.0653801027632802E-2</v>
      </c>
      <c r="Y17" s="131">
        <f t="shared" si="9"/>
        <v>0</v>
      </c>
    </row>
    <row r="18" spans="1:25" x14ac:dyDescent="0.15">
      <c r="A18" s="11" t="s">
        <v>6</v>
      </c>
      <c r="B18" s="8" t="s">
        <v>35</v>
      </c>
      <c r="C18" s="132"/>
      <c r="D18" s="118">
        <f>投入係数表!AH18</f>
        <v>3.9300549710220628E-3</v>
      </c>
      <c r="E18" s="119">
        <f t="shared" si="0"/>
        <v>0</v>
      </c>
      <c r="F18" s="118">
        <f>分析係数表!C21</f>
        <v>0.41461568406938021</v>
      </c>
      <c r="G18" s="119">
        <f t="shared" si="1"/>
        <v>0</v>
      </c>
      <c r="H18" s="119">
        <v>0</v>
      </c>
      <c r="I18" s="119">
        <f t="shared" si="2"/>
        <v>0</v>
      </c>
      <c r="J18" s="118">
        <f>分析係数表!G21</f>
        <v>0.27518465326220765</v>
      </c>
      <c r="K18" s="120">
        <f t="shared" si="3"/>
        <v>0</v>
      </c>
      <c r="L18" s="121"/>
      <c r="M18" s="122"/>
      <c r="N18" s="123">
        <f>分析係数表!H21</f>
        <v>9.5590332864557009E-4</v>
      </c>
      <c r="O18" s="124">
        <f t="shared" si="4"/>
        <v>0</v>
      </c>
      <c r="P18" s="118">
        <f>分析係数表!C21</f>
        <v>0.41461568406938021</v>
      </c>
      <c r="Q18" s="124">
        <f t="shared" si="5"/>
        <v>0</v>
      </c>
      <c r="R18" s="125">
        <v>0</v>
      </c>
      <c r="S18" s="126">
        <f t="shared" si="6"/>
        <v>0</v>
      </c>
      <c r="T18" s="127">
        <f>分析係数表!F21</f>
        <v>0.41535015729722335</v>
      </c>
      <c r="U18" s="128">
        <f t="shared" si="7"/>
        <v>0</v>
      </c>
      <c r="V18" s="129">
        <f>分析係数表!D21</f>
        <v>9.8857885378197244E-2</v>
      </c>
      <c r="W18" s="130">
        <f t="shared" si="8"/>
        <v>0</v>
      </c>
      <c r="X18" s="118">
        <f>分析係数表!E21</f>
        <v>8.5675694159485713E-2</v>
      </c>
      <c r="Y18" s="131">
        <f t="shared" si="9"/>
        <v>0</v>
      </c>
    </row>
    <row r="19" spans="1:25" x14ac:dyDescent="0.15">
      <c r="A19" s="11" t="s">
        <v>7</v>
      </c>
      <c r="B19" s="8" t="s">
        <v>296</v>
      </c>
      <c r="C19" s="132"/>
      <c r="D19" s="118">
        <f>投入係数表!AH19</f>
        <v>2.8604830485287169E-4</v>
      </c>
      <c r="E19" s="119">
        <f t="shared" si="0"/>
        <v>0</v>
      </c>
      <c r="F19" s="118">
        <f>分析係数表!C22</f>
        <v>7.9611180086606281E-2</v>
      </c>
      <c r="G19" s="119">
        <f t="shared" si="1"/>
        <v>0</v>
      </c>
      <c r="H19" s="119">
        <v>0</v>
      </c>
      <c r="I19" s="119">
        <f t="shared" si="2"/>
        <v>0</v>
      </c>
      <c r="J19" s="118">
        <f>分析係数表!G22</f>
        <v>0.19753877121551763</v>
      </c>
      <c r="K19" s="120">
        <f t="shared" si="3"/>
        <v>0</v>
      </c>
      <c r="L19" s="121"/>
      <c r="M19" s="122"/>
      <c r="N19" s="123">
        <f>分析係数表!H22</f>
        <v>4.5042565224136809E-5</v>
      </c>
      <c r="O19" s="124">
        <f t="shared" si="4"/>
        <v>0</v>
      </c>
      <c r="P19" s="118">
        <f>分析係数表!C22</f>
        <v>7.9611180086606281E-2</v>
      </c>
      <c r="Q19" s="124">
        <f t="shared" si="5"/>
        <v>0</v>
      </c>
      <c r="R19" s="125">
        <v>0</v>
      </c>
      <c r="S19" s="126">
        <f t="shared" si="6"/>
        <v>0</v>
      </c>
      <c r="T19" s="127">
        <f>分析係数表!F22</f>
        <v>0.41941534379431811</v>
      </c>
      <c r="U19" s="128">
        <f t="shared" si="7"/>
        <v>0</v>
      </c>
      <c r="V19" s="129">
        <f>分析係数表!D22</f>
        <v>5.6429845830092869E-2</v>
      </c>
      <c r="W19" s="130">
        <f t="shared" si="8"/>
        <v>0</v>
      </c>
      <c r="X19" s="118">
        <f>分析係数表!E22</f>
        <v>5.0253899995425226E-2</v>
      </c>
      <c r="Y19" s="131">
        <f t="shared" si="9"/>
        <v>0</v>
      </c>
    </row>
    <row r="20" spans="1:25" x14ac:dyDescent="0.15">
      <c r="A20" s="11" t="s">
        <v>8</v>
      </c>
      <c r="B20" s="8" t="s">
        <v>297</v>
      </c>
      <c r="C20" s="132"/>
      <c r="D20" s="118">
        <f>投入係数表!AH20</f>
        <v>1.2436882819690073E-5</v>
      </c>
      <c r="E20" s="119">
        <f t="shared" si="0"/>
        <v>0</v>
      </c>
      <c r="F20" s="118">
        <f>分析係数表!C23</f>
        <v>0</v>
      </c>
      <c r="G20" s="119">
        <f t="shared" si="1"/>
        <v>0</v>
      </c>
      <c r="H20" s="119">
        <v>0</v>
      </c>
      <c r="I20" s="119">
        <f t="shared" si="2"/>
        <v>0</v>
      </c>
      <c r="J20" s="118">
        <f>分析係数表!G23</f>
        <v>0.20785268785268785</v>
      </c>
      <c r="K20" s="120">
        <f t="shared" si="3"/>
        <v>0</v>
      </c>
      <c r="L20" s="121"/>
      <c r="M20" s="122"/>
      <c r="N20" s="123">
        <f>分析係数表!H23</f>
        <v>2.3021755559003257E-5</v>
      </c>
      <c r="O20" s="124">
        <f t="shared" si="4"/>
        <v>0</v>
      </c>
      <c r="P20" s="118">
        <f>分析係数表!C23</f>
        <v>0</v>
      </c>
      <c r="Q20" s="124">
        <f t="shared" si="5"/>
        <v>0</v>
      </c>
      <c r="R20" s="125">
        <v>0</v>
      </c>
      <c r="S20" s="126">
        <f t="shared" si="6"/>
        <v>0</v>
      </c>
      <c r="T20" s="127">
        <f>分析係数表!F23</f>
        <v>0.42513810513810513</v>
      </c>
      <c r="U20" s="128">
        <f t="shared" si="7"/>
        <v>0</v>
      </c>
      <c r="V20" s="129">
        <f>分析係数表!D23</f>
        <v>6.6504306504306498E-2</v>
      </c>
      <c r="W20" s="130">
        <f t="shared" si="8"/>
        <v>0</v>
      </c>
      <c r="X20" s="118">
        <f>分析係数表!E23</f>
        <v>6.0005940005940006E-2</v>
      </c>
      <c r="Y20" s="131">
        <f t="shared" si="9"/>
        <v>0</v>
      </c>
    </row>
    <row r="21" spans="1:25" x14ac:dyDescent="0.15">
      <c r="A21" s="11" t="s">
        <v>9</v>
      </c>
      <c r="B21" s="8" t="s">
        <v>298</v>
      </c>
      <c r="C21" s="132"/>
      <c r="D21" s="118">
        <f>投入係数表!AH21</f>
        <v>2.5619978608561549E-3</v>
      </c>
      <c r="E21" s="119">
        <f t="shared" si="0"/>
        <v>0</v>
      </c>
      <c r="F21" s="118">
        <f>分析係数表!C24</f>
        <v>0.1837256220578346</v>
      </c>
      <c r="G21" s="119">
        <f t="shared" si="1"/>
        <v>0</v>
      </c>
      <c r="H21" s="119">
        <v>0</v>
      </c>
      <c r="I21" s="119">
        <f t="shared" si="2"/>
        <v>0</v>
      </c>
      <c r="J21" s="118">
        <f>分析係数表!G24</f>
        <v>0.19288119288119288</v>
      </c>
      <c r="K21" s="120">
        <f t="shared" si="3"/>
        <v>0</v>
      </c>
      <c r="L21" s="121"/>
      <c r="M21" s="122"/>
      <c r="N21" s="123">
        <f>分析係数表!H24</f>
        <v>1.0389818378367557E-3</v>
      </c>
      <c r="O21" s="124">
        <f t="shared" si="4"/>
        <v>0</v>
      </c>
      <c r="P21" s="118">
        <f>分析係数表!C24</f>
        <v>0.1837256220578346</v>
      </c>
      <c r="Q21" s="124">
        <f t="shared" si="5"/>
        <v>0</v>
      </c>
      <c r="R21" s="125">
        <v>0</v>
      </c>
      <c r="S21" s="126">
        <f t="shared" si="6"/>
        <v>0</v>
      </c>
      <c r="T21" s="127">
        <f>分析係数表!F24</f>
        <v>0.36419753086419754</v>
      </c>
      <c r="U21" s="128">
        <f t="shared" si="7"/>
        <v>0</v>
      </c>
      <c r="V21" s="129">
        <f>分析係数表!D24</f>
        <v>5.1948051948051951E-2</v>
      </c>
      <c r="W21" s="130">
        <f t="shared" si="8"/>
        <v>0</v>
      </c>
      <c r="X21" s="118">
        <f>分析係数表!E24</f>
        <v>4.5614878948212284E-2</v>
      </c>
      <c r="Y21" s="131">
        <f t="shared" si="9"/>
        <v>0</v>
      </c>
    </row>
    <row r="22" spans="1:25" x14ac:dyDescent="0.15">
      <c r="A22" s="11" t="s">
        <v>10</v>
      </c>
      <c r="B22" s="8" t="s">
        <v>299</v>
      </c>
      <c r="C22" s="132"/>
      <c r="D22" s="118">
        <f>投入係数表!AH22</f>
        <v>1.865532422953511E-3</v>
      </c>
      <c r="E22" s="119">
        <f t="shared" si="0"/>
        <v>0</v>
      </c>
      <c r="F22" s="118">
        <f>分析係数表!C25</f>
        <v>7.0413931740690439E-3</v>
      </c>
      <c r="G22" s="119">
        <f t="shared" si="1"/>
        <v>0</v>
      </c>
      <c r="H22" s="119">
        <v>0</v>
      </c>
      <c r="I22" s="119">
        <f t="shared" si="2"/>
        <v>0</v>
      </c>
      <c r="J22" s="118">
        <f>分析係数表!G25</f>
        <v>0.25940956994174247</v>
      </c>
      <c r="K22" s="120">
        <f t="shared" si="3"/>
        <v>0</v>
      </c>
      <c r="L22" s="121"/>
      <c r="M22" s="122"/>
      <c r="N22" s="123">
        <f>分析係数表!H25</f>
        <v>4.4141713919654073E-4</v>
      </c>
      <c r="O22" s="124">
        <f t="shared" si="4"/>
        <v>0</v>
      </c>
      <c r="P22" s="118">
        <f>分析係数表!C25</f>
        <v>7.0413931740690439E-3</v>
      </c>
      <c r="Q22" s="124">
        <f t="shared" si="5"/>
        <v>0</v>
      </c>
      <c r="R22" s="125">
        <v>0</v>
      </c>
      <c r="S22" s="126">
        <f t="shared" si="6"/>
        <v>0</v>
      </c>
      <c r="T22" s="127">
        <f>分析係数表!F25</f>
        <v>0.34587942658898996</v>
      </c>
      <c r="U22" s="128">
        <f t="shared" si="7"/>
        <v>0</v>
      </c>
      <c r="V22" s="129">
        <f>分析係数表!D25</f>
        <v>9.5895791058453889E-2</v>
      </c>
      <c r="W22" s="130">
        <f t="shared" si="8"/>
        <v>0</v>
      </c>
      <c r="X22" s="118">
        <f>分析係数表!E25</f>
        <v>9.2295607776395894E-2</v>
      </c>
      <c r="Y22" s="131">
        <f t="shared" si="9"/>
        <v>0</v>
      </c>
    </row>
    <row r="23" spans="1:25" x14ac:dyDescent="0.15">
      <c r="A23" s="11" t="s">
        <v>11</v>
      </c>
      <c r="B23" s="8" t="s">
        <v>36</v>
      </c>
      <c r="C23" s="132"/>
      <c r="D23" s="118">
        <f>投入係数表!AH23</f>
        <v>1.6292316493793995E-3</v>
      </c>
      <c r="E23" s="119">
        <f t="shared" si="0"/>
        <v>0</v>
      </c>
      <c r="F23" s="118">
        <f>分析係数表!C26</f>
        <v>0.31712598932687097</v>
      </c>
      <c r="G23" s="119">
        <f t="shared" si="1"/>
        <v>0</v>
      </c>
      <c r="H23" s="119">
        <v>0</v>
      </c>
      <c r="I23" s="119">
        <f t="shared" si="2"/>
        <v>0</v>
      </c>
      <c r="J23" s="118">
        <f>分析係数表!G26</f>
        <v>0.20571766536164524</v>
      </c>
      <c r="K23" s="120">
        <f t="shared" si="3"/>
        <v>0</v>
      </c>
      <c r="L23" s="121"/>
      <c r="M23" s="122"/>
      <c r="N23" s="123">
        <f>分析係数表!H26</f>
        <v>9.9283823212936231E-3</v>
      </c>
      <c r="O23" s="124">
        <f t="shared" si="4"/>
        <v>0</v>
      </c>
      <c r="P23" s="118">
        <f>分析係数表!C26</f>
        <v>0.31712598932687097</v>
      </c>
      <c r="Q23" s="124">
        <f t="shared" si="5"/>
        <v>0</v>
      </c>
      <c r="R23" s="125">
        <v>0</v>
      </c>
      <c r="S23" s="126">
        <f t="shared" si="6"/>
        <v>0</v>
      </c>
      <c r="T23" s="127">
        <f>分析係数表!F26</f>
        <v>0.34642854846901056</v>
      </c>
      <c r="U23" s="128">
        <f t="shared" si="7"/>
        <v>0</v>
      </c>
      <c r="V23" s="129">
        <f>分析係数表!D26</f>
        <v>2.2616085835695871E-2</v>
      </c>
      <c r="W23" s="130">
        <f t="shared" si="8"/>
        <v>0</v>
      </c>
      <c r="X23" s="118">
        <f>分析係数表!E26</f>
        <v>2.1362493812398346E-2</v>
      </c>
      <c r="Y23" s="131">
        <f t="shared" si="9"/>
        <v>0</v>
      </c>
    </row>
    <row r="24" spans="1:25" x14ac:dyDescent="0.15">
      <c r="A24" s="11" t="s">
        <v>12</v>
      </c>
      <c r="B24" s="8" t="s">
        <v>205</v>
      </c>
      <c r="C24" s="132"/>
      <c r="D24" s="118">
        <f>投入係数表!AH24</f>
        <v>1.3307464617068377E-3</v>
      </c>
      <c r="E24" s="119">
        <f t="shared" si="0"/>
        <v>0</v>
      </c>
      <c r="F24" s="118">
        <f>分析係数表!C27</f>
        <v>0.91765023268361778</v>
      </c>
      <c r="G24" s="119">
        <f t="shared" si="1"/>
        <v>0</v>
      </c>
      <c r="H24" s="119">
        <v>0</v>
      </c>
      <c r="I24" s="119">
        <f t="shared" si="2"/>
        <v>0</v>
      </c>
      <c r="J24" s="118">
        <f>分析係数表!G27</f>
        <v>0.1974785174198333</v>
      </c>
      <c r="K24" s="120">
        <f t="shared" si="3"/>
        <v>0</v>
      </c>
      <c r="L24" s="121"/>
      <c r="M24" s="122"/>
      <c r="N24" s="123">
        <f>分析係数表!H27</f>
        <v>5.4386395143410524E-2</v>
      </c>
      <c r="O24" s="124">
        <f t="shared" si="4"/>
        <v>0</v>
      </c>
      <c r="P24" s="118">
        <f>分析係数表!C27</f>
        <v>0.91765023268361778</v>
      </c>
      <c r="Q24" s="124">
        <f t="shared" si="5"/>
        <v>0</v>
      </c>
      <c r="R24" s="125">
        <v>0</v>
      </c>
      <c r="S24" s="126">
        <f t="shared" si="6"/>
        <v>0</v>
      </c>
      <c r="T24" s="127">
        <f>分析係数表!F27</f>
        <v>0.34824619386181288</v>
      </c>
      <c r="U24" s="128">
        <f t="shared" si="7"/>
        <v>0</v>
      </c>
      <c r="V24" s="129">
        <f>分析係数表!D27</f>
        <v>2.1968927510062821E-2</v>
      </c>
      <c r="W24" s="130">
        <f t="shared" si="8"/>
        <v>0</v>
      </c>
      <c r="X24" s="118">
        <f>分析係数表!E27</f>
        <v>2.1791585384859282E-2</v>
      </c>
      <c r="Y24" s="131">
        <f t="shared" si="9"/>
        <v>0</v>
      </c>
    </row>
    <row r="25" spans="1:25" x14ac:dyDescent="0.15">
      <c r="A25" s="11" t="s">
        <v>13</v>
      </c>
      <c r="B25" s="8" t="s">
        <v>207</v>
      </c>
      <c r="C25" s="132"/>
      <c r="D25" s="118">
        <f>投入係数表!AH25</f>
        <v>4.6140835261050169E-3</v>
      </c>
      <c r="E25" s="119">
        <f t="shared" si="0"/>
        <v>0</v>
      </c>
      <c r="F25" s="118">
        <f>分析係数表!C28</f>
        <v>0.17270965956269024</v>
      </c>
      <c r="G25" s="119">
        <f t="shared" si="1"/>
        <v>0</v>
      </c>
      <c r="H25" s="119">
        <v>0</v>
      </c>
      <c r="I25" s="119">
        <f t="shared" si="2"/>
        <v>0</v>
      </c>
      <c r="J25" s="118">
        <f>分析係数表!G28</f>
        <v>0.18312777184293161</v>
      </c>
      <c r="K25" s="120">
        <f t="shared" si="3"/>
        <v>0</v>
      </c>
      <c r="L25" s="121"/>
      <c r="M25" s="122"/>
      <c r="N25" s="123">
        <f>分析係数表!H28</f>
        <v>7.5351206890511531E-3</v>
      </c>
      <c r="O25" s="124">
        <f t="shared" si="4"/>
        <v>0</v>
      </c>
      <c r="P25" s="118">
        <f>分析係数表!C28</f>
        <v>0.17270965956269024</v>
      </c>
      <c r="Q25" s="124">
        <f t="shared" si="5"/>
        <v>0</v>
      </c>
      <c r="R25" s="125">
        <v>0</v>
      </c>
      <c r="S25" s="126">
        <f t="shared" si="6"/>
        <v>0</v>
      </c>
      <c r="T25" s="127">
        <f>分析係数表!F28</f>
        <v>0.33877181055970995</v>
      </c>
      <c r="U25" s="128">
        <f t="shared" si="7"/>
        <v>0</v>
      </c>
      <c r="V25" s="129">
        <f>分析係数表!D28</f>
        <v>2.0890658552113344E-2</v>
      </c>
      <c r="W25" s="130">
        <f t="shared" si="8"/>
        <v>0</v>
      </c>
      <c r="X25" s="118">
        <f>分析係数表!E28</f>
        <v>1.9455504839597293E-2</v>
      </c>
      <c r="Y25" s="131">
        <f t="shared" si="9"/>
        <v>0</v>
      </c>
    </row>
    <row r="26" spans="1:25" x14ac:dyDescent="0.15">
      <c r="A26" s="11" t="s">
        <v>14</v>
      </c>
      <c r="B26" s="8" t="s">
        <v>56</v>
      </c>
      <c r="C26" s="132"/>
      <c r="D26" s="118">
        <f>投入係数表!AH26</f>
        <v>8.8799343332587113E-3</v>
      </c>
      <c r="E26" s="119">
        <f t="shared" si="0"/>
        <v>0</v>
      </c>
      <c r="F26" s="118">
        <f>分析係数表!C29</f>
        <v>0.14297982963117706</v>
      </c>
      <c r="G26" s="119">
        <f t="shared" si="1"/>
        <v>0</v>
      </c>
      <c r="H26" s="119">
        <v>0</v>
      </c>
      <c r="I26" s="119">
        <f t="shared" si="2"/>
        <v>0</v>
      </c>
      <c r="J26" s="118">
        <f>分析係数表!G29</f>
        <v>0.25955662607609614</v>
      </c>
      <c r="K26" s="120">
        <f t="shared" si="3"/>
        <v>0</v>
      </c>
      <c r="L26" s="121"/>
      <c r="M26" s="122"/>
      <c r="N26" s="123">
        <f>分析係数表!H29</f>
        <v>1.1267647927291291E-2</v>
      </c>
      <c r="O26" s="124">
        <f t="shared" si="4"/>
        <v>0</v>
      </c>
      <c r="P26" s="118">
        <f>分析係数表!C29</f>
        <v>0.14297982963117706</v>
      </c>
      <c r="Q26" s="124">
        <f t="shared" si="5"/>
        <v>0</v>
      </c>
      <c r="R26" s="125">
        <v>0</v>
      </c>
      <c r="S26" s="126">
        <f t="shared" si="6"/>
        <v>0</v>
      </c>
      <c r="T26" s="127">
        <f>分析係数表!F29</f>
        <v>0.43962710201168653</v>
      </c>
      <c r="U26" s="128">
        <f t="shared" si="7"/>
        <v>0</v>
      </c>
      <c r="V26" s="129">
        <f>分析係数表!D29</f>
        <v>5.807573932824836E-2</v>
      </c>
      <c r="W26" s="130">
        <f t="shared" si="8"/>
        <v>0</v>
      </c>
      <c r="X26" s="118">
        <f>分析係数表!E29</f>
        <v>4.6746063606762124E-2</v>
      </c>
      <c r="Y26" s="131">
        <f t="shared" si="9"/>
        <v>0</v>
      </c>
    </row>
    <row r="27" spans="1:25" x14ac:dyDescent="0.15">
      <c r="A27" s="11" t="s">
        <v>15</v>
      </c>
      <c r="B27" s="8" t="s">
        <v>37</v>
      </c>
      <c r="C27" s="132"/>
      <c r="D27" s="118">
        <f>投入係数表!AH27</f>
        <v>8.9421187473571629E-3</v>
      </c>
      <c r="E27" s="119">
        <f t="shared" si="0"/>
        <v>0</v>
      </c>
      <c r="F27" s="118">
        <f>分析係数表!C30</f>
        <v>1</v>
      </c>
      <c r="G27" s="119">
        <f t="shared" si="1"/>
        <v>0</v>
      </c>
      <c r="H27" s="119">
        <v>0</v>
      </c>
      <c r="I27" s="119">
        <f t="shared" si="2"/>
        <v>0</v>
      </c>
      <c r="J27" s="118">
        <f>分析係数表!G30</f>
        <v>0.3461756280481435</v>
      </c>
      <c r="K27" s="120">
        <f t="shared" si="3"/>
        <v>0</v>
      </c>
      <c r="L27" s="121"/>
      <c r="M27" s="122"/>
      <c r="N27" s="123">
        <f>分析係数表!H30</f>
        <v>0</v>
      </c>
      <c r="O27" s="124">
        <f t="shared" si="4"/>
        <v>0</v>
      </c>
      <c r="P27" s="118">
        <f>分析係数表!C30</f>
        <v>1</v>
      </c>
      <c r="Q27" s="124">
        <f t="shared" si="5"/>
        <v>0</v>
      </c>
      <c r="R27" s="125">
        <v>0</v>
      </c>
      <c r="S27" s="126">
        <f t="shared" si="6"/>
        <v>0</v>
      </c>
      <c r="T27" s="127">
        <f>分析係数表!F30</f>
        <v>0.44260005608309094</v>
      </c>
      <c r="U27" s="128">
        <f t="shared" si="7"/>
        <v>0</v>
      </c>
      <c r="V27" s="129">
        <f>分析係数表!D30</f>
        <v>9.0497215089650473E-2</v>
      </c>
      <c r="W27" s="130">
        <f t="shared" si="8"/>
        <v>0</v>
      </c>
      <c r="X27" s="118">
        <f>分析係数表!E30</f>
        <v>6.9383580850373619E-2</v>
      </c>
      <c r="Y27" s="131">
        <f t="shared" si="9"/>
        <v>0</v>
      </c>
    </row>
    <row r="28" spans="1:25" x14ac:dyDescent="0.15">
      <c r="A28" s="11" t="s">
        <v>16</v>
      </c>
      <c r="B28" s="8" t="s">
        <v>208</v>
      </c>
      <c r="C28" s="132"/>
      <c r="D28" s="118">
        <f>投入係数表!AH28</f>
        <v>1.205133945227968E-2</v>
      </c>
      <c r="E28" s="119">
        <f t="shared" si="0"/>
        <v>0</v>
      </c>
      <c r="F28" s="118">
        <f>分析係数表!C31</f>
        <v>0.59217028559204188</v>
      </c>
      <c r="G28" s="119">
        <f t="shared" si="1"/>
        <v>0</v>
      </c>
      <c r="H28" s="119">
        <v>0</v>
      </c>
      <c r="I28" s="119">
        <f t="shared" si="2"/>
        <v>0</v>
      </c>
      <c r="J28" s="118">
        <f>分析係数表!G31</f>
        <v>6.4912179892355718E-2</v>
      </c>
      <c r="K28" s="120">
        <f t="shared" si="3"/>
        <v>0</v>
      </c>
      <c r="L28" s="121"/>
      <c r="M28" s="122"/>
      <c r="N28" s="123">
        <f>分析係数表!H31</f>
        <v>1.4609806266922241E-2</v>
      </c>
      <c r="O28" s="124">
        <f t="shared" si="4"/>
        <v>0</v>
      </c>
      <c r="P28" s="118">
        <f>分析係数表!C31</f>
        <v>0.59217028559204188</v>
      </c>
      <c r="Q28" s="124">
        <f t="shared" si="5"/>
        <v>0</v>
      </c>
      <c r="R28" s="125">
        <v>0</v>
      </c>
      <c r="S28" s="126">
        <f t="shared" si="6"/>
        <v>0</v>
      </c>
      <c r="T28" s="127">
        <f>分析係数表!F31</f>
        <v>0.31136394108295506</v>
      </c>
      <c r="U28" s="128">
        <f t="shared" si="7"/>
        <v>0</v>
      </c>
      <c r="V28" s="129">
        <f>分析係数表!D31</f>
        <v>6.3973644390813841E-3</v>
      </c>
      <c r="W28" s="130">
        <f t="shared" si="8"/>
        <v>0</v>
      </c>
      <c r="X28" s="118">
        <f>分析係数表!E31</f>
        <v>6.3973644390813841E-3</v>
      </c>
      <c r="Y28" s="131">
        <f t="shared" si="9"/>
        <v>0</v>
      </c>
    </row>
    <row r="29" spans="1:25" x14ac:dyDescent="0.15">
      <c r="A29" s="11" t="s">
        <v>17</v>
      </c>
      <c r="B29" s="8" t="s">
        <v>300</v>
      </c>
      <c r="C29" s="132"/>
      <c r="D29" s="118">
        <f>投入係数表!AH29</f>
        <v>4.1912295102355546E-3</v>
      </c>
      <c r="E29" s="119">
        <f t="shared" si="0"/>
        <v>0</v>
      </c>
      <c r="F29" s="118">
        <f>分析係数表!C32</f>
        <v>0.99941076338876522</v>
      </c>
      <c r="G29" s="119">
        <f t="shared" si="1"/>
        <v>0</v>
      </c>
      <c r="H29" s="119">
        <v>0</v>
      </c>
      <c r="I29" s="119">
        <f t="shared" si="2"/>
        <v>0</v>
      </c>
      <c r="J29" s="118">
        <f>分析係数表!G32</f>
        <v>0.13653783696005198</v>
      </c>
      <c r="K29" s="120">
        <f t="shared" si="3"/>
        <v>0</v>
      </c>
      <c r="L29" s="121"/>
      <c r="M29" s="122"/>
      <c r="N29" s="123">
        <f>分析係数表!H32</f>
        <v>6.1367992753151726E-3</v>
      </c>
      <c r="O29" s="124">
        <f t="shared" si="4"/>
        <v>0</v>
      </c>
      <c r="P29" s="118">
        <f>分析係数表!C32</f>
        <v>0.99941076338876522</v>
      </c>
      <c r="Q29" s="124">
        <f t="shared" si="5"/>
        <v>0</v>
      </c>
      <c r="R29" s="125">
        <v>0</v>
      </c>
      <c r="S29" s="126">
        <f t="shared" si="6"/>
        <v>0</v>
      </c>
      <c r="T29" s="127">
        <f>分析係数表!F32</f>
        <v>0.47034751542708669</v>
      </c>
      <c r="U29" s="128">
        <f t="shared" si="7"/>
        <v>0</v>
      </c>
      <c r="V29" s="129">
        <f>分析係数表!D32</f>
        <v>3.7414745047093211E-2</v>
      </c>
      <c r="W29" s="130">
        <f t="shared" si="8"/>
        <v>0</v>
      </c>
      <c r="X29" s="118">
        <f>分析係数表!E32</f>
        <v>3.7414745047093211E-2</v>
      </c>
      <c r="Y29" s="131">
        <f t="shared" si="9"/>
        <v>0</v>
      </c>
    </row>
    <row r="30" spans="1:25" x14ac:dyDescent="0.15">
      <c r="A30" s="11" t="s">
        <v>18</v>
      </c>
      <c r="B30" s="8" t="s">
        <v>301</v>
      </c>
      <c r="C30" s="132"/>
      <c r="D30" s="118">
        <f>投入係数表!AH30</f>
        <v>2.9562470462403304E-2</v>
      </c>
      <c r="E30" s="119">
        <f t="shared" si="0"/>
        <v>0</v>
      </c>
      <c r="F30" s="118">
        <f>分析係数表!C33</f>
        <v>1</v>
      </c>
      <c r="G30" s="119">
        <f t="shared" si="1"/>
        <v>0</v>
      </c>
      <c r="H30" s="119">
        <v>0</v>
      </c>
      <c r="I30" s="119">
        <f t="shared" si="2"/>
        <v>0</v>
      </c>
      <c r="J30" s="118">
        <f>分析係数表!G33</f>
        <v>0.48249270529387245</v>
      </c>
      <c r="K30" s="120">
        <f t="shared" si="3"/>
        <v>0</v>
      </c>
      <c r="L30" s="121"/>
      <c r="M30" s="122"/>
      <c r="N30" s="123">
        <f>分析係数表!H33</f>
        <v>1.3432693895731465E-3</v>
      </c>
      <c r="O30" s="124">
        <f t="shared" si="4"/>
        <v>0</v>
      </c>
      <c r="P30" s="118">
        <f>分析係数表!C33</f>
        <v>1</v>
      </c>
      <c r="Q30" s="124">
        <f t="shared" si="5"/>
        <v>0</v>
      </c>
      <c r="R30" s="125">
        <v>0</v>
      </c>
      <c r="S30" s="126">
        <f t="shared" si="6"/>
        <v>0</v>
      </c>
      <c r="T30" s="127">
        <f>分析係数表!F33</f>
        <v>0.61497846324857575</v>
      </c>
      <c r="U30" s="128">
        <f t="shared" si="7"/>
        <v>0</v>
      </c>
      <c r="V30" s="129">
        <f>分析係数表!D33</f>
        <v>9.2885924690843405E-2</v>
      </c>
      <c r="W30" s="130">
        <f t="shared" si="8"/>
        <v>0</v>
      </c>
      <c r="X30" s="118">
        <f>分析係数表!E33</f>
        <v>8.4062803946088643E-2</v>
      </c>
      <c r="Y30" s="131">
        <f t="shared" si="9"/>
        <v>0</v>
      </c>
    </row>
    <row r="31" spans="1:25" x14ac:dyDescent="0.15">
      <c r="A31" s="11" t="s">
        <v>19</v>
      </c>
      <c r="B31" s="8" t="s">
        <v>302</v>
      </c>
      <c r="C31" s="132"/>
      <c r="D31" s="118">
        <f>投入係数表!AH31</f>
        <v>1.0994204412606024E-2</v>
      </c>
      <c r="E31" s="119">
        <f t="shared" si="0"/>
        <v>0</v>
      </c>
      <c r="F31" s="118">
        <f>分析係数表!C34</f>
        <v>0.43058167090385968</v>
      </c>
      <c r="G31" s="119">
        <f t="shared" si="1"/>
        <v>0</v>
      </c>
      <c r="H31" s="119">
        <v>0</v>
      </c>
      <c r="I31" s="119">
        <f t="shared" si="2"/>
        <v>0</v>
      </c>
      <c r="J31" s="118">
        <f>分析係数表!G34</f>
        <v>0.40252231218602053</v>
      </c>
      <c r="K31" s="120">
        <f t="shared" si="3"/>
        <v>0</v>
      </c>
      <c r="L31" s="121"/>
      <c r="M31" s="122"/>
      <c r="N31" s="123">
        <f>分析係数表!H34</f>
        <v>0.16043461070711823</v>
      </c>
      <c r="O31" s="124">
        <f t="shared" si="4"/>
        <v>0</v>
      </c>
      <c r="P31" s="118">
        <f>分析係数表!C34</f>
        <v>0.43058167090385968</v>
      </c>
      <c r="Q31" s="124">
        <f t="shared" si="5"/>
        <v>0</v>
      </c>
      <c r="R31" s="125">
        <v>0</v>
      </c>
      <c r="S31" s="126">
        <f t="shared" si="6"/>
        <v>0</v>
      </c>
      <c r="T31" s="127">
        <f>分析係数表!F34</f>
        <v>0.66381809020658411</v>
      </c>
      <c r="U31" s="128">
        <f t="shared" si="7"/>
        <v>0</v>
      </c>
      <c r="V31" s="129">
        <f>分析係数表!D34</f>
        <v>0.1446138956652748</v>
      </c>
      <c r="W31" s="130">
        <f t="shared" si="8"/>
        <v>0</v>
      </c>
      <c r="X31" s="118">
        <f>分析係数表!E34</f>
        <v>0.12299265157070806</v>
      </c>
      <c r="Y31" s="131">
        <f t="shared" si="9"/>
        <v>0</v>
      </c>
    </row>
    <row r="32" spans="1:25" x14ac:dyDescent="0.15">
      <c r="A32" s="11" t="s">
        <v>20</v>
      </c>
      <c r="B32" s="8" t="s">
        <v>38</v>
      </c>
      <c r="C32" s="132"/>
      <c r="D32" s="118">
        <f>投入係数表!AH32</f>
        <v>2.0906400019899012E-2</v>
      </c>
      <c r="E32" s="119">
        <f t="shared" si="0"/>
        <v>0</v>
      </c>
      <c r="F32" s="118">
        <f>分析係数表!C35</f>
        <v>0.79245431709599568</v>
      </c>
      <c r="G32" s="119">
        <f t="shared" si="1"/>
        <v>0</v>
      </c>
      <c r="H32" s="119">
        <v>0</v>
      </c>
      <c r="I32" s="119">
        <f t="shared" si="2"/>
        <v>0</v>
      </c>
      <c r="J32" s="118">
        <f>分析係数表!G35</f>
        <v>0.31439313408452596</v>
      </c>
      <c r="K32" s="120">
        <f t="shared" si="3"/>
        <v>0</v>
      </c>
      <c r="L32" s="121"/>
      <c r="M32" s="122"/>
      <c r="N32" s="123">
        <f>分析係数表!H35</f>
        <v>4.6388837451391565E-2</v>
      </c>
      <c r="O32" s="124">
        <f t="shared" si="4"/>
        <v>0</v>
      </c>
      <c r="P32" s="118">
        <f>分析係数表!C35</f>
        <v>0.79245431709599568</v>
      </c>
      <c r="Q32" s="124">
        <f t="shared" si="5"/>
        <v>0</v>
      </c>
      <c r="R32" s="125">
        <v>0</v>
      </c>
      <c r="S32" s="126">
        <f t="shared" si="6"/>
        <v>0</v>
      </c>
      <c r="T32" s="127">
        <f>分析係数表!F35</f>
        <v>0.64661124103436318</v>
      </c>
      <c r="U32" s="128">
        <f t="shared" si="7"/>
        <v>0</v>
      </c>
      <c r="V32" s="129">
        <f>分析係数表!D35</f>
        <v>4.0069822869227584E-2</v>
      </c>
      <c r="W32" s="130">
        <f t="shared" si="8"/>
        <v>0</v>
      </c>
      <c r="X32" s="118">
        <f>分析係数表!E35</f>
        <v>3.8022132954380151E-2</v>
      </c>
      <c r="Y32" s="131">
        <f t="shared" si="9"/>
        <v>0</v>
      </c>
    </row>
    <row r="33" spans="1:25" x14ac:dyDescent="0.15">
      <c r="A33" s="11" t="s">
        <v>21</v>
      </c>
      <c r="B33" s="8" t="s">
        <v>39</v>
      </c>
      <c r="C33" s="132"/>
      <c r="D33" s="118">
        <f>投入係数表!AH33</f>
        <v>1.69141606347785E-3</v>
      </c>
      <c r="E33" s="119">
        <f t="shared" si="0"/>
        <v>0</v>
      </c>
      <c r="F33" s="118">
        <f>分析係数表!C36</f>
        <v>1</v>
      </c>
      <c r="G33" s="119">
        <f t="shared" si="1"/>
        <v>0</v>
      </c>
      <c r="H33" s="119">
        <v>0</v>
      </c>
      <c r="I33" s="119">
        <f t="shared" si="2"/>
        <v>0</v>
      </c>
      <c r="J33" s="118">
        <f>分析係数表!G36</f>
        <v>7.0997521594392057E-2</v>
      </c>
      <c r="K33" s="120">
        <f t="shared" si="3"/>
        <v>0</v>
      </c>
      <c r="L33" s="121"/>
      <c r="M33" s="122"/>
      <c r="N33" s="123">
        <f>分析係数表!H36</f>
        <v>0.2013282552011651</v>
      </c>
      <c r="O33" s="124">
        <f t="shared" si="4"/>
        <v>0</v>
      </c>
      <c r="P33" s="118">
        <f>分析係数表!C36</f>
        <v>1</v>
      </c>
      <c r="Q33" s="124">
        <f t="shared" si="5"/>
        <v>0</v>
      </c>
      <c r="R33" s="125">
        <v>0</v>
      </c>
      <c r="S33" s="126">
        <f t="shared" si="6"/>
        <v>0</v>
      </c>
      <c r="T33" s="127">
        <f>分析係数表!F36</f>
        <v>0.82218539647157163</v>
      </c>
      <c r="U33" s="128">
        <f t="shared" si="7"/>
        <v>0</v>
      </c>
      <c r="V33" s="129">
        <f>分析係数表!D36</f>
        <v>1.7117863585035708E-2</v>
      </c>
      <c r="W33" s="130">
        <f t="shared" si="8"/>
        <v>0</v>
      </c>
      <c r="X33" s="118">
        <f>分析係数表!E36</f>
        <v>1.0371907492410799E-2</v>
      </c>
      <c r="Y33" s="131">
        <f t="shared" si="9"/>
        <v>0</v>
      </c>
    </row>
    <row r="34" spans="1:25" x14ac:dyDescent="0.15">
      <c r="A34" s="11" t="s">
        <v>22</v>
      </c>
      <c r="B34" s="8" t="s">
        <v>303</v>
      </c>
      <c r="C34" s="132"/>
      <c r="D34" s="118">
        <f>投入係数表!AH34</f>
        <v>2.3742009302788348E-2</v>
      </c>
      <c r="E34" s="119">
        <f t="shared" si="0"/>
        <v>0</v>
      </c>
      <c r="F34" s="118">
        <f>分析係数表!C37</f>
        <v>0.57178358697686016</v>
      </c>
      <c r="G34" s="119">
        <f t="shared" si="1"/>
        <v>0</v>
      </c>
      <c r="H34" s="119">
        <v>0</v>
      </c>
      <c r="I34" s="119">
        <f t="shared" si="2"/>
        <v>0</v>
      </c>
      <c r="J34" s="118">
        <f>分析係数表!G37</f>
        <v>0.42113403722838638</v>
      </c>
      <c r="K34" s="120">
        <f t="shared" si="3"/>
        <v>0</v>
      </c>
      <c r="L34" s="121"/>
      <c r="M34" s="122"/>
      <c r="N34" s="123">
        <f>分析係数表!H37</f>
        <v>5.3182257233085263E-2</v>
      </c>
      <c r="O34" s="124">
        <f t="shared" si="4"/>
        <v>0</v>
      </c>
      <c r="P34" s="118">
        <f>分析係数表!C37</f>
        <v>0.57178358697686016</v>
      </c>
      <c r="Q34" s="124">
        <f t="shared" si="5"/>
        <v>0</v>
      </c>
      <c r="R34" s="125">
        <v>0</v>
      </c>
      <c r="S34" s="126">
        <f t="shared" si="6"/>
        <v>0</v>
      </c>
      <c r="T34" s="127">
        <f>分析係数表!F37</f>
        <v>0.69745759981095801</v>
      </c>
      <c r="U34" s="128">
        <f t="shared" si="7"/>
        <v>0</v>
      </c>
      <c r="V34" s="129">
        <f>分析係数表!D37</f>
        <v>7.4424549682602759E-2</v>
      </c>
      <c r="W34" s="130">
        <f t="shared" si="8"/>
        <v>0</v>
      </c>
      <c r="X34" s="118">
        <f>分析係数表!E37</f>
        <v>7.0525558264680294E-2</v>
      </c>
      <c r="Y34" s="131">
        <f t="shared" si="9"/>
        <v>0</v>
      </c>
    </row>
    <row r="35" spans="1:25" x14ac:dyDescent="0.15">
      <c r="A35" s="11" t="s">
        <v>23</v>
      </c>
      <c r="B35" s="8" t="s">
        <v>209</v>
      </c>
      <c r="C35" s="132"/>
      <c r="D35" s="118">
        <f>投入係数表!AH35</f>
        <v>2.9848518767256176E-2</v>
      </c>
      <c r="E35" s="119">
        <f t="shared" si="0"/>
        <v>0</v>
      </c>
      <c r="F35" s="118">
        <f>分析係数表!C38</f>
        <v>0.18809982592830476</v>
      </c>
      <c r="G35" s="119">
        <f t="shared" si="1"/>
        <v>0</v>
      </c>
      <c r="H35" s="119">
        <v>0</v>
      </c>
      <c r="I35" s="119">
        <f t="shared" si="2"/>
        <v>0</v>
      </c>
      <c r="J35" s="118">
        <f>分析係数表!G38</f>
        <v>0.2621703526984332</v>
      </c>
      <c r="K35" s="120">
        <f t="shared" si="3"/>
        <v>0</v>
      </c>
      <c r="L35" s="121"/>
      <c r="M35" s="122"/>
      <c r="N35" s="123">
        <f>分析係数表!H38</f>
        <v>2.9050452677780503E-2</v>
      </c>
      <c r="O35" s="124">
        <f t="shared" si="4"/>
        <v>0</v>
      </c>
      <c r="P35" s="118">
        <f>分析係数表!C38</f>
        <v>0.18809982592830476</v>
      </c>
      <c r="Q35" s="124">
        <f t="shared" si="5"/>
        <v>0</v>
      </c>
      <c r="R35" s="125">
        <v>0</v>
      </c>
      <c r="S35" s="126">
        <f t="shared" si="6"/>
        <v>0</v>
      </c>
      <c r="T35" s="127">
        <f>分析係数表!F38</f>
        <v>0.53132052356696113</v>
      </c>
      <c r="U35" s="128">
        <f t="shared" si="7"/>
        <v>0</v>
      </c>
      <c r="V35" s="129">
        <f>分析係数表!D38</f>
        <v>6.4317493068540843E-2</v>
      </c>
      <c r="W35" s="130">
        <f t="shared" si="8"/>
        <v>0</v>
      </c>
      <c r="X35" s="118">
        <f>分析係数表!E38</f>
        <v>6.162550776968212E-2</v>
      </c>
      <c r="Y35" s="131">
        <f t="shared" si="9"/>
        <v>0</v>
      </c>
    </row>
    <row r="36" spans="1:25" x14ac:dyDescent="0.15">
      <c r="A36" s="11" t="s">
        <v>24</v>
      </c>
      <c r="B36" s="8" t="s">
        <v>40</v>
      </c>
      <c r="C36" s="117">
        <f>最終需要_まとめ!C37</f>
        <v>0</v>
      </c>
      <c r="D36" s="118">
        <f>投入係数表!AH36</f>
        <v>0</v>
      </c>
      <c r="E36" s="119">
        <f t="shared" si="0"/>
        <v>0</v>
      </c>
      <c r="F36" s="118">
        <f>分析係数表!C39</f>
        <v>1</v>
      </c>
      <c r="G36" s="119">
        <f t="shared" si="1"/>
        <v>0</v>
      </c>
      <c r="H36" s="119">
        <v>0</v>
      </c>
      <c r="I36" s="119">
        <f t="shared" si="2"/>
        <v>0</v>
      </c>
      <c r="J36" s="118">
        <f>分析係数表!G39</f>
        <v>0.35299604507126336</v>
      </c>
      <c r="K36" s="120">
        <f t="shared" si="3"/>
        <v>0</v>
      </c>
      <c r="L36" s="121"/>
      <c r="M36" s="122"/>
      <c r="N36" s="123">
        <f>分析係数表!H39</f>
        <v>3.2770968565294205E-3</v>
      </c>
      <c r="O36" s="124">
        <f t="shared" si="4"/>
        <v>0</v>
      </c>
      <c r="P36" s="118">
        <f>分析係数表!C39</f>
        <v>1</v>
      </c>
      <c r="Q36" s="124">
        <f t="shared" si="5"/>
        <v>0</v>
      </c>
      <c r="R36" s="125">
        <v>0</v>
      </c>
      <c r="S36" s="126">
        <f t="shared" si="6"/>
        <v>0</v>
      </c>
      <c r="T36" s="127">
        <f>分析係数表!F39</f>
        <v>0.70249732607019377</v>
      </c>
      <c r="U36" s="128">
        <f t="shared" si="7"/>
        <v>0</v>
      </c>
      <c r="V36" s="129">
        <f>分析係数表!D39</f>
        <v>5.9983085839365222E-2</v>
      </c>
      <c r="W36" s="130">
        <f t="shared" si="8"/>
        <v>0</v>
      </c>
      <c r="X36" s="118">
        <f>分析係数表!E39</f>
        <v>5.8838892619953738E-2</v>
      </c>
      <c r="Y36" s="131">
        <f t="shared" si="9"/>
        <v>0</v>
      </c>
    </row>
    <row r="37" spans="1:25" x14ac:dyDescent="0.15">
      <c r="A37" s="11" t="s">
        <v>25</v>
      </c>
      <c r="B37" s="8" t="s">
        <v>41</v>
      </c>
      <c r="C37" s="132"/>
      <c r="D37" s="118">
        <f>投入係数表!AH37</f>
        <v>1.1193194537721066E-4</v>
      </c>
      <c r="E37" s="119">
        <f t="shared" si="0"/>
        <v>0</v>
      </c>
      <c r="F37" s="118">
        <f>分析係数表!C40</f>
        <v>0.95581107395335052</v>
      </c>
      <c r="G37" s="119">
        <f t="shared" si="1"/>
        <v>0</v>
      </c>
      <c r="H37" s="119">
        <v>0</v>
      </c>
      <c r="I37" s="119">
        <f t="shared" si="2"/>
        <v>0</v>
      </c>
      <c r="J37" s="118">
        <f>分析係数表!G40</f>
        <v>0.45958963093599003</v>
      </c>
      <c r="K37" s="120">
        <f t="shared" si="3"/>
        <v>0</v>
      </c>
      <c r="L37" s="121"/>
      <c r="M37" s="122"/>
      <c r="N37" s="123">
        <f>分析係数表!H40</f>
        <v>3.1472741740945193E-2</v>
      </c>
      <c r="O37" s="124">
        <f t="shared" si="4"/>
        <v>0</v>
      </c>
      <c r="P37" s="118">
        <f>分析係数表!C40</f>
        <v>0.95581107395335052</v>
      </c>
      <c r="Q37" s="124">
        <f t="shared" si="5"/>
        <v>0</v>
      </c>
      <c r="R37" s="125">
        <v>0</v>
      </c>
      <c r="S37" s="126">
        <f t="shared" si="6"/>
        <v>0</v>
      </c>
      <c r="T37" s="127">
        <f>分析係数表!F40</f>
        <v>0.65913274856515214</v>
      </c>
      <c r="U37" s="128">
        <f t="shared" si="7"/>
        <v>0</v>
      </c>
      <c r="V37" s="129">
        <f>分析係数表!D40</f>
        <v>2.6737416397229829E-2</v>
      </c>
      <c r="W37" s="130">
        <f t="shared" si="8"/>
        <v>0</v>
      </c>
      <c r="X37" s="118">
        <f>分析係数表!E40</f>
        <v>2.4344714139117072E-2</v>
      </c>
      <c r="Y37" s="131">
        <f t="shared" si="9"/>
        <v>0</v>
      </c>
    </row>
    <row r="38" spans="1:25" x14ac:dyDescent="0.15">
      <c r="A38" s="11" t="s">
        <v>26</v>
      </c>
      <c r="B38" s="8" t="s">
        <v>304</v>
      </c>
      <c r="C38" s="132"/>
      <c r="D38" s="118">
        <f>投入係数表!AH38</f>
        <v>2.4873765639380147E-5</v>
      </c>
      <c r="E38" s="119">
        <f t="shared" si="0"/>
        <v>0</v>
      </c>
      <c r="F38" s="118">
        <f>分析係数表!C41</f>
        <v>0.99998427017546621</v>
      </c>
      <c r="G38" s="119">
        <f t="shared" si="1"/>
        <v>0</v>
      </c>
      <c r="H38" s="119">
        <v>0</v>
      </c>
      <c r="I38" s="119">
        <f t="shared" si="2"/>
        <v>0</v>
      </c>
      <c r="J38" s="118">
        <f>分析係数表!G41</f>
        <v>0.4951095975863814</v>
      </c>
      <c r="K38" s="120">
        <f t="shared" si="3"/>
        <v>0</v>
      </c>
      <c r="L38" s="121"/>
      <c r="M38" s="122"/>
      <c r="N38" s="123">
        <f>分析係数表!H41</f>
        <v>6.1946539479808417E-2</v>
      </c>
      <c r="O38" s="124">
        <f t="shared" si="4"/>
        <v>0</v>
      </c>
      <c r="P38" s="118">
        <f>分析係数表!C41</f>
        <v>0.99998427017546621</v>
      </c>
      <c r="Q38" s="124">
        <f t="shared" si="5"/>
        <v>0</v>
      </c>
      <c r="R38" s="125">
        <v>0</v>
      </c>
      <c r="S38" s="126">
        <f t="shared" si="6"/>
        <v>0</v>
      </c>
      <c r="T38" s="127">
        <f>分析係数表!F41</f>
        <v>0.60271414391475442</v>
      </c>
      <c r="U38" s="128">
        <f t="shared" si="7"/>
        <v>0</v>
      </c>
      <c r="V38" s="129">
        <f>分析係数表!D41</f>
        <v>9.8765335226982942E-2</v>
      </c>
      <c r="W38" s="130">
        <f t="shared" si="8"/>
        <v>0</v>
      </c>
      <c r="X38" s="118">
        <f>分析係数表!E41</f>
        <v>8.6402994268048192E-2</v>
      </c>
      <c r="Y38" s="131">
        <f t="shared" si="9"/>
        <v>0</v>
      </c>
    </row>
    <row r="39" spans="1:25" x14ac:dyDescent="0.15">
      <c r="A39" s="11" t="s">
        <v>57</v>
      </c>
      <c r="B39" s="8" t="s">
        <v>305</v>
      </c>
      <c r="C39" s="132"/>
      <c r="D39" s="118">
        <f>投入係数表!AH39</f>
        <v>0</v>
      </c>
      <c r="E39" s="119">
        <f t="shared" ref="E39:E44" si="10">$C$36*D39</f>
        <v>0</v>
      </c>
      <c r="F39" s="118">
        <f>分析係数表!C42</f>
        <v>0.19932544143905828</v>
      </c>
      <c r="G39" s="119">
        <f t="shared" ref="G39:G44" si="11">E39*F39</f>
        <v>0</v>
      </c>
      <c r="H39" s="119">
        <v>0</v>
      </c>
      <c r="I39" s="119">
        <f t="shared" ref="I39:I44" si="12">C39+H39</f>
        <v>0</v>
      </c>
      <c r="J39" s="118">
        <f>分析係数表!G42</f>
        <v>0.4992493517128429</v>
      </c>
      <c r="K39" s="120">
        <f t="shared" ref="K39:K44" si="13">I39*J39</f>
        <v>0</v>
      </c>
      <c r="L39" s="121"/>
      <c r="M39" s="122"/>
      <c r="N39" s="123">
        <f>分析係数表!H42</f>
        <v>1.0931330106951069E-2</v>
      </c>
      <c r="O39" s="124">
        <f t="shared" ref="O39:O44" si="14">$M$45*N39</f>
        <v>0</v>
      </c>
      <c r="P39" s="118">
        <f>分析係数表!C42</f>
        <v>0.19932544143905828</v>
      </c>
      <c r="Q39" s="124">
        <f t="shared" ref="Q39:Q44" si="15">O39*P39</f>
        <v>0</v>
      </c>
      <c r="R39" s="125">
        <v>0</v>
      </c>
      <c r="S39" s="126">
        <f t="shared" ref="S39:S44" si="16">I39+R39</f>
        <v>0</v>
      </c>
      <c r="T39" s="127">
        <f>分析係数表!F42</f>
        <v>0.57554251398935441</v>
      </c>
      <c r="U39" s="128">
        <f t="shared" ref="U39:U44" si="17">S39*T39</f>
        <v>0</v>
      </c>
      <c r="V39" s="129">
        <f>分析係数表!D42</f>
        <v>0.14507984168145216</v>
      </c>
      <c r="W39" s="130">
        <f t="shared" ref="W39:W44" si="18">ROUND(S39*V39,0)</f>
        <v>0</v>
      </c>
      <c r="X39" s="118">
        <f>分析係数表!E42</f>
        <v>9.4035758154770027E-2</v>
      </c>
      <c r="Y39" s="131">
        <f t="shared" ref="Y39:Y44" si="19">ROUND(S39*X39,0)</f>
        <v>0</v>
      </c>
    </row>
    <row r="40" spans="1:25" x14ac:dyDescent="0.15">
      <c r="A40" s="11" t="s">
        <v>210</v>
      </c>
      <c r="B40" s="8" t="s">
        <v>42</v>
      </c>
      <c r="C40" s="132"/>
      <c r="D40" s="118">
        <f>投入係数表!AH40</f>
        <v>9.5067532273710911E-2</v>
      </c>
      <c r="E40" s="119">
        <f t="shared" si="10"/>
        <v>0</v>
      </c>
      <c r="F40" s="118">
        <f>分析係数表!C43</f>
        <v>0.35268356770960052</v>
      </c>
      <c r="G40" s="119">
        <f t="shared" si="11"/>
        <v>0</v>
      </c>
      <c r="H40" s="119">
        <v>0</v>
      </c>
      <c r="I40" s="119">
        <f t="shared" si="12"/>
        <v>0</v>
      </c>
      <c r="J40" s="118">
        <f>分析係数表!G43</f>
        <v>0.33274759463040848</v>
      </c>
      <c r="K40" s="120">
        <f t="shared" si="13"/>
        <v>0</v>
      </c>
      <c r="L40" s="121"/>
      <c r="M40" s="122"/>
      <c r="N40" s="123">
        <f>分析係数表!H43</f>
        <v>1.5446597034197316E-2</v>
      </c>
      <c r="O40" s="124">
        <f t="shared" si="14"/>
        <v>0</v>
      </c>
      <c r="P40" s="118">
        <f>分析係数表!C43</f>
        <v>0.35268356770960052</v>
      </c>
      <c r="Q40" s="124">
        <f t="shared" si="15"/>
        <v>0</v>
      </c>
      <c r="R40" s="125">
        <v>0</v>
      </c>
      <c r="S40" s="126">
        <f t="shared" si="16"/>
        <v>0</v>
      </c>
      <c r="T40" s="127">
        <f>分析係数表!F43</f>
        <v>0.57611338364924813</v>
      </c>
      <c r="U40" s="128">
        <f t="shared" si="17"/>
        <v>0</v>
      </c>
      <c r="V40" s="129">
        <f>分析係数表!D43</f>
        <v>0.10205680705190989</v>
      </c>
      <c r="W40" s="130">
        <f t="shared" si="18"/>
        <v>0</v>
      </c>
      <c r="X40" s="118">
        <f>分析係数表!E43</f>
        <v>9.4601601659272921E-2</v>
      </c>
      <c r="Y40" s="131">
        <f t="shared" si="19"/>
        <v>0</v>
      </c>
    </row>
    <row r="41" spans="1:25" x14ac:dyDescent="0.15">
      <c r="A41" s="11" t="s">
        <v>216</v>
      </c>
      <c r="B41" s="8" t="s">
        <v>306</v>
      </c>
      <c r="C41" s="132"/>
      <c r="D41" s="118">
        <f>投入係数表!AH41</f>
        <v>0</v>
      </c>
      <c r="E41" s="119">
        <f t="shared" si="10"/>
        <v>0</v>
      </c>
      <c r="F41" s="118">
        <f>分析係数表!C44</f>
        <v>0.75263033862133366</v>
      </c>
      <c r="G41" s="119">
        <f t="shared" si="11"/>
        <v>0</v>
      </c>
      <c r="H41" s="119">
        <v>0</v>
      </c>
      <c r="I41" s="119">
        <f t="shared" si="12"/>
        <v>0</v>
      </c>
      <c r="J41" s="118">
        <f>分析係数表!G44</f>
        <v>0.27768563162970106</v>
      </c>
      <c r="K41" s="120">
        <f t="shared" si="13"/>
        <v>0</v>
      </c>
      <c r="L41" s="121"/>
      <c r="M41" s="122"/>
      <c r="N41" s="123">
        <f>分析係数表!H44</f>
        <v>7.7133891527493476E-2</v>
      </c>
      <c r="O41" s="124">
        <f t="shared" si="14"/>
        <v>0</v>
      </c>
      <c r="P41" s="118">
        <f>分析係数表!C44</f>
        <v>0.75263033862133366</v>
      </c>
      <c r="Q41" s="124">
        <f t="shared" si="15"/>
        <v>0</v>
      </c>
      <c r="R41" s="125">
        <v>0</v>
      </c>
      <c r="S41" s="126">
        <f t="shared" si="16"/>
        <v>0</v>
      </c>
      <c r="T41" s="127">
        <f>分析係数表!F44</f>
        <v>0.39610414657666343</v>
      </c>
      <c r="U41" s="128">
        <f t="shared" si="17"/>
        <v>0</v>
      </c>
      <c r="V41" s="129">
        <f>分析係数表!D44</f>
        <v>0.10185149469623915</v>
      </c>
      <c r="W41" s="130">
        <f t="shared" si="18"/>
        <v>0</v>
      </c>
      <c r="X41" s="118">
        <f>分析係数表!E44</f>
        <v>7.65380906460945E-2</v>
      </c>
      <c r="Y41" s="131">
        <f t="shared" si="19"/>
        <v>0</v>
      </c>
    </row>
    <row r="42" spans="1:25" x14ac:dyDescent="0.15">
      <c r="A42" s="11" t="s">
        <v>217</v>
      </c>
      <c r="B42" s="8" t="s">
        <v>307</v>
      </c>
      <c r="C42" s="132"/>
      <c r="D42" s="118">
        <f>投入係数表!AH42</f>
        <v>4.7260154714822279E-4</v>
      </c>
      <c r="E42" s="119">
        <f t="shared" si="10"/>
        <v>0</v>
      </c>
      <c r="F42" s="118">
        <f>分析係数表!C45</f>
        <v>0.60759401946812885</v>
      </c>
      <c r="G42" s="119">
        <f t="shared" si="11"/>
        <v>0</v>
      </c>
      <c r="H42" s="119">
        <v>0</v>
      </c>
      <c r="I42" s="119">
        <f t="shared" si="12"/>
        <v>0</v>
      </c>
      <c r="J42" s="118">
        <f>分析係数表!G45</f>
        <v>0.27195126838456296</v>
      </c>
      <c r="K42" s="120">
        <f t="shared" si="13"/>
        <v>0</v>
      </c>
      <c r="L42" s="121"/>
      <c r="M42" s="122"/>
      <c r="N42" s="123">
        <f>分析係数表!H45</f>
        <v>6.7952214843026659E-2</v>
      </c>
      <c r="O42" s="124">
        <f t="shared" si="14"/>
        <v>0</v>
      </c>
      <c r="P42" s="118">
        <f>分析係数表!C45</f>
        <v>0.60759401946812885</v>
      </c>
      <c r="Q42" s="124">
        <f t="shared" si="15"/>
        <v>0</v>
      </c>
      <c r="R42" s="125">
        <v>0</v>
      </c>
      <c r="S42" s="126">
        <f t="shared" si="16"/>
        <v>0</v>
      </c>
      <c r="T42" s="127">
        <f>分析係数表!F45</f>
        <v>0.68092012984410688</v>
      </c>
      <c r="U42" s="128">
        <f t="shared" si="17"/>
        <v>0</v>
      </c>
      <c r="V42" s="129">
        <f>分析係数表!D45</f>
        <v>0.21708812567627139</v>
      </c>
      <c r="W42" s="130">
        <f t="shared" si="18"/>
        <v>0</v>
      </c>
      <c r="X42" s="118">
        <f>分析係数表!E45</f>
        <v>0.15927276613366462</v>
      </c>
      <c r="Y42" s="131">
        <f t="shared" si="19"/>
        <v>0</v>
      </c>
    </row>
    <row r="43" spans="1:25" x14ac:dyDescent="0.15">
      <c r="A43" s="11" t="s">
        <v>218</v>
      </c>
      <c r="B43" s="8" t="s">
        <v>308</v>
      </c>
      <c r="C43" s="132"/>
      <c r="D43" s="118">
        <f>投入係数表!AH43</f>
        <v>1.7162898291172301E-3</v>
      </c>
      <c r="E43" s="119">
        <f t="shared" si="10"/>
        <v>0</v>
      </c>
      <c r="F43" s="118">
        <f>分析係数表!C46</f>
        <v>1</v>
      </c>
      <c r="G43" s="119">
        <f t="shared" si="11"/>
        <v>0</v>
      </c>
      <c r="H43" s="119">
        <v>0</v>
      </c>
      <c r="I43" s="119">
        <f t="shared" si="12"/>
        <v>0</v>
      </c>
      <c r="J43" s="118">
        <f>分析係数表!G46</f>
        <v>0</v>
      </c>
      <c r="K43" s="120">
        <f t="shared" si="13"/>
        <v>0</v>
      </c>
      <c r="L43" s="121"/>
      <c r="M43" s="122"/>
      <c r="N43" s="123">
        <f>分析係数表!H46</f>
        <v>0</v>
      </c>
      <c r="O43" s="124">
        <f t="shared" si="14"/>
        <v>0</v>
      </c>
      <c r="P43" s="118">
        <f>分析係数表!C46</f>
        <v>1</v>
      </c>
      <c r="Q43" s="124">
        <f t="shared" si="15"/>
        <v>0</v>
      </c>
      <c r="R43" s="125">
        <v>0</v>
      </c>
      <c r="S43" s="126">
        <f t="shared" si="16"/>
        <v>0</v>
      </c>
      <c r="T43" s="127">
        <f>分析係数表!F46</f>
        <v>0</v>
      </c>
      <c r="U43" s="128">
        <f t="shared" si="17"/>
        <v>0</v>
      </c>
      <c r="V43" s="129">
        <f>分析係数表!D46</f>
        <v>0</v>
      </c>
      <c r="W43" s="130">
        <f t="shared" si="18"/>
        <v>0</v>
      </c>
      <c r="X43" s="118">
        <f>分析係数表!E46</f>
        <v>0</v>
      </c>
      <c r="Y43" s="131">
        <f t="shared" si="19"/>
        <v>0</v>
      </c>
    </row>
    <row r="44" spans="1:25" x14ac:dyDescent="0.15">
      <c r="A44" s="11" t="s">
        <v>219</v>
      </c>
      <c r="B44" s="8" t="s">
        <v>309</v>
      </c>
      <c r="C44" s="132"/>
      <c r="D44" s="118">
        <f>投入係数表!AH44</f>
        <v>9.0789244583737536E-4</v>
      </c>
      <c r="E44" s="119">
        <f t="shared" si="10"/>
        <v>0</v>
      </c>
      <c r="F44" s="118">
        <f>分析係数表!C47</f>
        <v>6.0971505496971057E-2</v>
      </c>
      <c r="G44" s="119">
        <f t="shared" si="11"/>
        <v>0</v>
      </c>
      <c r="H44" s="119">
        <v>0</v>
      </c>
      <c r="I44" s="119">
        <f t="shared" si="12"/>
        <v>0</v>
      </c>
      <c r="J44" s="118">
        <f>分析係数表!G47</f>
        <v>1.2795549374130737E-2</v>
      </c>
      <c r="K44" s="120">
        <f t="shared" si="13"/>
        <v>0</v>
      </c>
      <c r="L44" s="121"/>
      <c r="M44" s="122"/>
      <c r="N44" s="123">
        <f>分析係数表!H47</f>
        <v>3.4032160391570036E-5</v>
      </c>
      <c r="O44" s="124">
        <f t="shared" si="14"/>
        <v>0</v>
      </c>
      <c r="P44" s="118">
        <f>分析係数表!C47</f>
        <v>6.0971505496971057E-2</v>
      </c>
      <c r="Q44" s="124">
        <f t="shared" si="15"/>
        <v>0</v>
      </c>
      <c r="R44" s="125">
        <v>0</v>
      </c>
      <c r="S44" s="126">
        <f t="shared" si="16"/>
        <v>0</v>
      </c>
      <c r="T44" s="127">
        <f>分析係数表!F47</f>
        <v>0.42753824756606396</v>
      </c>
      <c r="U44" s="128">
        <f t="shared" si="17"/>
        <v>0</v>
      </c>
      <c r="V44" s="129">
        <f>分析係数表!D47</f>
        <v>1.4464534075104311E-2</v>
      </c>
      <c r="W44" s="130">
        <f t="shared" si="18"/>
        <v>0</v>
      </c>
      <c r="X44" s="118">
        <f>分析係数表!E47</f>
        <v>1.4464534075104311E-2</v>
      </c>
      <c r="Y44" s="131">
        <f t="shared" si="19"/>
        <v>0</v>
      </c>
    </row>
    <row r="45" spans="1:25" x14ac:dyDescent="0.15">
      <c r="A45" s="6">
        <v>41</v>
      </c>
      <c r="B45" s="50" t="s">
        <v>161</v>
      </c>
      <c r="C45" s="134">
        <f>SUM(C5:C40)</f>
        <v>0</v>
      </c>
      <c r="D45" s="135">
        <f>投入係数表!AH45</f>
        <v>0.28698107106434845</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47"/>
  <sheetViews>
    <sheetView workbookViewId="0">
      <pane xSplit="2" ySplit="4" topLeftCell="D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331</v>
      </c>
      <c r="S2" s="6" t="s">
        <v>164</v>
      </c>
      <c r="U2" s="106" t="s">
        <v>228</v>
      </c>
      <c r="W2" s="6" t="s">
        <v>140</v>
      </c>
      <c r="Y2" s="6" t="s">
        <v>165</v>
      </c>
    </row>
    <row r="3" spans="1:25" ht="45" x14ac:dyDescent="0.15">
      <c r="B3" s="107"/>
      <c r="C3" s="108" t="s">
        <v>249</v>
      </c>
      <c r="D3" s="108" t="s">
        <v>254</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18">
        <f>投入係数表!AI5</f>
        <v>1.7481165204746214E-3</v>
      </c>
      <c r="E5" s="119">
        <f>$C$37*D5</f>
        <v>0</v>
      </c>
      <c r="F5" s="118">
        <f>分析係数表!C8</f>
        <v>9.2543346452504949E-3</v>
      </c>
      <c r="G5" s="119">
        <f t="shared" ref="G5:G38" si="0">E5*F5</f>
        <v>0</v>
      </c>
      <c r="H5" s="119">
        <f t="array" ref="H5:H44">MMULT(逆行列係数!C5:AP44,'33'!G5:G44)</f>
        <v>0</v>
      </c>
      <c r="I5" s="119">
        <f t="shared" ref="I5:I38" si="1">C5+H5</f>
        <v>0</v>
      </c>
      <c r="J5" s="118">
        <f>分析係数表!G8</f>
        <v>9.727626459143969E-2</v>
      </c>
      <c r="K5" s="120">
        <f t="shared" ref="K5:K38" si="2">I5*J5</f>
        <v>0</v>
      </c>
      <c r="L5" s="121" t="s">
        <v>201</v>
      </c>
      <c r="M5" s="122" t="s">
        <v>201</v>
      </c>
      <c r="N5" s="123">
        <f>分析係数表!H8</f>
        <v>1.0188628253699747E-2</v>
      </c>
      <c r="O5" s="124">
        <f t="shared" ref="O5:O38" si="3">$M$45*N5</f>
        <v>0</v>
      </c>
      <c r="P5" s="118">
        <f>分析係数表!C8</f>
        <v>9.2543346452504949E-3</v>
      </c>
      <c r="Q5" s="124">
        <f t="shared" ref="Q5:Q38" si="4">O5*P5</f>
        <v>0</v>
      </c>
      <c r="R5" s="125">
        <f t="array" ref="R5:R44">MMULT(逆行列係数!C5:AP44,'33'!Q5:Q44)</f>
        <v>0</v>
      </c>
      <c r="S5" s="126">
        <f t="shared" ref="S5:S38" si="5">I5+R5</f>
        <v>0</v>
      </c>
      <c r="T5" s="127">
        <f>分析係数表!F8</f>
        <v>0.55836575875486383</v>
      </c>
      <c r="U5" s="128">
        <f t="shared" ref="U5:U38" si="6">S5*T5</f>
        <v>0</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18">
        <f>投入係数表!AI6</f>
        <v>2.062674360442031E-5</v>
      </c>
      <c r="E6" s="119">
        <f t="shared" ref="E6:E44" si="9">$C$37*D6</f>
        <v>0</v>
      </c>
      <c r="F6" s="118">
        <f>分析係数表!C9</f>
        <v>0</v>
      </c>
      <c r="G6" s="119">
        <f t="shared" si="0"/>
        <v>0</v>
      </c>
      <c r="H6" s="119">
        <v>0</v>
      </c>
      <c r="I6" s="119">
        <f t="shared" si="1"/>
        <v>0</v>
      </c>
      <c r="J6" s="118">
        <f>分析係数表!G9</f>
        <v>0</v>
      </c>
      <c r="K6" s="12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18">
        <f>投入係数表!AI7</f>
        <v>2.5783429505525388E-5</v>
      </c>
      <c r="E7" s="119">
        <f t="shared" si="9"/>
        <v>0</v>
      </c>
      <c r="F7" s="118">
        <f>分析係数表!C10</f>
        <v>0</v>
      </c>
      <c r="G7" s="119">
        <f t="shared" si="0"/>
        <v>0</v>
      </c>
      <c r="H7" s="119">
        <v>0</v>
      </c>
      <c r="I7" s="119">
        <f t="shared" si="1"/>
        <v>0</v>
      </c>
      <c r="J7" s="118">
        <f>分析係数表!G10</f>
        <v>0</v>
      </c>
      <c r="K7" s="12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18">
        <f>投入係数表!AI8</f>
        <v>6.7036916714366011E-5</v>
      </c>
      <c r="E8" s="119">
        <f t="shared" si="9"/>
        <v>0</v>
      </c>
      <c r="F8" s="118">
        <f>分析係数表!C11</f>
        <v>8.2087549528786496E-4</v>
      </c>
      <c r="G8" s="119">
        <f t="shared" si="0"/>
        <v>0</v>
      </c>
      <c r="H8" s="119">
        <v>0</v>
      </c>
      <c r="I8" s="119">
        <f t="shared" si="1"/>
        <v>0</v>
      </c>
      <c r="J8" s="118">
        <f>分析係数表!G11</f>
        <v>0.23510971786833856</v>
      </c>
      <c r="K8" s="12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130">
        <f t="shared" si="7"/>
        <v>0</v>
      </c>
      <c r="X8" s="118">
        <f>分析係数表!E11</f>
        <v>4.7021943573667714E-2</v>
      </c>
      <c r="Y8" s="131">
        <f t="shared" si="8"/>
        <v>0</v>
      </c>
    </row>
    <row r="9" spans="1:25" x14ac:dyDescent="0.15">
      <c r="A9" s="11" t="s">
        <v>241</v>
      </c>
      <c r="B9" s="8" t="s">
        <v>204</v>
      </c>
      <c r="C9" s="132"/>
      <c r="D9" s="118">
        <f>投入係数表!AI9</f>
        <v>4.7647777726210917E-3</v>
      </c>
      <c r="E9" s="119">
        <f t="shared" si="9"/>
        <v>0</v>
      </c>
      <c r="F9" s="118">
        <f>分析係数表!C12</f>
        <v>3.3694766091354578E-2</v>
      </c>
      <c r="G9" s="119">
        <f t="shared" si="0"/>
        <v>0</v>
      </c>
      <c r="H9" s="119">
        <v>0</v>
      </c>
      <c r="I9" s="119">
        <f t="shared" si="1"/>
        <v>0</v>
      </c>
      <c r="J9" s="118">
        <f>分析係数表!G12</f>
        <v>0.15134643790478355</v>
      </c>
      <c r="K9" s="12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130">
        <f t="shared" si="7"/>
        <v>0</v>
      </c>
      <c r="X9" s="118">
        <f>分析係数表!E12</f>
        <v>3.539948357013805E-2</v>
      </c>
      <c r="Y9" s="131">
        <f t="shared" si="8"/>
        <v>0</v>
      </c>
    </row>
    <row r="10" spans="1:25" x14ac:dyDescent="0.15">
      <c r="A10" s="11" t="s">
        <v>242</v>
      </c>
      <c r="B10" s="8" t="s">
        <v>29</v>
      </c>
      <c r="C10" s="132"/>
      <c r="D10" s="118">
        <f>投入係数表!AI10</f>
        <v>6.7036916714366011E-4</v>
      </c>
      <c r="E10" s="119">
        <f t="shared" si="9"/>
        <v>0</v>
      </c>
      <c r="F10" s="118">
        <f>分析係数表!C13</f>
        <v>7.3277544118284244E-3</v>
      </c>
      <c r="G10" s="119">
        <f t="shared" si="0"/>
        <v>0</v>
      </c>
      <c r="H10" s="119">
        <v>0</v>
      </c>
      <c r="I10" s="119">
        <f t="shared" si="1"/>
        <v>0</v>
      </c>
      <c r="J10" s="118">
        <f>分析係数表!G13</f>
        <v>0.24598930481283424</v>
      </c>
      <c r="K10" s="12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18">
        <f>投入係数表!AI11</f>
        <v>8.2919509289769659E-3</v>
      </c>
      <c r="E11" s="119">
        <f t="shared" si="9"/>
        <v>0</v>
      </c>
      <c r="F11" s="118">
        <f>分析係数表!C14</f>
        <v>0.29455517461793246</v>
      </c>
      <c r="G11" s="119">
        <f t="shared" si="0"/>
        <v>0</v>
      </c>
      <c r="H11" s="119">
        <v>0</v>
      </c>
      <c r="I11" s="119">
        <f t="shared" si="1"/>
        <v>0</v>
      </c>
      <c r="J11" s="118">
        <f>分析係数表!G14</f>
        <v>0.16245910746250231</v>
      </c>
      <c r="K11" s="12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18">
        <f>投入係数表!AI12</f>
        <v>1.4201512971643385E-2</v>
      </c>
      <c r="E12" s="119">
        <f t="shared" si="9"/>
        <v>0</v>
      </c>
      <c r="F12" s="118">
        <f>分析係数表!C15</f>
        <v>2.1772510366767528E-2</v>
      </c>
      <c r="G12" s="119">
        <f t="shared" si="0"/>
        <v>0</v>
      </c>
      <c r="H12" s="119">
        <v>0</v>
      </c>
      <c r="I12" s="119">
        <f t="shared" si="1"/>
        <v>0</v>
      </c>
      <c r="J12" s="118">
        <f>分析係数表!G15</f>
        <v>0.11363521682527829</v>
      </c>
      <c r="K12" s="12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18">
        <f>投入係数表!AI13</f>
        <v>6.3530370301614555E-3</v>
      </c>
      <c r="E13" s="119">
        <f t="shared" si="9"/>
        <v>0</v>
      </c>
      <c r="F13" s="118">
        <f>分析係数表!C16</f>
        <v>6.3168212593708306E-3</v>
      </c>
      <c r="G13" s="119">
        <f t="shared" si="0"/>
        <v>0</v>
      </c>
      <c r="H13" s="119">
        <v>0</v>
      </c>
      <c r="I13" s="119">
        <f t="shared" si="1"/>
        <v>0</v>
      </c>
      <c r="J13" s="118">
        <f>分析係数表!G16</f>
        <v>1.9721577726218097E-2</v>
      </c>
      <c r="K13" s="12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18">
        <f>投入係数表!AI14</f>
        <v>6.6469681265244451E-3</v>
      </c>
      <c r="E14" s="119">
        <f t="shared" si="9"/>
        <v>0</v>
      </c>
      <c r="F14" s="118">
        <f>分析係数表!C17</f>
        <v>7.9378496960914591E-2</v>
      </c>
      <c r="G14" s="119">
        <f t="shared" si="0"/>
        <v>0</v>
      </c>
      <c r="H14" s="119">
        <v>0</v>
      </c>
      <c r="I14" s="119">
        <f t="shared" si="1"/>
        <v>0</v>
      </c>
      <c r="J14" s="118">
        <f>分析係数表!G17</f>
        <v>0.22446445904155662</v>
      </c>
      <c r="K14" s="12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18">
        <f>投入係数表!AI15</f>
        <v>1.7842133217823568E-3</v>
      </c>
      <c r="E15" s="119">
        <f t="shared" si="9"/>
        <v>0</v>
      </c>
      <c r="F15" s="118">
        <f>分析係数表!C18</f>
        <v>0.29470672389127328</v>
      </c>
      <c r="G15" s="119">
        <f t="shared" si="0"/>
        <v>0</v>
      </c>
      <c r="H15" s="119">
        <v>0</v>
      </c>
      <c r="I15" s="119">
        <f t="shared" si="1"/>
        <v>0</v>
      </c>
      <c r="J15" s="118">
        <f>分析係数表!G18</f>
        <v>0.22527699198491277</v>
      </c>
      <c r="K15" s="12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18">
        <f>投入係数表!AI16</f>
        <v>0</v>
      </c>
      <c r="E16" s="119">
        <f t="shared" si="9"/>
        <v>0</v>
      </c>
      <c r="F16" s="118">
        <f>分析係数表!C19</f>
        <v>0.12093112469499157</v>
      </c>
      <c r="G16" s="119">
        <f t="shared" si="0"/>
        <v>0</v>
      </c>
      <c r="H16" s="119">
        <v>0</v>
      </c>
      <c r="I16" s="119">
        <f t="shared" si="1"/>
        <v>0</v>
      </c>
      <c r="J16" s="118">
        <f>分析係数表!G19</f>
        <v>4.7525512301634432E-2</v>
      </c>
      <c r="K16" s="12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18">
        <f>投入係数表!AI17</f>
        <v>1.7532732063757264E-4</v>
      </c>
      <c r="E17" s="119">
        <f t="shared" si="9"/>
        <v>0</v>
      </c>
      <c r="F17" s="118">
        <f>分析係数表!C20</f>
        <v>0.11038897915538337</v>
      </c>
      <c r="G17" s="119">
        <f t="shared" si="0"/>
        <v>0</v>
      </c>
      <c r="H17" s="119">
        <v>0</v>
      </c>
      <c r="I17" s="119">
        <f t="shared" si="1"/>
        <v>0</v>
      </c>
      <c r="J17" s="118">
        <f>分析係数表!G20</f>
        <v>9.7372253914309995E-2</v>
      </c>
      <c r="K17" s="12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18">
        <f>投入係数表!AI18</f>
        <v>2.062674360442031E-4</v>
      </c>
      <c r="E18" s="119">
        <f t="shared" si="9"/>
        <v>0</v>
      </c>
      <c r="F18" s="118">
        <f>分析係数表!C21</f>
        <v>0.41461568406938021</v>
      </c>
      <c r="G18" s="119">
        <f t="shared" si="0"/>
        <v>0</v>
      </c>
      <c r="H18" s="119">
        <v>0</v>
      </c>
      <c r="I18" s="119">
        <f t="shared" si="1"/>
        <v>0</v>
      </c>
      <c r="J18" s="118">
        <f>分析係数表!G21</f>
        <v>0.27518465326220765</v>
      </c>
      <c r="K18" s="12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18">
        <f>投入係数表!AI19</f>
        <v>0</v>
      </c>
      <c r="E19" s="119">
        <f t="shared" si="9"/>
        <v>0</v>
      </c>
      <c r="F19" s="118">
        <f>分析係数表!C22</f>
        <v>7.9611180086606281E-2</v>
      </c>
      <c r="G19" s="119">
        <f t="shared" si="0"/>
        <v>0</v>
      </c>
      <c r="H19" s="119">
        <v>0</v>
      </c>
      <c r="I19" s="119">
        <f t="shared" si="1"/>
        <v>0</v>
      </c>
      <c r="J19" s="118">
        <f>分析係数表!G22</f>
        <v>0.19753877121551763</v>
      </c>
      <c r="K19" s="12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18">
        <f>投入係数表!AI20</f>
        <v>0</v>
      </c>
      <c r="E20" s="119">
        <f t="shared" si="9"/>
        <v>0</v>
      </c>
      <c r="F20" s="118">
        <f>分析係数表!C23</f>
        <v>0</v>
      </c>
      <c r="G20" s="119">
        <f t="shared" si="0"/>
        <v>0</v>
      </c>
      <c r="H20" s="119">
        <v>0</v>
      </c>
      <c r="I20" s="119">
        <f t="shared" si="1"/>
        <v>0</v>
      </c>
      <c r="J20" s="118">
        <f>分析係数表!G23</f>
        <v>0.20785268785268785</v>
      </c>
      <c r="K20" s="12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18">
        <f>投入係数表!AI21</f>
        <v>0</v>
      </c>
      <c r="E21" s="119">
        <f t="shared" si="9"/>
        <v>0</v>
      </c>
      <c r="F21" s="118">
        <f>分析係数表!C24</f>
        <v>0.1837256220578346</v>
      </c>
      <c r="G21" s="119">
        <f t="shared" si="0"/>
        <v>0</v>
      </c>
      <c r="H21" s="119">
        <v>0</v>
      </c>
      <c r="I21" s="119">
        <f t="shared" si="1"/>
        <v>0</v>
      </c>
      <c r="J21" s="118">
        <f>分析係数表!G24</f>
        <v>0.19288119288119288</v>
      </c>
      <c r="K21" s="12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18">
        <f>投入係数表!AI22</f>
        <v>2.7794537006956368E-3</v>
      </c>
      <c r="E22" s="119">
        <f t="shared" si="9"/>
        <v>0</v>
      </c>
      <c r="F22" s="118">
        <f>分析係数表!C25</f>
        <v>7.0413931740690439E-3</v>
      </c>
      <c r="G22" s="119">
        <f t="shared" si="0"/>
        <v>0</v>
      </c>
      <c r="H22" s="119">
        <v>0</v>
      </c>
      <c r="I22" s="119">
        <f t="shared" si="1"/>
        <v>0</v>
      </c>
      <c r="J22" s="118">
        <f>分析係数表!G25</f>
        <v>0.25940956994174247</v>
      </c>
      <c r="K22" s="12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18">
        <f>投入係数表!AI23</f>
        <v>3.2487121176961992E-4</v>
      </c>
      <c r="E23" s="119">
        <f t="shared" si="9"/>
        <v>0</v>
      </c>
      <c r="F23" s="118">
        <f>分析係数表!C26</f>
        <v>0.31712598932687097</v>
      </c>
      <c r="G23" s="119">
        <f t="shared" si="0"/>
        <v>0</v>
      </c>
      <c r="H23" s="119">
        <v>0</v>
      </c>
      <c r="I23" s="119">
        <f t="shared" si="1"/>
        <v>0</v>
      </c>
      <c r="J23" s="118">
        <f>分析係数表!G26</f>
        <v>0.20571766536164524</v>
      </c>
      <c r="K23" s="12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18">
        <f>投入係数表!AI24</f>
        <v>2.0111075014309803E-4</v>
      </c>
      <c r="E24" s="119">
        <f t="shared" si="9"/>
        <v>0</v>
      </c>
      <c r="F24" s="118">
        <f>分析係数表!C27</f>
        <v>0.91765023268361778</v>
      </c>
      <c r="G24" s="119">
        <f t="shared" si="0"/>
        <v>0</v>
      </c>
      <c r="H24" s="119">
        <v>0</v>
      </c>
      <c r="I24" s="119">
        <f t="shared" si="1"/>
        <v>0</v>
      </c>
      <c r="J24" s="118">
        <f>分析係数表!G27</f>
        <v>0.1974785174198333</v>
      </c>
      <c r="K24" s="12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18">
        <f>投入係数表!AI25</f>
        <v>4.125348720884062E-5</v>
      </c>
      <c r="E25" s="119">
        <f t="shared" si="9"/>
        <v>0</v>
      </c>
      <c r="F25" s="118">
        <f>分析係数表!C28</f>
        <v>0.17270965956269024</v>
      </c>
      <c r="G25" s="119">
        <f t="shared" si="0"/>
        <v>0</v>
      </c>
      <c r="H25" s="119">
        <v>0</v>
      </c>
      <c r="I25" s="119">
        <f t="shared" si="1"/>
        <v>0</v>
      </c>
      <c r="J25" s="118">
        <f>分析係数表!G28</f>
        <v>0.18312777184293161</v>
      </c>
      <c r="K25" s="12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18">
        <f>投入係数表!AI26</f>
        <v>2.4602548434172325E-2</v>
      </c>
      <c r="E26" s="119">
        <f t="shared" si="9"/>
        <v>0</v>
      </c>
      <c r="F26" s="118">
        <f>分析係数表!C29</f>
        <v>0.14297982963117706</v>
      </c>
      <c r="G26" s="119">
        <f t="shared" si="0"/>
        <v>0</v>
      </c>
      <c r="H26" s="119">
        <v>0</v>
      </c>
      <c r="I26" s="119">
        <f t="shared" si="1"/>
        <v>0</v>
      </c>
      <c r="J26" s="118">
        <f>分析係数表!G29</f>
        <v>0.25955662607609614</v>
      </c>
      <c r="K26" s="12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18">
        <f>投入係数表!AI27</f>
        <v>4.6049205096868346E-3</v>
      </c>
      <c r="E27" s="119">
        <f t="shared" si="9"/>
        <v>0</v>
      </c>
      <c r="F27" s="118">
        <f>分析係数表!C30</f>
        <v>1</v>
      </c>
      <c r="G27" s="119">
        <f t="shared" si="0"/>
        <v>0</v>
      </c>
      <c r="H27" s="119">
        <v>0</v>
      </c>
      <c r="I27" s="119">
        <f t="shared" si="1"/>
        <v>0</v>
      </c>
      <c r="J27" s="118">
        <f>分析係数表!G30</f>
        <v>0.3461756280481435</v>
      </c>
      <c r="K27" s="12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18">
        <f>投入係数表!AI28</f>
        <v>1.3819918214961608E-2</v>
      </c>
      <c r="E28" s="119">
        <f t="shared" si="9"/>
        <v>0</v>
      </c>
      <c r="F28" s="118">
        <f>分析係数表!C31</f>
        <v>0.59217028559204188</v>
      </c>
      <c r="G28" s="119">
        <f t="shared" si="0"/>
        <v>0</v>
      </c>
      <c r="H28" s="119">
        <v>0</v>
      </c>
      <c r="I28" s="119">
        <f t="shared" si="1"/>
        <v>0</v>
      </c>
      <c r="J28" s="118">
        <f>分析係数表!G31</f>
        <v>6.4912179892355718E-2</v>
      </c>
      <c r="K28" s="12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18">
        <f>投入係数表!AI29</f>
        <v>8.3177343584824905E-3</v>
      </c>
      <c r="E29" s="119">
        <f t="shared" si="9"/>
        <v>0</v>
      </c>
      <c r="F29" s="118">
        <f>分析係数表!C32</f>
        <v>0.99941076338876522</v>
      </c>
      <c r="G29" s="119">
        <f t="shared" si="0"/>
        <v>0</v>
      </c>
      <c r="H29" s="119">
        <v>0</v>
      </c>
      <c r="I29" s="119">
        <f t="shared" si="1"/>
        <v>0</v>
      </c>
      <c r="J29" s="118">
        <f>分析係数表!G32</f>
        <v>0.13653783696005198</v>
      </c>
      <c r="K29" s="12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18">
        <f>投入係数表!AI30</f>
        <v>3.986118201554225E-3</v>
      </c>
      <c r="E30" s="119">
        <f t="shared" si="9"/>
        <v>0</v>
      </c>
      <c r="F30" s="118">
        <f>分析係数表!C33</f>
        <v>1</v>
      </c>
      <c r="G30" s="119">
        <f t="shared" si="0"/>
        <v>0</v>
      </c>
      <c r="H30" s="119">
        <v>0</v>
      </c>
      <c r="I30" s="119">
        <f t="shared" si="1"/>
        <v>0</v>
      </c>
      <c r="J30" s="118">
        <f>分析係数表!G33</f>
        <v>0.48249270529387245</v>
      </c>
      <c r="K30" s="12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18">
        <f>投入係数表!AI31</f>
        <v>2.6943683833274033E-2</v>
      </c>
      <c r="E31" s="119">
        <f t="shared" si="9"/>
        <v>0</v>
      </c>
      <c r="F31" s="118">
        <f>分析係数表!C34</f>
        <v>0.43058167090385968</v>
      </c>
      <c r="G31" s="119">
        <f t="shared" si="0"/>
        <v>0</v>
      </c>
      <c r="H31" s="119">
        <v>0</v>
      </c>
      <c r="I31" s="119">
        <f t="shared" si="1"/>
        <v>0</v>
      </c>
      <c r="J31" s="118">
        <f>分析係数表!G34</f>
        <v>0.40252231218602053</v>
      </c>
      <c r="K31" s="120">
        <f t="shared" si="2"/>
        <v>0</v>
      </c>
      <c r="L31" s="121"/>
      <c r="M31" s="122"/>
      <c r="N31" s="123">
        <f>分析係数表!H34</f>
        <v>0.16043461070711823</v>
      </c>
      <c r="O31" s="124">
        <f t="shared" si="3"/>
        <v>0</v>
      </c>
      <c r="P31" s="118">
        <f>分析係数表!C34</f>
        <v>0.43058167090385968</v>
      </c>
      <c r="Q31" s="124">
        <f t="shared" si="4"/>
        <v>0</v>
      </c>
      <c r="R31" s="125">
        <v>0</v>
      </c>
      <c r="S31" s="126">
        <f t="shared" si="5"/>
        <v>0</v>
      </c>
      <c r="T31" s="127">
        <f>分析係数表!F34</f>
        <v>0.66381809020658411</v>
      </c>
      <c r="U31" s="128">
        <f t="shared" si="6"/>
        <v>0</v>
      </c>
      <c r="V31" s="129">
        <f>分析係数表!D34</f>
        <v>0.1446138956652748</v>
      </c>
      <c r="W31" s="130">
        <f t="shared" si="7"/>
        <v>0</v>
      </c>
      <c r="X31" s="118">
        <f>分析係数表!E34</f>
        <v>0.12299265157070806</v>
      </c>
      <c r="Y31" s="131">
        <f t="shared" si="8"/>
        <v>0</v>
      </c>
    </row>
    <row r="32" spans="1:25" x14ac:dyDescent="0.15">
      <c r="A32" s="11" t="s">
        <v>20</v>
      </c>
      <c r="B32" s="8" t="s">
        <v>38</v>
      </c>
      <c r="C32" s="132"/>
      <c r="D32" s="118">
        <f>投入係数表!AI32</f>
        <v>5.368110023050386E-3</v>
      </c>
      <c r="E32" s="119">
        <f t="shared" si="9"/>
        <v>0</v>
      </c>
      <c r="F32" s="118">
        <f>分析係数表!C35</f>
        <v>0.79245431709599568</v>
      </c>
      <c r="G32" s="119">
        <f t="shared" si="0"/>
        <v>0</v>
      </c>
      <c r="H32" s="119">
        <v>0</v>
      </c>
      <c r="I32" s="119">
        <f t="shared" si="1"/>
        <v>0</v>
      </c>
      <c r="J32" s="118">
        <f>分析係数表!G35</f>
        <v>0.31439313408452596</v>
      </c>
      <c r="K32" s="12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18">
        <f>投入係数表!AI33</f>
        <v>1.3721941182840612E-2</v>
      </c>
      <c r="E33" s="119">
        <f t="shared" si="9"/>
        <v>0</v>
      </c>
      <c r="F33" s="118">
        <f>分析係数表!C36</f>
        <v>1</v>
      </c>
      <c r="G33" s="119">
        <f t="shared" si="0"/>
        <v>0</v>
      </c>
      <c r="H33" s="119">
        <v>0</v>
      </c>
      <c r="I33" s="119">
        <f t="shared" si="1"/>
        <v>0</v>
      </c>
      <c r="J33" s="118">
        <f>分析係数表!G36</f>
        <v>7.0997521594392057E-2</v>
      </c>
      <c r="K33" s="12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18">
        <f>投入係数表!AI34</f>
        <v>2.3055542663840804E-2</v>
      </c>
      <c r="E34" s="119">
        <f t="shared" si="9"/>
        <v>0</v>
      </c>
      <c r="F34" s="118">
        <f>分析係数表!C37</f>
        <v>0.57178358697686016</v>
      </c>
      <c r="G34" s="119">
        <f t="shared" si="0"/>
        <v>0</v>
      </c>
      <c r="H34" s="119">
        <v>0</v>
      </c>
      <c r="I34" s="119">
        <f t="shared" si="1"/>
        <v>0</v>
      </c>
      <c r="J34" s="118">
        <f>分析係数表!G37</f>
        <v>0.42113403722838638</v>
      </c>
      <c r="K34" s="120">
        <f t="shared" si="2"/>
        <v>0</v>
      </c>
      <c r="L34" s="121"/>
      <c r="M34" s="122"/>
      <c r="N34" s="123">
        <f>分析係数表!H37</f>
        <v>5.3182257233085263E-2</v>
      </c>
      <c r="O34" s="124">
        <f t="shared" si="3"/>
        <v>0</v>
      </c>
      <c r="P34" s="118">
        <f>分析係数表!C37</f>
        <v>0.57178358697686016</v>
      </c>
      <c r="Q34" s="124">
        <f t="shared" si="4"/>
        <v>0</v>
      </c>
      <c r="R34" s="125">
        <v>0</v>
      </c>
      <c r="S34" s="126">
        <f t="shared" si="5"/>
        <v>0</v>
      </c>
      <c r="T34" s="127">
        <f>分析係数表!F37</f>
        <v>0.69745759981095801</v>
      </c>
      <c r="U34" s="128">
        <f t="shared" si="6"/>
        <v>0</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18">
        <f>投入係数表!AI35</f>
        <v>4.6776297808924158E-2</v>
      </c>
      <c r="E35" s="119">
        <f t="shared" si="9"/>
        <v>0</v>
      </c>
      <c r="F35" s="118">
        <f>分析係数表!C38</f>
        <v>0.18809982592830476</v>
      </c>
      <c r="G35" s="119">
        <f t="shared" si="0"/>
        <v>0</v>
      </c>
      <c r="H35" s="119">
        <v>0</v>
      </c>
      <c r="I35" s="119">
        <f t="shared" si="1"/>
        <v>0</v>
      </c>
      <c r="J35" s="118">
        <f>分析係数表!G38</f>
        <v>0.2621703526984332</v>
      </c>
      <c r="K35" s="12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18">
        <f>投入係数表!AI36</f>
        <v>0</v>
      </c>
      <c r="E36" s="119">
        <f t="shared" si="9"/>
        <v>0</v>
      </c>
      <c r="F36" s="118">
        <f>分析係数表!C39</f>
        <v>1</v>
      </c>
      <c r="G36" s="119">
        <f t="shared" si="0"/>
        <v>0</v>
      </c>
      <c r="H36" s="119">
        <v>0</v>
      </c>
      <c r="I36" s="119">
        <f t="shared" si="1"/>
        <v>0</v>
      </c>
      <c r="J36" s="118">
        <f>分析係数表!G39</f>
        <v>0.35299604507126336</v>
      </c>
      <c r="K36" s="12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130">
        <f t="shared" si="7"/>
        <v>0</v>
      </c>
      <c r="X36" s="118">
        <f>分析係数表!E39</f>
        <v>5.8838892619953738E-2</v>
      </c>
      <c r="Y36" s="131">
        <f t="shared" si="8"/>
        <v>0</v>
      </c>
    </row>
    <row r="37" spans="1:25" x14ac:dyDescent="0.15">
      <c r="A37" s="11" t="s">
        <v>25</v>
      </c>
      <c r="B37" s="8" t="s">
        <v>41</v>
      </c>
      <c r="C37" s="117">
        <f>最終需要_まとめ!C38</f>
        <v>0</v>
      </c>
      <c r="D37" s="118">
        <f>投入係数表!AI37</f>
        <v>0</v>
      </c>
      <c r="E37" s="119">
        <f t="shared" si="9"/>
        <v>0</v>
      </c>
      <c r="F37" s="118">
        <f>分析係数表!C40</f>
        <v>0.95581107395335052</v>
      </c>
      <c r="G37" s="119">
        <f t="shared" si="0"/>
        <v>0</v>
      </c>
      <c r="H37" s="119">
        <v>0</v>
      </c>
      <c r="I37" s="119">
        <f t="shared" si="1"/>
        <v>0</v>
      </c>
      <c r="J37" s="118">
        <f>分析係数表!G40</f>
        <v>0.45958963093599003</v>
      </c>
      <c r="K37" s="12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130">
        <f t="shared" si="7"/>
        <v>0</v>
      </c>
      <c r="X37" s="118">
        <f>分析係数表!E40</f>
        <v>2.4344714139117072E-2</v>
      </c>
      <c r="Y37" s="131">
        <f t="shared" si="8"/>
        <v>0</v>
      </c>
    </row>
    <row r="38" spans="1:25" x14ac:dyDescent="0.15">
      <c r="A38" s="11" t="s">
        <v>26</v>
      </c>
      <c r="B38" s="8" t="s">
        <v>304</v>
      </c>
      <c r="C38" s="132"/>
      <c r="D38" s="118">
        <f>投入係数表!AI38</f>
        <v>2.062674360442031E-5</v>
      </c>
      <c r="E38" s="119">
        <f t="shared" si="9"/>
        <v>0</v>
      </c>
      <c r="F38" s="118">
        <f>分析係数表!C41</f>
        <v>0.99998427017546621</v>
      </c>
      <c r="G38" s="119">
        <f t="shared" si="0"/>
        <v>0</v>
      </c>
      <c r="H38" s="119">
        <v>0</v>
      </c>
      <c r="I38" s="119">
        <f t="shared" si="1"/>
        <v>0</v>
      </c>
      <c r="J38" s="118">
        <f>分析係数表!G41</f>
        <v>0.4951095975863814</v>
      </c>
      <c r="K38" s="12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130">
        <f t="shared" si="7"/>
        <v>0</v>
      </c>
      <c r="X38" s="118">
        <f>分析係数表!E41</f>
        <v>8.6402994268048192E-2</v>
      </c>
      <c r="Y38" s="131">
        <f t="shared" si="8"/>
        <v>0</v>
      </c>
    </row>
    <row r="39" spans="1:25" x14ac:dyDescent="0.15">
      <c r="A39" s="11" t="s">
        <v>57</v>
      </c>
      <c r="B39" s="8" t="s">
        <v>305</v>
      </c>
      <c r="C39" s="132"/>
      <c r="D39" s="118">
        <f>投入係数表!AI39</f>
        <v>3.3879426370260362E-3</v>
      </c>
      <c r="E39" s="119">
        <f t="shared" si="9"/>
        <v>0</v>
      </c>
      <c r="F39" s="118">
        <f>分析係数表!C42</f>
        <v>0.19932544143905828</v>
      </c>
      <c r="G39" s="119">
        <f t="shared" ref="G39:G44" si="10">E39*F39</f>
        <v>0</v>
      </c>
      <c r="H39" s="119">
        <v>0</v>
      </c>
      <c r="I39" s="119">
        <f t="shared" ref="I39:I44" si="11">C39+H39</f>
        <v>0</v>
      </c>
      <c r="J39" s="118">
        <f>分析係数表!G42</f>
        <v>0.4992493517128429</v>
      </c>
      <c r="K39" s="12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132"/>
      <c r="D40" s="118">
        <f>投入係数表!AI40</f>
        <v>9.0752515173548265E-2</v>
      </c>
      <c r="E40" s="119">
        <f t="shared" si="9"/>
        <v>0</v>
      </c>
      <c r="F40" s="118">
        <f>分析係数表!C43</f>
        <v>0.35268356770960052</v>
      </c>
      <c r="G40" s="119">
        <f t="shared" si="10"/>
        <v>0</v>
      </c>
      <c r="H40" s="119">
        <v>0</v>
      </c>
      <c r="I40" s="119">
        <f t="shared" si="11"/>
        <v>0</v>
      </c>
      <c r="J40" s="118">
        <f>分析係数表!G43</f>
        <v>0.33274759463040848</v>
      </c>
      <c r="K40" s="12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130">
        <f t="shared" si="17"/>
        <v>0</v>
      </c>
      <c r="X40" s="118">
        <f>分析係数表!E43</f>
        <v>9.4601601659272921E-2</v>
      </c>
      <c r="Y40" s="131">
        <f t="shared" si="18"/>
        <v>0</v>
      </c>
    </row>
    <row r="41" spans="1:25" x14ac:dyDescent="0.15">
      <c r="A41" s="11" t="s">
        <v>216</v>
      </c>
      <c r="B41" s="8" t="s">
        <v>306</v>
      </c>
      <c r="C41" s="132"/>
      <c r="D41" s="118">
        <f>投入係数表!AI41</f>
        <v>7.3740608385802612E-4</v>
      </c>
      <c r="E41" s="119">
        <f t="shared" si="9"/>
        <v>0</v>
      </c>
      <c r="F41" s="118">
        <f>分析係数表!C44</f>
        <v>0.75263033862133366</v>
      </c>
      <c r="G41" s="119">
        <f t="shared" si="10"/>
        <v>0</v>
      </c>
      <c r="H41" s="119">
        <v>0</v>
      </c>
      <c r="I41" s="119">
        <f t="shared" si="11"/>
        <v>0</v>
      </c>
      <c r="J41" s="118">
        <f>分析係数表!G44</f>
        <v>0.27768563162970106</v>
      </c>
      <c r="K41" s="120">
        <f t="shared" si="12"/>
        <v>0</v>
      </c>
      <c r="L41" s="121"/>
      <c r="M41" s="122"/>
      <c r="N41" s="123">
        <f>分析係数表!H44</f>
        <v>7.7133891527493476E-2</v>
      </c>
      <c r="O41" s="124">
        <f t="shared" si="13"/>
        <v>0</v>
      </c>
      <c r="P41" s="118">
        <f>分析係数表!C44</f>
        <v>0.75263033862133366</v>
      </c>
      <c r="Q41" s="124">
        <f t="shared" si="14"/>
        <v>0</v>
      </c>
      <c r="R41" s="125">
        <v>0</v>
      </c>
      <c r="S41" s="126">
        <f t="shared" si="15"/>
        <v>0</v>
      </c>
      <c r="T41" s="127">
        <f>分析係数表!F44</f>
        <v>0.39610414657666343</v>
      </c>
      <c r="U41" s="128">
        <f t="shared" si="16"/>
        <v>0</v>
      </c>
      <c r="V41" s="129">
        <f>分析係数表!D44</f>
        <v>0.10185149469623915</v>
      </c>
      <c r="W41" s="130">
        <f t="shared" si="17"/>
        <v>0</v>
      </c>
      <c r="X41" s="118">
        <f>分析係数表!E44</f>
        <v>7.65380906460945E-2</v>
      </c>
      <c r="Y41" s="131">
        <f t="shared" si="18"/>
        <v>0</v>
      </c>
    </row>
    <row r="42" spans="1:25" x14ac:dyDescent="0.15">
      <c r="A42" s="11" t="s">
        <v>217</v>
      </c>
      <c r="B42" s="8" t="s">
        <v>307</v>
      </c>
      <c r="C42" s="132"/>
      <c r="D42" s="118">
        <f>投入係数表!AI42</f>
        <v>2.0575176745409262E-3</v>
      </c>
      <c r="E42" s="119">
        <f t="shared" si="9"/>
        <v>0</v>
      </c>
      <c r="F42" s="118">
        <f>分析係数表!C45</f>
        <v>0.60759401946812885</v>
      </c>
      <c r="G42" s="119">
        <f t="shared" si="10"/>
        <v>0</v>
      </c>
      <c r="H42" s="119">
        <v>0</v>
      </c>
      <c r="I42" s="119">
        <f t="shared" si="11"/>
        <v>0</v>
      </c>
      <c r="J42" s="118">
        <f>分析係数表!G45</f>
        <v>0.27195126838456296</v>
      </c>
      <c r="K42" s="120">
        <f t="shared" si="12"/>
        <v>0</v>
      </c>
      <c r="L42" s="121"/>
      <c r="M42" s="122"/>
      <c r="N42" s="123">
        <f>分析係数表!H45</f>
        <v>6.7952214843026659E-2</v>
      </c>
      <c r="O42" s="124">
        <f t="shared" si="13"/>
        <v>0</v>
      </c>
      <c r="P42" s="118">
        <f>分析係数表!C45</f>
        <v>0.60759401946812885</v>
      </c>
      <c r="Q42" s="124">
        <f t="shared" si="14"/>
        <v>0</v>
      </c>
      <c r="R42" s="125">
        <v>0</v>
      </c>
      <c r="S42" s="126">
        <f t="shared" si="15"/>
        <v>0</v>
      </c>
      <c r="T42" s="127">
        <f>分析係数表!F45</f>
        <v>0.68092012984410688</v>
      </c>
      <c r="U42" s="128">
        <f t="shared" si="16"/>
        <v>0</v>
      </c>
      <c r="V42" s="129">
        <f>分析係数表!D45</f>
        <v>0.21708812567627139</v>
      </c>
      <c r="W42" s="130">
        <f t="shared" si="17"/>
        <v>0</v>
      </c>
      <c r="X42" s="118">
        <f>分析係数表!E45</f>
        <v>0.15927276613366462</v>
      </c>
      <c r="Y42" s="131">
        <f t="shared" si="18"/>
        <v>0</v>
      </c>
    </row>
    <row r="43" spans="1:25" x14ac:dyDescent="0.15">
      <c r="A43" s="11" t="s">
        <v>218</v>
      </c>
      <c r="B43" s="8" t="s">
        <v>308</v>
      </c>
      <c r="C43" s="132"/>
      <c r="D43" s="118">
        <f>投入係数表!AI43</f>
        <v>2.9960345085420503E-3</v>
      </c>
      <c r="E43" s="119">
        <f t="shared" si="9"/>
        <v>0</v>
      </c>
      <c r="F43" s="118">
        <f>分析係数表!C46</f>
        <v>1</v>
      </c>
      <c r="G43" s="119">
        <f t="shared" si="10"/>
        <v>0</v>
      </c>
      <c r="H43" s="119">
        <v>0</v>
      </c>
      <c r="I43" s="119">
        <f t="shared" si="11"/>
        <v>0</v>
      </c>
      <c r="J43" s="118">
        <f>分析係数表!G46</f>
        <v>0</v>
      </c>
      <c r="K43" s="12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18">
        <f>投入係数表!AI44</f>
        <v>9.2356244488791938E-3</v>
      </c>
      <c r="E44" s="119">
        <f t="shared" si="9"/>
        <v>0</v>
      </c>
      <c r="F44" s="118">
        <f>分析係数表!C47</f>
        <v>6.0971505496971057E-2</v>
      </c>
      <c r="G44" s="119">
        <f t="shared" si="10"/>
        <v>0</v>
      </c>
      <c r="H44" s="119">
        <v>0</v>
      </c>
      <c r="I44" s="119">
        <f t="shared" si="11"/>
        <v>0</v>
      </c>
      <c r="J44" s="118">
        <f>分析係数表!G47</f>
        <v>1.2795549374130737E-2</v>
      </c>
      <c r="K44" s="12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SUM(C5:C40)</f>
        <v>0</v>
      </c>
      <c r="D45" s="135">
        <f>投入係数表!AI45</f>
        <v>0.32868715933643766</v>
      </c>
      <c r="E45" s="134">
        <f>SUM(E5:E44)</f>
        <v>0</v>
      </c>
      <c r="F45" s="135">
        <f>分析係数表!C48</f>
        <v>0.75263033862133366</v>
      </c>
      <c r="G45" s="134">
        <f>SUM(G5:G44)</f>
        <v>0</v>
      </c>
      <c r="H45" s="134">
        <f>SUM(H5:H44)</f>
        <v>0</v>
      </c>
      <c r="I45" s="134">
        <f>SUM(I5:I44)</f>
        <v>0</v>
      </c>
      <c r="J45" s="135">
        <f>分析係数表!G48</f>
        <v>0.27768563162970106</v>
      </c>
      <c r="K45" s="136">
        <f>SUM(K5:K44)</f>
        <v>0</v>
      </c>
      <c r="L45" s="137">
        <f>最終需要_まとめ!$L$33</f>
        <v>0.71820000000000006</v>
      </c>
      <c r="M45" s="134">
        <f>K45*L45</f>
        <v>0</v>
      </c>
      <c r="N45" s="138">
        <f>分析係数表!H48</f>
        <v>1</v>
      </c>
      <c r="O45" s="168">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144">
        <f>SUM(W5:W44)</f>
        <v>0</v>
      </c>
      <c r="X45" s="135">
        <f>分析係数表!E48</f>
        <v>4.9571518967407954E-2</v>
      </c>
      <c r="Y45" s="145">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5" right="0.75" top="1" bottom="1" header="0.51200000000000001" footer="0.5120000000000000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47"/>
  <sheetViews>
    <sheetView workbookViewId="0">
      <pane xSplit="2" ySplit="4" topLeftCell="C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304</v>
      </c>
      <c r="S2" s="6" t="s">
        <v>164</v>
      </c>
      <c r="U2" s="106" t="s">
        <v>228</v>
      </c>
      <c r="W2" s="6" t="s">
        <v>140</v>
      </c>
      <c r="Y2" s="6" t="s">
        <v>165</v>
      </c>
    </row>
    <row r="3" spans="1:25" ht="45" x14ac:dyDescent="0.15">
      <c r="B3" s="107"/>
      <c r="C3" s="108" t="s">
        <v>249</v>
      </c>
      <c r="D3" s="108" t="s">
        <v>365</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投入係数表!AJ5</f>
        <v>2.1264324975381246E-3</v>
      </c>
      <c r="E5" s="169">
        <f>$C$38*D5</f>
        <v>0</v>
      </c>
      <c r="F5" s="127">
        <f>分析係数表!C8</f>
        <v>9.2543346452504949E-3</v>
      </c>
      <c r="G5" s="169">
        <f t="shared" ref="G5:G38" si="0">E5*F5</f>
        <v>0</v>
      </c>
      <c r="H5" s="169">
        <f t="array" ref="H5:H44">MMULT(逆行列係数!C5:AP44,'34'!G5:G44)</f>
        <v>0</v>
      </c>
      <c r="I5" s="169">
        <f t="shared" ref="I5:I38" si="1">C5+H5</f>
        <v>0</v>
      </c>
      <c r="J5" s="127">
        <f>分析係数表!G8</f>
        <v>9.727626459143969E-2</v>
      </c>
      <c r="K5" s="170">
        <f t="shared" ref="K5:K38" si="2">I5*J5</f>
        <v>0</v>
      </c>
      <c r="L5" s="121" t="s">
        <v>201</v>
      </c>
      <c r="M5" s="122" t="s">
        <v>201</v>
      </c>
      <c r="N5" s="123">
        <f>分析係数表!H8</f>
        <v>1.0188628253699747E-2</v>
      </c>
      <c r="O5" s="124">
        <f t="shared" ref="O5:O38" si="3">$M$45*N5</f>
        <v>0</v>
      </c>
      <c r="P5" s="118">
        <f>分析係数表!C8</f>
        <v>9.2543346452504949E-3</v>
      </c>
      <c r="Q5" s="124">
        <f t="shared" ref="Q5:Q38" si="4">O5*P5</f>
        <v>0</v>
      </c>
      <c r="R5" s="125">
        <f t="array" ref="R5:R44">MMULT(逆行列係数!C5:AP44,'34'!Q5:Q44)</f>
        <v>0</v>
      </c>
      <c r="S5" s="126">
        <f t="shared" ref="S5:S38" si="5">I5+R5</f>
        <v>0</v>
      </c>
      <c r="T5" s="127">
        <f>分析係数表!F8</f>
        <v>0.55836575875486383</v>
      </c>
      <c r="U5" s="128">
        <f t="shared" ref="U5:U44" si="6">S5*T5</f>
        <v>0</v>
      </c>
      <c r="V5" s="129">
        <f>分析係数表!D8</f>
        <v>0.2736524906322878</v>
      </c>
      <c r="W5" s="259">
        <f t="shared" ref="W5:W44" si="7">ROUND(S5*V5,0)</f>
        <v>0</v>
      </c>
      <c r="X5" s="118">
        <f>分析係数表!E8</f>
        <v>4.6479574456934729E-2</v>
      </c>
      <c r="Y5" s="258">
        <f t="shared" ref="Y5:Y44" si="8">ROUND(S5*X5,0)</f>
        <v>0</v>
      </c>
    </row>
    <row r="6" spans="1:25" x14ac:dyDescent="0.15">
      <c r="A6" s="11" t="s">
        <v>238</v>
      </c>
      <c r="B6" s="8" t="s">
        <v>292</v>
      </c>
      <c r="C6" s="132"/>
      <c r="D6" s="158">
        <f>投入係数表!AJ6</f>
        <v>5.4926300674416506E-5</v>
      </c>
      <c r="E6" s="169">
        <f t="shared" ref="E6:E44" si="9">$C$38*D6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58">
        <f>投入係数表!AJ7</f>
        <v>5.0610662764283786E-4</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58">
        <f>投入係数表!AJ8</f>
        <v>1.1769921573089251E-5</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9">
        <f t="shared" si="7"/>
        <v>0</v>
      </c>
      <c r="X8" s="118">
        <f>分析係数表!E11</f>
        <v>4.7021943573667714E-2</v>
      </c>
      <c r="Y8" s="258">
        <f t="shared" si="8"/>
        <v>0</v>
      </c>
    </row>
    <row r="9" spans="1:25" x14ac:dyDescent="0.15">
      <c r="A9" s="11" t="s">
        <v>241</v>
      </c>
      <c r="B9" s="8" t="s">
        <v>204</v>
      </c>
      <c r="C9" s="132"/>
      <c r="D9" s="158">
        <f>投入係数表!AJ9</f>
        <v>7.9878534409365716E-3</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9">
        <f t="shared" si="7"/>
        <v>0</v>
      </c>
      <c r="X9" s="118">
        <f>分析係数表!E12</f>
        <v>3.539948357013805E-2</v>
      </c>
      <c r="Y9" s="258">
        <f t="shared" si="8"/>
        <v>0</v>
      </c>
    </row>
    <row r="10" spans="1:25" x14ac:dyDescent="0.15">
      <c r="A10" s="11" t="s">
        <v>242</v>
      </c>
      <c r="B10" s="8" t="s">
        <v>29</v>
      </c>
      <c r="C10" s="132"/>
      <c r="D10" s="158">
        <f>投入係数表!AJ10</f>
        <v>2.7384684193387659E-3</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58">
        <f>投入係数表!AJ11</f>
        <v>4.7668182371011468E-3</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58">
        <f>投入係数表!AJ12</f>
        <v>0.14125082879864412</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58">
        <f>投入係数表!AJ13</f>
        <v>3.6290591517025191E-3</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58">
        <f>投入係数表!AJ14</f>
        <v>2.1342791119201843E-3</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58">
        <f>投入係数表!AJ15</f>
        <v>7.6896820944183104E-4</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58">
        <f>投入係数表!AJ16</f>
        <v>0</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58">
        <f>投入係数表!AJ17</f>
        <v>1.3339244449501152E-3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58">
        <f>投入係数表!AJ18</f>
        <v>3.2171118966443956E-4</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58">
        <f>投入係数表!AJ19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58">
        <f>投入係数表!AJ20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58">
        <f>投入係数表!AJ21</f>
        <v>1.100095336364742E-2</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58">
        <f>投入係数表!AJ22</f>
        <v>0</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58">
        <f>投入係数表!AJ23</f>
        <v>7.454283662956526E-5</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58">
        <f>投入係数表!AJ24</f>
        <v>2.3539843146178502E-5</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58">
        <f>投入係数表!AJ25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58">
        <f>投入係数表!AJ26</f>
        <v>3.6800621451859058E-3</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58">
        <f>投入係数表!AJ27</f>
        <v>2.2284384845048981E-3</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58">
        <f>投入係数表!AJ28</f>
        <v>1.1711071965223805E-2</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58">
        <f>投入係数表!AJ29</f>
        <v>4.6687355573254031E-3</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58">
        <f>投入係数表!AJ30</f>
        <v>3.6212125373204598E-3</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58">
        <f>投入係数表!AJ31</f>
        <v>5.2760635104968083E-2</v>
      </c>
      <c r="E31" s="169">
        <f t="shared" si="9"/>
        <v>0</v>
      </c>
      <c r="F31" s="127">
        <f>分析係数表!C34</f>
        <v>0.43058167090385968</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0.43058167090385968</v>
      </c>
      <c r="Q31" s="124">
        <f t="shared" si="4"/>
        <v>0</v>
      </c>
      <c r="R31" s="125">
        <v>0</v>
      </c>
      <c r="S31" s="126">
        <f t="shared" si="5"/>
        <v>0</v>
      </c>
      <c r="T31" s="127">
        <f>分析係数表!F34</f>
        <v>0.66381809020658411</v>
      </c>
      <c r="U31" s="128">
        <f t="shared" si="6"/>
        <v>0</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58">
        <f>投入係数表!AJ32</f>
        <v>7.8701542252056795E-3</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9">
        <f t="shared" si="7"/>
        <v>0</v>
      </c>
      <c r="X32" s="118">
        <f>分析係数表!E35</f>
        <v>3.8022132954380151E-2</v>
      </c>
      <c r="Y32" s="258">
        <f t="shared" si="8"/>
        <v>0</v>
      </c>
    </row>
    <row r="33" spans="1:25" x14ac:dyDescent="0.15">
      <c r="A33" s="11" t="s">
        <v>21</v>
      </c>
      <c r="B33" s="8" t="s">
        <v>39</v>
      </c>
      <c r="C33" s="132"/>
      <c r="D33" s="158">
        <f>投入係数表!AJ33</f>
        <v>1.7172315575137216E-2</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58">
        <f>投入係数表!AJ34</f>
        <v>1.1612989285448062E-2</v>
      </c>
      <c r="E34" s="169">
        <f t="shared" si="9"/>
        <v>0</v>
      </c>
      <c r="F34" s="127">
        <f>分析係数表!C37</f>
        <v>0.57178358697686016</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0.57178358697686016</v>
      </c>
      <c r="Q34" s="124">
        <f t="shared" si="4"/>
        <v>0</v>
      </c>
      <c r="R34" s="125">
        <v>0</v>
      </c>
      <c r="S34" s="126">
        <f t="shared" si="5"/>
        <v>0</v>
      </c>
      <c r="T34" s="127">
        <f>分析係数表!F37</f>
        <v>0.69745759981095801</v>
      </c>
      <c r="U34" s="128">
        <f t="shared" si="6"/>
        <v>0</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58">
        <f>投入係数表!AJ35</f>
        <v>1.1444287076233782E-2</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58">
        <f>投入係数表!AJ36</f>
        <v>0</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58">
        <f>投入係数表!AJ37</f>
        <v>9.4159372584714008E-5</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9">
        <f t="shared" si="7"/>
        <v>0</v>
      </c>
      <c r="X37" s="118">
        <f>分析係数表!E40</f>
        <v>2.4344714139117072E-2</v>
      </c>
      <c r="Y37" s="258">
        <f t="shared" si="8"/>
        <v>0</v>
      </c>
    </row>
    <row r="38" spans="1:25" x14ac:dyDescent="0.15">
      <c r="A38" s="11" t="s">
        <v>26</v>
      </c>
      <c r="B38" s="8" t="s">
        <v>304</v>
      </c>
      <c r="C38" s="117">
        <f>最終需要_まとめ!C39</f>
        <v>0</v>
      </c>
      <c r="D38" s="158">
        <f>投入係数表!AJ38</f>
        <v>1.6489660123898041E-2</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9">
        <f t="shared" si="7"/>
        <v>0</v>
      </c>
      <c r="X38" s="118">
        <f>分析係数表!E41</f>
        <v>8.6402994268048192E-2</v>
      </c>
      <c r="Y38" s="258">
        <f t="shared" si="8"/>
        <v>0</v>
      </c>
    </row>
    <row r="39" spans="1:25" x14ac:dyDescent="0.15">
      <c r="A39" s="11" t="s">
        <v>57</v>
      </c>
      <c r="B39" s="8" t="s">
        <v>305</v>
      </c>
      <c r="C39" s="132"/>
      <c r="D39" s="158">
        <f>投入係数表!AJ39</f>
        <v>1.0514463271959732E-3</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si="6"/>
        <v>0</v>
      </c>
      <c r="V39" s="129">
        <f>分析係数表!D42</f>
        <v>0.14507984168145216</v>
      </c>
      <c r="W39" s="259">
        <f t="shared" si="7"/>
        <v>0</v>
      </c>
      <c r="X39" s="118">
        <f>分析係数表!E42</f>
        <v>9.4035758154770027E-2</v>
      </c>
      <c r="Y39" s="258">
        <f t="shared" si="8"/>
        <v>0</v>
      </c>
    </row>
    <row r="40" spans="1:25" x14ac:dyDescent="0.15">
      <c r="A40" s="11" t="s">
        <v>210</v>
      </c>
      <c r="B40" s="8" t="s">
        <v>42</v>
      </c>
      <c r="C40" s="132"/>
      <c r="D40" s="158">
        <f>投入係数表!AJ40</f>
        <v>4.7040453220446705E-2</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6"/>
        <v>0</v>
      </c>
      <c r="V40" s="129">
        <f>分析係数表!D43</f>
        <v>0.10205680705190989</v>
      </c>
      <c r="W40" s="259">
        <f t="shared" si="7"/>
        <v>0</v>
      </c>
      <c r="X40" s="118">
        <f>分析係数表!E43</f>
        <v>9.4601601659272921E-2</v>
      </c>
      <c r="Y40" s="258">
        <f t="shared" si="8"/>
        <v>0</v>
      </c>
    </row>
    <row r="41" spans="1:25" x14ac:dyDescent="0.15">
      <c r="A41" s="11" t="s">
        <v>216</v>
      </c>
      <c r="B41" s="8" t="s">
        <v>306</v>
      </c>
      <c r="C41" s="132"/>
      <c r="D41" s="158">
        <f>投入係数表!AJ41</f>
        <v>2.0715061968637084E-3</v>
      </c>
      <c r="E41" s="169">
        <f t="shared" si="9"/>
        <v>0</v>
      </c>
      <c r="F41" s="127">
        <f>分析係数表!C44</f>
        <v>0.75263033862133366</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0.75263033862133366</v>
      </c>
      <c r="Q41" s="124">
        <f t="shared" si="14"/>
        <v>0</v>
      </c>
      <c r="R41" s="125">
        <v>0</v>
      </c>
      <c r="S41" s="126">
        <f t="shared" si="15"/>
        <v>0</v>
      </c>
      <c r="T41" s="127">
        <f>分析係数表!F44</f>
        <v>0.39610414657666343</v>
      </c>
      <c r="U41" s="128">
        <f t="shared" si="6"/>
        <v>0</v>
      </c>
      <c r="V41" s="129">
        <f>分析係数表!D44</f>
        <v>0.10185149469623915</v>
      </c>
      <c r="W41" s="259">
        <f t="shared" si="7"/>
        <v>0</v>
      </c>
      <c r="X41" s="118">
        <f>分析係数表!E44</f>
        <v>7.65380906460945E-2</v>
      </c>
      <c r="Y41" s="258">
        <f t="shared" si="8"/>
        <v>0</v>
      </c>
    </row>
    <row r="42" spans="1:25" x14ac:dyDescent="0.15">
      <c r="A42" s="11" t="s">
        <v>217</v>
      </c>
      <c r="B42" s="8" t="s">
        <v>307</v>
      </c>
      <c r="C42" s="132"/>
      <c r="D42" s="158">
        <f>投入係数表!AJ42</f>
        <v>1.0122132552856756E-2</v>
      </c>
      <c r="E42" s="169">
        <f t="shared" si="9"/>
        <v>0</v>
      </c>
      <c r="F42" s="127">
        <f>分析係数表!C45</f>
        <v>0.60759401946812885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0.60759401946812885</v>
      </c>
      <c r="Q42" s="124">
        <f t="shared" si="14"/>
        <v>0</v>
      </c>
      <c r="R42" s="125">
        <v>0</v>
      </c>
      <c r="S42" s="126">
        <f t="shared" si="15"/>
        <v>0</v>
      </c>
      <c r="T42" s="127">
        <f>分析係数表!F45</f>
        <v>0.68092012984410688</v>
      </c>
      <c r="U42" s="128">
        <f t="shared" si="6"/>
        <v>0</v>
      </c>
      <c r="V42" s="129">
        <f>分析係数表!D45</f>
        <v>0.21708812567627139</v>
      </c>
      <c r="W42" s="259">
        <f t="shared" si="7"/>
        <v>0</v>
      </c>
      <c r="X42" s="118">
        <f>分析係数表!E45</f>
        <v>0.15927276613366462</v>
      </c>
      <c r="Y42" s="258">
        <f t="shared" si="8"/>
        <v>0</v>
      </c>
    </row>
    <row r="43" spans="1:25" x14ac:dyDescent="0.15">
      <c r="A43" s="11" t="s">
        <v>218</v>
      </c>
      <c r="B43" s="8" t="s">
        <v>308</v>
      </c>
      <c r="C43" s="132"/>
      <c r="D43" s="158">
        <f>投入係数表!AJ43</f>
        <v>1.271151529893639E-3</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6"/>
        <v>0</v>
      </c>
      <c r="V43" s="129">
        <f>分析係数表!D46</f>
        <v>0</v>
      </c>
      <c r="W43" s="259">
        <f t="shared" si="7"/>
        <v>0</v>
      </c>
      <c r="X43" s="118">
        <f>分析係数表!E46</f>
        <v>0</v>
      </c>
      <c r="Y43" s="258">
        <f t="shared" si="8"/>
        <v>0</v>
      </c>
    </row>
    <row r="44" spans="1:25" x14ac:dyDescent="0.15">
      <c r="A44" s="11" t="s">
        <v>219</v>
      </c>
      <c r="B44" s="8" t="s">
        <v>309</v>
      </c>
      <c r="C44" s="132"/>
      <c r="D44" s="158">
        <f>投入係数表!AJ44</f>
        <v>3.346581033948377E-3</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6"/>
        <v>0</v>
      </c>
      <c r="V44" s="129">
        <f>分析係数表!D47</f>
        <v>1.4464534075104311E-2</v>
      </c>
      <c r="W44" s="259">
        <f t="shared" si="7"/>
        <v>0</v>
      </c>
      <c r="X44" s="118">
        <f>分析係数表!E47</f>
        <v>1.4464534075104311E-2</v>
      </c>
      <c r="Y44" s="258">
        <f t="shared" si="8"/>
        <v>0</v>
      </c>
    </row>
    <row r="45" spans="1:25" x14ac:dyDescent="0.15">
      <c r="A45" s="6">
        <v>41</v>
      </c>
      <c r="B45" s="50" t="s">
        <v>161</v>
      </c>
      <c r="C45" s="134">
        <f>SUM(C5:C40)</f>
        <v>0</v>
      </c>
      <c r="D45" s="162">
        <f>投入係数表!AJ45</f>
        <v>0.38698717470879251</v>
      </c>
      <c r="E45" s="139">
        <f>SUM(E5:E44)</f>
        <v>0</v>
      </c>
      <c r="F45" s="141">
        <f>分析係数表!C48</f>
        <v>0.75263033862133366</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5" right="0.75" top="1" bottom="1" header="0.51200000000000001" footer="0.5120000000000000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7"/>
  <sheetViews>
    <sheetView workbookViewId="0">
      <pane xSplit="2" ySplit="4" topLeftCell="C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305</v>
      </c>
      <c r="S2" s="6" t="s">
        <v>164</v>
      </c>
      <c r="U2" s="106" t="s">
        <v>228</v>
      </c>
      <c r="W2" s="6" t="s">
        <v>140</v>
      </c>
      <c r="Y2" s="6" t="s">
        <v>165</v>
      </c>
    </row>
    <row r="3" spans="1:25" ht="45" x14ac:dyDescent="0.15">
      <c r="B3" s="107"/>
      <c r="C3" s="108" t="s">
        <v>249</v>
      </c>
      <c r="D3" s="108" t="s">
        <v>366</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投入係数表!AK5</f>
        <v>2.1837041080933536E-3</v>
      </c>
      <c r="E5" s="169">
        <f>$C$39*D5</f>
        <v>6.8677494199535963E-2</v>
      </c>
      <c r="F5" s="127">
        <f>分析係数表!C8</f>
        <v>9.2543346452504949E-3</v>
      </c>
      <c r="G5" s="169">
        <f t="shared" ref="G5:G38" si="0">E5*F5</f>
        <v>6.3556451391975552E-4</v>
      </c>
      <c r="H5" s="169">
        <f t="array" ref="H5:H44">MMULT(逆行列係数!C5:AP44,'35'!G5:G44)</f>
        <v>6.4790501610217856E-4</v>
      </c>
      <c r="I5" s="169">
        <f t="shared" ref="I5:I38" si="1">C5+H5</f>
        <v>6.4790501610217856E-4</v>
      </c>
      <c r="J5" s="127">
        <f>分析係数表!G8</f>
        <v>9.727626459143969E-2</v>
      </c>
      <c r="K5" s="170">
        <f t="shared" ref="K5:K38" si="2">I5*J5</f>
        <v>6.3025779776476517E-5</v>
      </c>
      <c r="L5" s="121" t="s">
        <v>189</v>
      </c>
      <c r="M5" s="122" t="s">
        <v>189</v>
      </c>
      <c r="N5" s="123">
        <f>分析係数表!H8</f>
        <v>1.0188628253699747E-2</v>
      </c>
      <c r="O5" s="124">
        <f t="shared" ref="O5:O38" si="3">$M$45*N5</f>
        <v>0.12521667403277842</v>
      </c>
      <c r="P5" s="118">
        <f>分析係数表!C8</f>
        <v>9.2543346452504949E-3</v>
      </c>
      <c r="Q5" s="124">
        <f t="shared" ref="Q5:Q38" si="4">O5*P5</f>
        <v>1.1587970046645793E-3</v>
      </c>
      <c r="R5" s="125">
        <f t="array" ref="R5:R44">MMULT(逆行列係数!C5:AP44,'35'!Q5:Q44)</f>
        <v>1.4600637724166978E-3</v>
      </c>
      <c r="S5" s="126">
        <f t="shared" ref="S5:S38" si="5">I5+R5</f>
        <v>2.1079687885188765E-3</v>
      </c>
      <c r="T5" s="127">
        <f>分析係数表!F8</f>
        <v>0.55836575875486383</v>
      </c>
      <c r="U5" s="128">
        <f t="shared" ref="U5:U38" si="6">S5*T5</f>
        <v>1.1770175920329136E-3</v>
      </c>
      <c r="V5" s="129">
        <f>分析係数表!D8</f>
        <v>0.2736524906322878</v>
      </c>
      <c r="W5" s="259">
        <f t="shared" ref="W5:W38" si="7">ROUND(S5*V5,0)</f>
        <v>0</v>
      </c>
      <c r="X5" s="118">
        <f>分析係数表!E8</f>
        <v>4.6479574456934729E-2</v>
      </c>
      <c r="Y5" s="258">
        <f t="shared" ref="Y5:Y38" si="8">ROUND(S5*X5,0)</f>
        <v>0</v>
      </c>
    </row>
    <row r="6" spans="1:25" x14ac:dyDescent="0.15">
      <c r="A6" s="11" t="s">
        <v>238</v>
      </c>
      <c r="B6" s="8" t="s">
        <v>292</v>
      </c>
      <c r="C6" s="132"/>
      <c r="D6" s="158">
        <f>投入係数表!AK6</f>
        <v>0</v>
      </c>
      <c r="E6" s="169">
        <f t="shared" ref="E6:E44" si="9">$C$39*D6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6.4582723123301575E-3</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58">
        <f>投入係数表!AK7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1.4687956458899443E-2</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58">
        <f>投入係数表!AK8</f>
        <v>0</v>
      </c>
      <c r="E8" s="169">
        <f t="shared" si="9"/>
        <v>0</v>
      </c>
      <c r="F8" s="127">
        <f>分析係数表!C11</f>
        <v>8.2087549528786496E-4</v>
      </c>
      <c r="G8" s="169">
        <f t="shared" si="0"/>
        <v>0</v>
      </c>
      <c r="H8" s="169">
        <v>3.6588605518669781E-5</v>
      </c>
      <c r="I8" s="169">
        <f t="shared" si="1"/>
        <v>3.6588605518669781E-5</v>
      </c>
      <c r="J8" s="127">
        <f>分析係数表!G11</f>
        <v>0.23510971786833856</v>
      </c>
      <c r="K8" s="170">
        <f t="shared" si="2"/>
        <v>8.6023367206903878E-6</v>
      </c>
      <c r="L8" s="121"/>
      <c r="M8" s="122"/>
      <c r="N8" s="123">
        <f>分析係数表!H11</f>
        <v>-2.1019863771263845E-5</v>
      </c>
      <c r="O8" s="124">
        <f t="shared" si="3"/>
        <v>-2.5833089249320627E-4</v>
      </c>
      <c r="P8" s="118">
        <f>分析係数表!C11</f>
        <v>8.2087549528786496E-4</v>
      </c>
      <c r="Q8" s="124">
        <f t="shared" si="4"/>
        <v>-2.1205749932351689E-7</v>
      </c>
      <c r="R8" s="125">
        <v>5.1180680183386307E-5</v>
      </c>
      <c r="S8" s="126">
        <f t="shared" si="5"/>
        <v>8.7769285702056081E-5</v>
      </c>
      <c r="T8" s="127">
        <f>分析係数表!F11</f>
        <v>0.40125391849529779</v>
      </c>
      <c r="U8" s="128">
        <f t="shared" si="6"/>
        <v>3.5217769811483315E-5</v>
      </c>
      <c r="V8" s="129">
        <f>分析係数表!D11</f>
        <v>5.6426332288401257E-2</v>
      </c>
      <c r="W8" s="259">
        <f t="shared" si="7"/>
        <v>0</v>
      </c>
      <c r="X8" s="118">
        <f>分析係数表!E11</f>
        <v>4.7021943573667714E-2</v>
      </c>
      <c r="Y8" s="258">
        <f t="shared" si="8"/>
        <v>0</v>
      </c>
    </row>
    <row r="9" spans="1:25" x14ac:dyDescent="0.15">
      <c r="A9" s="11" t="s">
        <v>241</v>
      </c>
      <c r="B9" s="8" t="s">
        <v>204</v>
      </c>
      <c r="C9" s="132"/>
      <c r="D9" s="158">
        <f>投入係数表!AK9</f>
        <v>1.5012965743141805E-3</v>
      </c>
      <c r="E9" s="169">
        <f t="shared" si="9"/>
        <v>4.7215777262180972E-2</v>
      </c>
      <c r="F9" s="127">
        <f>分析係数表!C12</f>
        <v>3.3694766091354578E-2</v>
      </c>
      <c r="G9" s="169">
        <f t="shared" si="0"/>
        <v>1.5909245706706859E-3</v>
      </c>
      <c r="H9" s="169">
        <v>1.637826335856859E-3</v>
      </c>
      <c r="I9" s="169">
        <f t="shared" si="1"/>
        <v>1.637826335856859E-3</v>
      </c>
      <c r="J9" s="127">
        <f>分析係数表!G12</f>
        <v>0.15134643790478355</v>
      </c>
      <c r="K9" s="170">
        <f t="shared" si="2"/>
        <v>2.478791818385793E-4</v>
      </c>
      <c r="L9" s="121"/>
      <c r="M9" s="122"/>
      <c r="N9" s="123">
        <f>分析係数表!H12</f>
        <v>7.8483166592429848E-2</v>
      </c>
      <c r="O9" s="124">
        <f t="shared" si="3"/>
        <v>0.96454604521427678</v>
      </c>
      <c r="P9" s="118">
        <f>分析係数表!C12</f>
        <v>3.3694766091354578E-2</v>
      </c>
      <c r="Q9" s="124">
        <f t="shared" si="4"/>
        <v>3.2500153377836176E-2</v>
      </c>
      <c r="R9" s="125">
        <v>3.883565177985291E-2</v>
      </c>
      <c r="S9" s="126">
        <f t="shared" si="5"/>
        <v>4.0473478115709768E-2</v>
      </c>
      <c r="T9" s="127">
        <f>分析係数表!F12</f>
        <v>0.30024997159413702</v>
      </c>
      <c r="U9" s="128">
        <f t="shared" si="6"/>
        <v>1.2152160654557785E-2</v>
      </c>
      <c r="V9" s="129">
        <f>分析係数表!D12</f>
        <v>3.7088865741159563E-2</v>
      </c>
      <c r="W9" s="259">
        <f t="shared" si="7"/>
        <v>0</v>
      </c>
      <c r="X9" s="118">
        <f>分析係数表!E12</f>
        <v>3.539948357013805E-2</v>
      </c>
      <c r="Y9" s="258">
        <f t="shared" si="8"/>
        <v>0</v>
      </c>
    </row>
    <row r="10" spans="1:25" x14ac:dyDescent="0.15">
      <c r="A10" s="11" t="s">
        <v>242</v>
      </c>
      <c r="B10" s="8" t="s">
        <v>29</v>
      </c>
      <c r="C10" s="132"/>
      <c r="D10" s="158">
        <f>投入係数表!AK10</f>
        <v>2.1973522587689368E-2</v>
      </c>
      <c r="E10" s="169">
        <f t="shared" si="9"/>
        <v>0.69106728538283058</v>
      </c>
      <c r="F10" s="127">
        <f>分析係数表!C13</f>
        <v>7.3277544118284244E-3</v>
      </c>
      <c r="G10" s="169">
        <f t="shared" si="0"/>
        <v>5.0639713493343293E-3</v>
      </c>
      <c r="H10" s="169">
        <v>5.1590479502931167E-3</v>
      </c>
      <c r="I10" s="169">
        <f t="shared" si="1"/>
        <v>5.1590479502931167E-3</v>
      </c>
      <c r="J10" s="127">
        <f>分析係数表!G13</f>
        <v>0.24598930481283424</v>
      </c>
      <c r="K10" s="170">
        <f t="shared" si="2"/>
        <v>1.2690706187886813E-3</v>
      </c>
      <c r="L10" s="121"/>
      <c r="M10" s="122"/>
      <c r="N10" s="123">
        <f>分析係数表!H13</f>
        <v>1.5623764457412254E-2</v>
      </c>
      <c r="O10" s="124">
        <f t="shared" si="3"/>
        <v>0.19201366194887889</v>
      </c>
      <c r="P10" s="118">
        <f>分析係数表!C13</f>
        <v>7.3277544118284244E-3</v>
      </c>
      <c r="Q10" s="124">
        <f t="shared" si="4"/>
        <v>1.4070289584772291E-3</v>
      </c>
      <c r="R10" s="125">
        <v>1.5218549838073054E-3</v>
      </c>
      <c r="S10" s="126">
        <f t="shared" si="5"/>
        <v>6.6809029341004219E-3</v>
      </c>
      <c r="T10" s="127">
        <f>分析係数表!F13</f>
        <v>0.38101604278074869</v>
      </c>
      <c r="U10" s="128">
        <f t="shared" si="6"/>
        <v>2.5455311981532358E-3</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58">
        <f>投入係数表!AK11</f>
        <v>1.787907738501433E-2</v>
      </c>
      <c r="E11" s="169">
        <f t="shared" si="9"/>
        <v>0.56229698375870063</v>
      </c>
      <c r="F11" s="127">
        <f>分析係数表!C14</f>
        <v>0.29455517461793246</v>
      </c>
      <c r="G11" s="169">
        <f t="shared" si="0"/>
        <v>0.1656274862381808</v>
      </c>
      <c r="H11" s="169">
        <v>0.21119446745047021</v>
      </c>
      <c r="I11" s="169">
        <f t="shared" si="1"/>
        <v>0.21119446745047021</v>
      </c>
      <c r="J11" s="127">
        <f>分析係数表!G14</f>
        <v>0.16245910746250231</v>
      </c>
      <c r="K11" s="170">
        <f t="shared" si="2"/>
        <v>3.4310464683021888E-2</v>
      </c>
      <c r="L11" s="121"/>
      <c r="M11" s="122"/>
      <c r="N11" s="123">
        <f>分析係数表!H14</f>
        <v>1.0389818378367557E-3</v>
      </c>
      <c r="O11" s="124">
        <f t="shared" si="3"/>
        <v>1.2768926971807053E-2</v>
      </c>
      <c r="P11" s="118">
        <f>分析係数表!C14</f>
        <v>0.29455517461793246</v>
      </c>
      <c r="Q11" s="124">
        <f t="shared" si="4"/>
        <v>3.7611535138642543E-3</v>
      </c>
      <c r="R11" s="125">
        <v>1.8851763536017526E-2</v>
      </c>
      <c r="S11" s="126">
        <f t="shared" si="5"/>
        <v>0.23004623098648774</v>
      </c>
      <c r="T11" s="127">
        <f>分析係数表!F14</f>
        <v>0.30083019566693414</v>
      </c>
      <c r="U11" s="128">
        <f t="shared" si="6"/>
        <v>6.920485268010583E-2</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58">
        <f>投入係数表!AK12</f>
        <v>2.1837041080933536E-3</v>
      </c>
      <c r="E12" s="169">
        <f t="shared" si="9"/>
        <v>6.8677494199535963E-2</v>
      </c>
      <c r="F12" s="127">
        <f>分析係数表!C15</f>
        <v>2.1772510366767528E-2</v>
      </c>
      <c r="G12" s="169">
        <f t="shared" si="0"/>
        <v>1.4952814544230135E-3</v>
      </c>
      <c r="H12" s="169">
        <v>2.1788400367006573E-3</v>
      </c>
      <c r="I12" s="169">
        <f t="shared" si="1"/>
        <v>2.1788400367006573E-3</v>
      </c>
      <c r="J12" s="127">
        <f>分析係数表!G15</f>
        <v>0.11363521682527829</v>
      </c>
      <c r="K12" s="170">
        <f t="shared" si="2"/>
        <v>2.4759295999807651E-4</v>
      </c>
      <c r="L12" s="121"/>
      <c r="M12" s="122"/>
      <c r="N12" s="123">
        <f>分析係数表!H15</f>
        <v>6.9545720706067236E-3</v>
      </c>
      <c r="O12" s="124">
        <f t="shared" si="3"/>
        <v>8.5470621002037964E-2</v>
      </c>
      <c r="P12" s="118">
        <f>分析係数表!C15</f>
        <v>2.1772510366767528E-2</v>
      </c>
      <c r="Q12" s="124">
        <f t="shared" si="4"/>
        <v>1.8609099818209299E-3</v>
      </c>
      <c r="R12" s="125">
        <v>4.8801268760498692E-3</v>
      </c>
      <c r="S12" s="126">
        <f t="shared" si="5"/>
        <v>7.0589669127505261E-3</v>
      </c>
      <c r="T12" s="127">
        <f>分析係数表!F15</f>
        <v>0.32102453350018673</v>
      </c>
      <c r="U12" s="128">
        <f t="shared" si="6"/>
        <v>2.2661015601589908E-3</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58">
        <f>投入係数表!AK13</f>
        <v>6.8240753377917292E-3</v>
      </c>
      <c r="E13" s="169">
        <f t="shared" si="9"/>
        <v>0.21461716937354988</v>
      </c>
      <c r="F13" s="127">
        <f>分析係数表!C16</f>
        <v>6.3168212593708306E-3</v>
      </c>
      <c r="G13" s="169">
        <f t="shared" si="0"/>
        <v>1.3556982981248302E-3</v>
      </c>
      <c r="H13" s="169">
        <v>1.7309747986433142E-3</v>
      </c>
      <c r="I13" s="169">
        <f t="shared" si="1"/>
        <v>1.7309747986433142E-3</v>
      </c>
      <c r="J13" s="127">
        <f>分析係数表!G16</f>
        <v>1.9721577726218097E-2</v>
      </c>
      <c r="K13" s="170">
        <f t="shared" si="2"/>
        <v>3.4137554033568841E-5</v>
      </c>
      <c r="L13" s="121"/>
      <c r="M13" s="122"/>
      <c r="N13" s="123">
        <f>分析係数表!H16</f>
        <v>1.583996877048811E-2</v>
      </c>
      <c r="O13" s="124">
        <f t="shared" si="3"/>
        <v>0.19467077970023758</v>
      </c>
      <c r="P13" s="118">
        <f>分析係数表!C16</f>
        <v>6.3168212593708306E-3</v>
      </c>
      <c r="Q13" s="124">
        <f t="shared" si="4"/>
        <v>1.2297005197887563E-3</v>
      </c>
      <c r="R13" s="125">
        <v>1.6999009740266639E-3</v>
      </c>
      <c r="S13" s="126">
        <f t="shared" si="5"/>
        <v>3.4308757726699782E-3</v>
      </c>
      <c r="T13" s="127">
        <f>分析係数表!F16</f>
        <v>0.1751740139211137</v>
      </c>
      <c r="U13" s="128">
        <f t="shared" si="6"/>
        <v>6.0100028036330253E-4</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58">
        <f>投入係数表!AK14</f>
        <v>7.0970383513033987E-3</v>
      </c>
      <c r="E14" s="169">
        <f t="shared" si="9"/>
        <v>0.22320185614849189</v>
      </c>
      <c r="F14" s="127">
        <f>分析係数表!C17</f>
        <v>7.9378496960914591E-2</v>
      </c>
      <c r="G14" s="169">
        <f t="shared" si="0"/>
        <v>1.7717427859953561E-2</v>
      </c>
      <c r="H14" s="169">
        <v>2.196660000181334E-2</v>
      </c>
      <c r="I14" s="169">
        <f t="shared" si="1"/>
        <v>2.196660000181334E-2</v>
      </c>
      <c r="J14" s="127">
        <f>分析係数表!G17</f>
        <v>0.22446445904155662</v>
      </c>
      <c r="K14" s="170">
        <f t="shared" si="2"/>
        <v>4.9307209863892884E-3</v>
      </c>
      <c r="L14" s="121"/>
      <c r="M14" s="122"/>
      <c r="N14" s="123">
        <f>分析係数表!H17</f>
        <v>2.9407790361891989E-3</v>
      </c>
      <c r="O14" s="124">
        <f t="shared" si="3"/>
        <v>3.6141722006906671E-2</v>
      </c>
      <c r="P14" s="118">
        <f>分析係数表!C17</f>
        <v>7.9378496960914591E-2</v>
      </c>
      <c r="Q14" s="124">
        <f t="shared" si="4"/>
        <v>2.868875570487461E-3</v>
      </c>
      <c r="R14" s="125">
        <v>7.9552277999137486E-3</v>
      </c>
      <c r="S14" s="126">
        <f t="shared" si="5"/>
        <v>2.9921827801727089E-2</v>
      </c>
      <c r="T14" s="127">
        <f>分析係数表!F17</f>
        <v>0.34168528927112257</v>
      </c>
      <c r="U14" s="128">
        <f t="shared" si="6"/>
        <v>1.0223848387953838E-2</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58">
        <f>投入係数表!AK15</f>
        <v>4.0944452026750374E-4</v>
      </c>
      <c r="E15" s="169">
        <f t="shared" si="9"/>
        <v>1.2877030162412992E-2</v>
      </c>
      <c r="F15" s="127">
        <f>分析係数表!C18</f>
        <v>0.29470672389127328</v>
      </c>
      <c r="G15" s="169">
        <f t="shared" si="0"/>
        <v>3.7949473726138438E-3</v>
      </c>
      <c r="H15" s="169">
        <v>6.1297227107011748E-3</v>
      </c>
      <c r="I15" s="169">
        <f t="shared" si="1"/>
        <v>6.1297227107011748E-3</v>
      </c>
      <c r="J15" s="127">
        <f>分析係数表!G18</f>
        <v>0.22527699198491277</v>
      </c>
      <c r="K15" s="170">
        <f t="shared" si="2"/>
        <v>1.3808854939683663E-3</v>
      </c>
      <c r="L15" s="121"/>
      <c r="M15" s="122"/>
      <c r="N15" s="123">
        <f>分析係数表!H18</f>
        <v>4.9546821746550491E-4</v>
      </c>
      <c r="O15" s="124">
        <f t="shared" si="3"/>
        <v>6.0892281801970052E-3</v>
      </c>
      <c r="P15" s="118">
        <f>分析係数表!C18</f>
        <v>0.29470672389127328</v>
      </c>
      <c r="Q15" s="124">
        <f t="shared" si="4"/>
        <v>1.7945364880122792E-3</v>
      </c>
      <c r="R15" s="125">
        <v>4.497131858749409E-3</v>
      </c>
      <c r="S15" s="126">
        <f t="shared" si="5"/>
        <v>1.0626854569450584E-2</v>
      </c>
      <c r="T15" s="127">
        <f>分析係数表!F18</f>
        <v>0.47032649693540785</v>
      </c>
      <c r="U15" s="128">
        <f t="shared" si="6"/>
        <v>4.9980912830917251E-3</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58">
        <f>投入係数表!AK16</f>
        <v>0</v>
      </c>
      <c r="E16" s="169">
        <f t="shared" si="9"/>
        <v>0</v>
      </c>
      <c r="F16" s="127">
        <f>分析係数表!C19</f>
        <v>0.12093112469499157</v>
      </c>
      <c r="G16" s="169">
        <f t="shared" si="0"/>
        <v>0</v>
      </c>
      <c r="H16" s="169">
        <v>1.6243034682868263E-3</v>
      </c>
      <c r="I16" s="169">
        <f t="shared" si="1"/>
        <v>1.6243034682868263E-3</v>
      </c>
      <c r="J16" s="127">
        <f>分析係数表!G19</f>
        <v>4.7525512301634432E-2</v>
      </c>
      <c r="K16" s="170">
        <f t="shared" si="2"/>
        <v>7.719585446365304E-5</v>
      </c>
      <c r="L16" s="121"/>
      <c r="M16" s="122"/>
      <c r="N16" s="123">
        <f>分析係数表!H19</f>
        <v>-1.1610972368888599E-4</v>
      </c>
      <c r="O16" s="124">
        <f t="shared" si="3"/>
        <v>-1.426970644248187E-3</v>
      </c>
      <c r="P16" s="118">
        <f>分析係数表!C19</f>
        <v>0.12093112469499157</v>
      </c>
      <c r="Q16" s="124">
        <f t="shared" si="4"/>
        <v>-1.7256516491566995E-4</v>
      </c>
      <c r="R16" s="125">
        <v>1.8130730383986498E-3</v>
      </c>
      <c r="S16" s="126">
        <f t="shared" si="5"/>
        <v>3.4373765066854764E-3</v>
      </c>
      <c r="T16" s="127">
        <f>分析係数表!F19</f>
        <v>0.16958714380989795</v>
      </c>
      <c r="U16" s="128">
        <f t="shared" si="6"/>
        <v>5.829348639680345E-4</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58">
        <f>投入係数表!AK17</f>
        <v>2.729630135116692E-4</v>
      </c>
      <c r="E17" s="169">
        <f t="shared" si="9"/>
        <v>8.5846867749419953E-3</v>
      </c>
      <c r="F17" s="127">
        <f>分析係数表!C20</f>
        <v>0.11038897915538337</v>
      </c>
      <c r="G17" s="169">
        <f t="shared" si="0"/>
        <v>9.4765480945456721E-4</v>
      </c>
      <c r="H17" s="169">
        <v>2.0138620400875907E-3</v>
      </c>
      <c r="I17" s="169">
        <f t="shared" si="1"/>
        <v>2.0138620400875907E-3</v>
      </c>
      <c r="J17" s="127">
        <f>分析係数表!G20</f>
        <v>9.7372253914309995E-2</v>
      </c>
      <c r="K17" s="170">
        <f t="shared" si="2"/>
        <v>1.9609428591579921E-4</v>
      </c>
      <c r="L17" s="121"/>
      <c r="M17" s="122"/>
      <c r="N17" s="123">
        <f>分析係数表!H20</f>
        <v>5.6052970056703585E-4</v>
      </c>
      <c r="O17" s="124">
        <f t="shared" si="3"/>
        <v>6.8888237998188341E-3</v>
      </c>
      <c r="P17" s="118">
        <f>分析係数表!C20</f>
        <v>0.11038897915538337</v>
      </c>
      <c r="Q17" s="124">
        <f t="shared" si="4"/>
        <v>7.6045022684331017E-4</v>
      </c>
      <c r="R17" s="125">
        <v>5.409914577975238E-3</v>
      </c>
      <c r="S17" s="126">
        <f t="shared" si="5"/>
        <v>7.4237766180628283E-3</v>
      </c>
      <c r="T17" s="127">
        <f>分析係数表!F20</f>
        <v>0.25905247400574505</v>
      </c>
      <c r="U17" s="128">
        <f t="shared" si="6"/>
        <v>1.9231476993751787E-3</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58">
        <f>投入係数表!AK18</f>
        <v>2.1837041080933536E-3</v>
      </c>
      <c r="E18" s="169">
        <f t="shared" si="9"/>
        <v>6.8677494199535963E-2</v>
      </c>
      <c r="F18" s="127">
        <f>分析係数表!C21</f>
        <v>0.41461568406938021</v>
      </c>
      <c r="G18" s="169">
        <f t="shared" si="0"/>
        <v>2.8474766237711495E-2</v>
      </c>
      <c r="H18" s="169">
        <v>3.6500011584116206E-2</v>
      </c>
      <c r="I18" s="169">
        <f t="shared" si="1"/>
        <v>3.6500011584116206E-2</v>
      </c>
      <c r="J18" s="127">
        <f>分析係数表!G21</f>
        <v>0.27518465326220765</v>
      </c>
      <c r="K18" s="170">
        <f t="shared" si="2"/>
        <v>1.0044243031841581E-2</v>
      </c>
      <c r="L18" s="121"/>
      <c r="M18" s="122"/>
      <c r="N18" s="123">
        <f>分析係数表!H21</f>
        <v>9.5590332864557009E-4</v>
      </c>
      <c r="O18" s="124">
        <f t="shared" si="3"/>
        <v>1.1747904872905333E-2</v>
      </c>
      <c r="P18" s="118">
        <f>分析係数表!C21</f>
        <v>0.41461568406938021</v>
      </c>
      <c r="Q18" s="124">
        <f t="shared" si="4"/>
        <v>4.8708656152616501E-3</v>
      </c>
      <c r="R18" s="125">
        <v>1.8460895357700902E-2</v>
      </c>
      <c r="S18" s="126">
        <f t="shared" si="5"/>
        <v>5.4960906941817107E-2</v>
      </c>
      <c r="T18" s="127">
        <f>分析係数表!F21</f>
        <v>0.41535015729722335</v>
      </c>
      <c r="U18" s="128">
        <f t="shared" si="6"/>
        <v>2.2828021343481792E-2</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58">
        <f>投入係数表!AK19</f>
        <v>0</v>
      </c>
      <c r="E19" s="169">
        <f t="shared" si="9"/>
        <v>0</v>
      </c>
      <c r="F19" s="127">
        <f>分析係数表!C22</f>
        <v>7.9611180086606281E-2</v>
      </c>
      <c r="G19" s="169">
        <f t="shared" si="0"/>
        <v>0</v>
      </c>
      <c r="H19" s="169">
        <v>2.2114606098763618E-3</v>
      </c>
      <c r="I19" s="169">
        <f t="shared" si="1"/>
        <v>2.2114606098763618E-3</v>
      </c>
      <c r="J19" s="127">
        <f>分析係数表!G22</f>
        <v>0.19753877121551763</v>
      </c>
      <c r="K19" s="170">
        <f t="shared" si="2"/>
        <v>4.3684921146649574E-4</v>
      </c>
      <c r="L19" s="121"/>
      <c r="M19" s="122"/>
      <c r="N19" s="123">
        <f>分析係数表!H22</f>
        <v>4.5042565224136809E-5</v>
      </c>
      <c r="O19" s="124">
        <f t="shared" si="3"/>
        <v>5.535661981997277E-4</v>
      </c>
      <c r="P19" s="118">
        <f>分析係数表!C22</f>
        <v>7.9611180086606281E-2</v>
      </c>
      <c r="Q19" s="124">
        <f t="shared" si="4"/>
        <v>4.4070058294736507E-5</v>
      </c>
      <c r="R19" s="125">
        <v>8.7599309306982326E-4</v>
      </c>
      <c r="S19" s="126">
        <f t="shared" si="5"/>
        <v>3.0874537029461852E-3</v>
      </c>
      <c r="T19" s="127">
        <f>分析係数表!F22</f>
        <v>0.41941534379431811</v>
      </c>
      <c r="U19" s="128">
        <f t="shared" si="6"/>
        <v>1.2949254562702147E-3</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58">
        <f>投入係数表!AK20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2.8293383463541636E-4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58">
        <f>投入係数表!AK21</f>
        <v>0</v>
      </c>
      <c r="E21" s="169">
        <f t="shared" si="9"/>
        <v>0</v>
      </c>
      <c r="F21" s="127">
        <f>分析係数表!C24</f>
        <v>0.1837256220578346</v>
      </c>
      <c r="G21" s="169">
        <f t="shared" si="0"/>
        <v>0</v>
      </c>
      <c r="H21" s="169">
        <v>2.4265624068310447E-3</v>
      </c>
      <c r="I21" s="169">
        <f t="shared" si="1"/>
        <v>2.4265624068310447E-3</v>
      </c>
      <c r="J21" s="127">
        <f>分析係数表!G24</f>
        <v>0.19288119288119288</v>
      </c>
      <c r="K21" s="170">
        <f t="shared" si="2"/>
        <v>4.6803825163023037E-4</v>
      </c>
      <c r="L21" s="121"/>
      <c r="M21" s="122"/>
      <c r="N21" s="123">
        <f>分析係数表!H24</f>
        <v>1.0389818378367557E-3</v>
      </c>
      <c r="O21" s="124">
        <f t="shared" si="3"/>
        <v>1.2768926971807053E-2</v>
      </c>
      <c r="P21" s="118">
        <f>分析係数表!C24</f>
        <v>0.1837256220578346</v>
      </c>
      <c r="Q21" s="124">
        <f t="shared" si="4"/>
        <v>2.3459790509063132E-3</v>
      </c>
      <c r="R21" s="125">
        <v>4.891613390704346E-3</v>
      </c>
      <c r="S21" s="126">
        <f t="shared" si="5"/>
        <v>7.3181757975353907E-3</v>
      </c>
      <c r="T21" s="127">
        <f>分析係数表!F24</f>
        <v>0.36419753086419754</v>
      </c>
      <c r="U21" s="128">
        <f t="shared" si="6"/>
        <v>2.665261555892519E-3</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58">
        <f>投入係数表!AK22</f>
        <v>0</v>
      </c>
      <c r="E22" s="169">
        <f t="shared" si="9"/>
        <v>0</v>
      </c>
      <c r="F22" s="127">
        <f>分析係数表!C25</f>
        <v>7.0413931740690439E-3</v>
      </c>
      <c r="G22" s="169">
        <f t="shared" si="0"/>
        <v>0</v>
      </c>
      <c r="H22" s="169">
        <v>2.8625898567315617E-4</v>
      </c>
      <c r="I22" s="169">
        <f t="shared" si="1"/>
        <v>2.8625898567315617E-4</v>
      </c>
      <c r="J22" s="127">
        <f>分析係数表!G25</f>
        <v>0.25940956994174247</v>
      </c>
      <c r="K22" s="170">
        <f t="shared" si="2"/>
        <v>7.4258320365432865E-5</v>
      </c>
      <c r="L22" s="121"/>
      <c r="M22" s="122"/>
      <c r="N22" s="123">
        <f>分析係数表!H25</f>
        <v>4.4141713919654073E-4</v>
      </c>
      <c r="O22" s="124">
        <f t="shared" si="3"/>
        <v>5.4249487423573316E-3</v>
      </c>
      <c r="P22" s="118">
        <f>分析係数表!C25</f>
        <v>7.0413931740690439E-3</v>
      </c>
      <c r="Q22" s="124">
        <f t="shared" si="4"/>
        <v>3.819919704410936E-5</v>
      </c>
      <c r="R22" s="125">
        <v>1.4727440734880616E-3</v>
      </c>
      <c r="S22" s="126">
        <f t="shared" si="5"/>
        <v>1.7590030591612177E-3</v>
      </c>
      <c r="T22" s="127">
        <f>分析係数表!F25</f>
        <v>0.34587942658898996</v>
      </c>
      <c r="U22" s="128">
        <f t="shared" si="6"/>
        <v>6.0840296947096116E-4</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58">
        <f>投入係数表!AK23</f>
        <v>0</v>
      </c>
      <c r="E23" s="169">
        <f t="shared" si="9"/>
        <v>0</v>
      </c>
      <c r="F23" s="127">
        <f>分析係数表!C26</f>
        <v>0.31712598932687097</v>
      </c>
      <c r="G23" s="169">
        <f t="shared" si="0"/>
        <v>0</v>
      </c>
      <c r="H23" s="169">
        <v>5.9280576322489785E-3</v>
      </c>
      <c r="I23" s="169">
        <f t="shared" si="1"/>
        <v>5.9280576322489785E-3</v>
      </c>
      <c r="J23" s="127">
        <f>分析係数表!G26</f>
        <v>0.20571766536164524</v>
      </c>
      <c r="K23" s="170">
        <f t="shared" si="2"/>
        <v>1.2195061762355424E-3</v>
      </c>
      <c r="L23" s="121"/>
      <c r="M23" s="122"/>
      <c r="N23" s="123">
        <f>分析係数表!H26</f>
        <v>9.9283823212936231E-3</v>
      </c>
      <c r="O23" s="124">
        <f t="shared" si="3"/>
        <v>0.12201829155429111</v>
      </c>
      <c r="P23" s="118">
        <f>分析係数表!C26</f>
        <v>0.31712598932687097</v>
      </c>
      <c r="Q23" s="124">
        <f t="shared" si="4"/>
        <v>3.8695171425129155E-2</v>
      </c>
      <c r="R23" s="125">
        <v>4.8447459233712721E-2</v>
      </c>
      <c r="S23" s="126">
        <f t="shared" si="5"/>
        <v>5.4375516865961697E-2</v>
      </c>
      <c r="T23" s="127">
        <f>分析係数表!F26</f>
        <v>0.34642854846901056</v>
      </c>
      <c r="U23" s="128">
        <f t="shared" si="6"/>
        <v>1.8837231380127311E-2</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58">
        <f>投入係数表!AK24</f>
        <v>1.364815067558346E-4</v>
      </c>
      <c r="E24" s="169">
        <f t="shared" si="9"/>
        <v>4.2923433874709977E-3</v>
      </c>
      <c r="F24" s="127">
        <f>分析係数表!C27</f>
        <v>0.91765023268361778</v>
      </c>
      <c r="G24" s="169">
        <f t="shared" si="0"/>
        <v>3.9388699082707488E-3</v>
      </c>
      <c r="H24" s="169">
        <v>6.7939585743932969E-3</v>
      </c>
      <c r="I24" s="169">
        <f t="shared" si="1"/>
        <v>6.7939585743932969E-3</v>
      </c>
      <c r="J24" s="127">
        <f>分析係数表!G27</f>
        <v>0.1974785174198333</v>
      </c>
      <c r="K24" s="170">
        <f t="shared" si="2"/>
        <v>1.3416608666829526E-3</v>
      </c>
      <c r="L24" s="121"/>
      <c r="M24" s="122"/>
      <c r="N24" s="123">
        <f>分析係数表!H27</f>
        <v>5.4386395143410524E-2</v>
      </c>
      <c r="O24" s="124">
        <f t="shared" si="3"/>
        <v>0.66840043064849353</v>
      </c>
      <c r="P24" s="118">
        <f>分析係数表!C27</f>
        <v>0.91765023268361778</v>
      </c>
      <c r="Q24" s="124">
        <f t="shared" si="4"/>
        <v>0.61335781071042039</v>
      </c>
      <c r="R24" s="125">
        <v>0.61918493952457443</v>
      </c>
      <c r="S24" s="126">
        <f t="shared" si="5"/>
        <v>0.62597889809896767</v>
      </c>
      <c r="T24" s="127">
        <f>分析係数表!F27</f>
        <v>0.34824619386181288</v>
      </c>
      <c r="U24" s="128">
        <f t="shared" si="6"/>
        <v>0.21799476870077711</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58">
        <f>投入係数表!AK25</f>
        <v>0</v>
      </c>
      <c r="E25" s="169">
        <f t="shared" si="9"/>
        <v>0</v>
      </c>
      <c r="F25" s="127">
        <f>分析係数表!C28</f>
        <v>0.17270965956269024</v>
      </c>
      <c r="G25" s="169">
        <f t="shared" si="0"/>
        <v>0</v>
      </c>
      <c r="H25" s="169">
        <v>6.2826923435319202E-3</v>
      </c>
      <c r="I25" s="169">
        <f t="shared" si="1"/>
        <v>6.2826923435319202E-3</v>
      </c>
      <c r="J25" s="127">
        <f>分析係数表!G28</f>
        <v>0.18312777184293161</v>
      </c>
      <c r="K25" s="170">
        <f t="shared" si="2"/>
        <v>1.1505354500456469E-3</v>
      </c>
      <c r="L25" s="121"/>
      <c r="M25" s="122"/>
      <c r="N25" s="123">
        <f>分析係数表!H28</f>
        <v>7.5351206890511531E-3</v>
      </c>
      <c r="O25" s="124">
        <f t="shared" si="3"/>
        <v>9.2605474223278902E-2</v>
      </c>
      <c r="P25" s="118">
        <f>分析係数表!C28</f>
        <v>0.17270965956269024</v>
      </c>
      <c r="Q25" s="124">
        <f t="shared" si="4"/>
        <v>1.5993859926743986E-2</v>
      </c>
      <c r="R25" s="125">
        <v>1.8928164515190266E-2</v>
      </c>
      <c r="S25" s="126">
        <f t="shared" si="5"/>
        <v>2.5210856858722187E-2</v>
      </c>
      <c r="T25" s="127">
        <f>分析係数表!F28</f>
        <v>0.33877181055970995</v>
      </c>
      <c r="U25" s="128">
        <f t="shared" si="6"/>
        <v>8.5407276237909977E-3</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58">
        <f>投入係数表!AK26</f>
        <v>4.9542786952367954E-2</v>
      </c>
      <c r="E26" s="169">
        <f t="shared" si="9"/>
        <v>1.5581206496519722</v>
      </c>
      <c r="F26" s="127">
        <f>分析係数表!C29</f>
        <v>0.14297982963117706</v>
      </c>
      <c r="G26" s="169">
        <f t="shared" si="0"/>
        <v>0.2227798250320579</v>
      </c>
      <c r="H26" s="169">
        <v>0.23077327587092808</v>
      </c>
      <c r="I26" s="169">
        <f t="shared" si="1"/>
        <v>0.23077327587092808</v>
      </c>
      <c r="J26" s="127">
        <f>分析係数表!G29</f>
        <v>0.25955662607609614</v>
      </c>
      <c r="K26" s="170">
        <f t="shared" si="2"/>
        <v>5.9898732873586262E-2</v>
      </c>
      <c r="L26" s="121"/>
      <c r="M26" s="122"/>
      <c r="N26" s="123">
        <f>分析係数表!H29</f>
        <v>1.1267647927291291E-2</v>
      </c>
      <c r="O26" s="124">
        <f t="shared" si="3"/>
        <v>0.13847765984742968</v>
      </c>
      <c r="P26" s="118">
        <f>分析係数表!C29</f>
        <v>0.14297982963117706</v>
      </c>
      <c r="Q26" s="124">
        <f t="shared" si="4"/>
        <v>1.9799512212709584E-2</v>
      </c>
      <c r="R26" s="125">
        <v>2.7635478278528927E-2</v>
      </c>
      <c r="S26" s="126">
        <f t="shared" si="5"/>
        <v>0.25840875414945702</v>
      </c>
      <c r="T26" s="127">
        <f>分析係数表!F29</f>
        <v>0.43962710201168653</v>
      </c>
      <c r="U26" s="128">
        <f t="shared" si="6"/>
        <v>0.11360349172117616</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58">
        <f>投入係数表!AK27</f>
        <v>1.5012965743141805E-3</v>
      </c>
      <c r="E27" s="169">
        <f t="shared" si="9"/>
        <v>4.7215777262180972E-2</v>
      </c>
      <c r="F27" s="127">
        <f>分析係数表!C30</f>
        <v>1</v>
      </c>
      <c r="G27" s="169">
        <f t="shared" si="0"/>
        <v>4.7215777262180972E-2</v>
      </c>
      <c r="H27" s="169">
        <v>6.8035144928254951E-2</v>
      </c>
      <c r="I27" s="169">
        <f t="shared" si="1"/>
        <v>6.8035144928254951E-2</v>
      </c>
      <c r="J27" s="127">
        <f>分析係数表!G30</f>
        <v>0.3461756280481435</v>
      </c>
      <c r="K27" s="170">
        <f t="shared" si="2"/>
        <v>2.3552109024885123E-2</v>
      </c>
      <c r="L27" s="121"/>
      <c r="M27" s="122"/>
      <c r="N27" s="123">
        <f>分析係数表!H30</f>
        <v>0</v>
      </c>
      <c r="O27" s="124">
        <f t="shared" si="3"/>
        <v>0</v>
      </c>
      <c r="P27" s="118">
        <f>分析係数表!C30</f>
        <v>1</v>
      </c>
      <c r="Q27" s="124">
        <f t="shared" si="4"/>
        <v>0</v>
      </c>
      <c r="R27" s="125">
        <v>4.4588434953711509E-2</v>
      </c>
      <c r="S27" s="126">
        <f t="shared" si="5"/>
        <v>0.11262357988196646</v>
      </c>
      <c r="T27" s="127">
        <f>分析係数表!F30</f>
        <v>0.44260005608309094</v>
      </c>
      <c r="U27" s="128">
        <f t="shared" si="6"/>
        <v>4.984720277203683E-2</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58">
        <f>投入係数表!AK28</f>
        <v>4.6403712296983757E-3</v>
      </c>
      <c r="E28" s="169">
        <f t="shared" si="9"/>
        <v>0.14593967517401391</v>
      </c>
      <c r="F28" s="127">
        <f>分析係数表!C31</f>
        <v>0.59217028559204188</v>
      </c>
      <c r="G28" s="169">
        <f t="shared" si="0"/>
        <v>8.6421139127005636E-2</v>
      </c>
      <c r="H28" s="169">
        <v>0.13409347418820181</v>
      </c>
      <c r="I28" s="169">
        <f t="shared" si="1"/>
        <v>0.13409347418820181</v>
      </c>
      <c r="J28" s="127">
        <f>分析係数表!G31</f>
        <v>6.4912179892355718E-2</v>
      </c>
      <c r="K28" s="170">
        <f t="shared" si="2"/>
        <v>8.704299718895513E-3</v>
      </c>
      <c r="L28" s="121"/>
      <c r="M28" s="122"/>
      <c r="N28" s="123">
        <f>分析係数表!H31</f>
        <v>1.4609806266922241E-2</v>
      </c>
      <c r="O28" s="124">
        <f t="shared" si="3"/>
        <v>0.17955227175384947</v>
      </c>
      <c r="P28" s="118">
        <f>分析係数表!C31</f>
        <v>0.59217028559204188</v>
      </c>
      <c r="Q28" s="124">
        <f t="shared" si="4"/>
        <v>0.10632552004317695</v>
      </c>
      <c r="R28" s="125">
        <v>0.1939309733383231</v>
      </c>
      <c r="S28" s="126">
        <f t="shared" si="5"/>
        <v>0.32802444752652493</v>
      </c>
      <c r="T28" s="127">
        <f>分析係数表!F31</f>
        <v>0.31136394108295506</v>
      </c>
      <c r="U28" s="128">
        <f t="shared" si="6"/>
        <v>0.1021349847534178</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58">
        <f>投入係数表!AK29</f>
        <v>2.3201856148491878E-3</v>
      </c>
      <c r="E29" s="169">
        <f t="shared" si="9"/>
        <v>7.2969837587006953E-2</v>
      </c>
      <c r="F29" s="127">
        <f>分析係数表!C32</f>
        <v>0.99941076338876522</v>
      </c>
      <c r="G29" s="169">
        <f t="shared" si="0"/>
        <v>7.2926841087184835E-2</v>
      </c>
      <c r="H29" s="169">
        <v>8.7897637169237292E-2</v>
      </c>
      <c r="I29" s="169">
        <f t="shared" si="1"/>
        <v>8.7897637169237292E-2</v>
      </c>
      <c r="J29" s="127">
        <f>分析係数表!G32</f>
        <v>0.13653783696005198</v>
      </c>
      <c r="K29" s="170">
        <f t="shared" si="2"/>
        <v>1.2001353252987125E-2</v>
      </c>
      <c r="L29" s="121"/>
      <c r="M29" s="122"/>
      <c r="N29" s="123">
        <f>分析係数表!H32</f>
        <v>6.1367992753151726E-3</v>
      </c>
      <c r="O29" s="124">
        <f t="shared" si="3"/>
        <v>7.5420319136945121E-2</v>
      </c>
      <c r="P29" s="118">
        <f>分析係数表!C32</f>
        <v>0.99941076338876522</v>
      </c>
      <c r="Q29" s="124">
        <f t="shared" si="4"/>
        <v>7.5375878723678624E-2</v>
      </c>
      <c r="R29" s="125">
        <v>0.10945901213377761</v>
      </c>
      <c r="S29" s="126">
        <f t="shared" si="5"/>
        <v>0.19735664930301489</v>
      </c>
      <c r="T29" s="127">
        <f>分析係数表!F32</f>
        <v>0.47034751542708669</v>
      </c>
      <c r="U29" s="128">
        <f t="shared" si="6"/>
        <v>9.2826209652687938E-2</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58">
        <f>投入係数表!AK30</f>
        <v>0</v>
      </c>
      <c r="E30" s="169">
        <f t="shared" si="9"/>
        <v>0</v>
      </c>
      <c r="F30" s="127">
        <f>分析係数表!C33</f>
        <v>1</v>
      </c>
      <c r="G30" s="169">
        <f t="shared" si="0"/>
        <v>0</v>
      </c>
      <c r="H30" s="169">
        <v>1.1929100827415455E-2</v>
      </c>
      <c r="I30" s="169">
        <f t="shared" si="1"/>
        <v>1.1929100827415455E-2</v>
      </c>
      <c r="J30" s="127">
        <f>分析係数表!G33</f>
        <v>0.48249270529387245</v>
      </c>
      <c r="K30" s="170">
        <f t="shared" si="2"/>
        <v>5.755704129943055E-3</v>
      </c>
      <c r="L30" s="121"/>
      <c r="M30" s="122"/>
      <c r="N30" s="123">
        <f>分析係数表!H33</f>
        <v>1.3432693895731465E-3</v>
      </c>
      <c r="O30" s="124">
        <f t="shared" si="3"/>
        <v>1.6508574177422991E-2</v>
      </c>
      <c r="P30" s="118">
        <f>分析係数表!C33</f>
        <v>1</v>
      </c>
      <c r="Q30" s="124">
        <f t="shared" si="4"/>
        <v>1.6508574177422991E-2</v>
      </c>
      <c r="R30" s="125">
        <v>4.9872389656774041E-2</v>
      </c>
      <c r="S30" s="126">
        <f t="shared" si="5"/>
        <v>6.1801490484189495E-2</v>
      </c>
      <c r="T30" s="127">
        <f>分析係数表!F33</f>
        <v>0.61497846324857575</v>
      </c>
      <c r="U30" s="128">
        <f t="shared" si="6"/>
        <v>3.8006585644438332E-2</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58">
        <f>投入係数表!AK31</f>
        <v>3.8078340384877847E-2</v>
      </c>
      <c r="E31" s="169">
        <f t="shared" si="9"/>
        <v>1.1975638051044082</v>
      </c>
      <c r="F31" s="127">
        <f>分析係数表!C34</f>
        <v>0.43058167090385968</v>
      </c>
      <c r="G31" s="169">
        <f t="shared" si="0"/>
        <v>0.51564902421584025</v>
      </c>
      <c r="H31" s="169">
        <v>0.53597363879870852</v>
      </c>
      <c r="I31" s="169">
        <f t="shared" si="1"/>
        <v>0.53597363879870852</v>
      </c>
      <c r="J31" s="127">
        <f>分析係数表!G34</f>
        <v>0.40252231218602053</v>
      </c>
      <c r="K31" s="170">
        <f t="shared" si="2"/>
        <v>0.21574134836001116</v>
      </c>
      <c r="L31" s="121"/>
      <c r="M31" s="122"/>
      <c r="N31" s="123">
        <f>分析係数表!H34</f>
        <v>0.16043461070711823</v>
      </c>
      <c r="O31" s="124">
        <f t="shared" si="3"/>
        <v>1.9717166876899326</v>
      </c>
      <c r="P31" s="118">
        <f>分析係数表!C34</f>
        <v>0.43058167090385968</v>
      </c>
      <c r="Q31" s="124">
        <f t="shared" si="4"/>
        <v>0.84898506593455481</v>
      </c>
      <c r="R31" s="125">
        <v>0.8865988214112771</v>
      </c>
      <c r="S31" s="126">
        <f t="shared" si="5"/>
        <v>1.4225724602099856</v>
      </c>
      <c r="T31" s="127">
        <f>分析係数表!F34</f>
        <v>0.66381809020658411</v>
      </c>
      <c r="U31" s="128">
        <f t="shared" si="6"/>
        <v>0.9443293337170745</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58">
        <f>投入係数表!AK32</f>
        <v>2.7705745871434422E-2</v>
      </c>
      <c r="E32" s="169">
        <f t="shared" si="9"/>
        <v>0.87134570765661257</v>
      </c>
      <c r="F32" s="127">
        <f>分析係数表!C35</f>
        <v>0.79245431709599568</v>
      </c>
      <c r="G32" s="169">
        <f t="shared" si="0"/>
        <v>0.690501667715548</v>
      </c>
      <c r="H32" s="169">
        <v>0.7942936092002032</v>
      </c>
      <c r="I32" s="169">
        <f t="shared" si="1"/>
        <v>0.7942936092002032</v>
      </c>
      <c r="J32" s="127">
        <f>分析係数表!G35</f>
        <v>0.31439313408452596</v>
      </c>
      <c r="K32" s="170">
        <f t="shared" si="2"/>
        <v>0.24972045717976155</v>
      </c>
      <c r="L32" s="121"/>
      <c r="M32" s="122"/>
      <c r="N32" s="123">
        <f>分析係数表!H35</f>
        <v>4.6388837451391565E-2</v>
      </c>
      <c r="O32" s="124">
        <f t="shared" si="3"/>
        <v>0.57011167679036401</v>
      </c>
      <c r="P32" s="118">
        <f>分析係数表!C35</f>
        <v>0.79245431709599568</v>
      </c>
      <c r="Q32" s="124">
        <f t="shared" si="4"/>
        <v>0.45178745949936094</v>
      </c>
      <c r="R32" s="125">
        <v>0.6846379310386479</v>
      </c>
      <c r="S32" s="126">
        <f t="shared" si="5"/>
        <v>1.4789315402388512</v>
      </c>
      <c r="T32" s="127">
        <f>分析係数表!F35</f>
        <v>0.64661124103436318</v>
      </c>
      <c r="U32" s="128">
        <f t="shared" si="6"/>
        <v>0.9562937586387058</v>
      </c>
      <c r="V32" s="129">
        <f>分析係数表!D35</f>
        <v>4.0069822869227584E-2</v>
      </c>
      <c r="W32" s="259">
        <f t="shared" si="7"/>
        <v>0</v>
      </c>
      <c r="X32" s="118">
        <f>分析係数表!E35</f>
        <v>3.8022132954380151E-2</v>
      </c>
      <c r="Y32" s="258">
        <f t="shared" si="8"/>
        <v>0</v>
      </c>
    </row>
    <row r="33" spans="1:25" x14ac:dyDescent="0.15">
      <c r="A33" s="11" t="s">
        <v>21</v>
      </c>
      <c r="B33" s="8" t="s">
        <v>39</v>
      </c>
      <c r="C33" s="132"/>
      <c r="D33" s="158">
        <f>投入係数表!AK33</f>
        <v>1.787907738501433E-2</v>
      </c>
      <c r="E33" s="169">
        <f t="shared" si="9"/>
        <v>0.56229698375870063</v>
      </c>
      <c r="F33" s="127">
        <f>分析係数表!C36</f>
        <v>1</v>
      </c>
      <c r="G33" s="169">
        <f t="shared" si="0"/>
        <v>0.56229698375870063</v>
      </c>
      <c r="H33" s="169">
        <v>0.64224848188232242</v>
      </c>
      <c r="I33" s="169">
        <f t="shared" si="1"/>
        <v>0.64224848188232242</v>
      </c>
      <c r="J33" s="127">
        <f>分析係数表!G36</f>
        <v>7.0997521594392057E-2</v>
      </c>
      <c r="K33" s="170">
        <f t="shared" si="2"/>
        <v>4.5598050461405699E-2</v>
      </c>
      <c r="L33" s="121"/>
      <c r="M33" s="122"/>
      <c r="N33" s="123">
        <f>分析係数表!H36</f>
        <v>0.2013282552011651</v>
      </c>
      <c r="O33" s="124">
        <f t="shared" si="3"/>
        <v>2.4742932882999296</v>
      </c>
      <c r="P33" s="118">
        <f>分析係数表!C36</f>
        <v>1</v>
      </c>
      <c r="Q33" s="124">
        <f t="shared" si="4"/>
        <v>2.4742932882999296</v>
      </c>
      <c r="R33" s="125">
        <v>2.6458030665127401</v>
      </c>
      <c r="S33" s="126">
        <f t="shared" si="5"/>
        <v>3.2880515483950625</v>
      </c>
      <c r="T33" s="127">
        <f>分析係数表!F36</f>
        <v>0.82218539647157163</v>
      </c>
      <c r="U33" s="128">
        <f t="shared" si="6"/>
        <v>2.7033879659361593</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58">
        <f>投入係数表!AK34</f>
        <v>2.8524634911969427E-2</v>
      </c>
      <c r="E34" s="169">
        <f t="shared" si="9"/>
        <v>0.89709976798143842</v>
      </c>
      <c r="F34" s="127">
        <f>分析係数表!C37</f>
        <v>0.57178358697686016</v>
      </c>
      <c r="G34" s="169">
        <f t="shared" si="0"/>
        <v>0.51294692321253588</v>
      </c>
      <c r="H34" s="169">
        <v>0.61382436212898517</v>
      </c>
      <c r="I34" s="169">
        <f t="shared" si="1"/>
        <v>0.61382436212898517</v>
      </c>
      <c r="J34" s="127">
        <f>分析係数表!G37</f>
        <v>0.42113403722838638</v>
      </c>
      <c r="K34" s="170">
        <f t="shared" si="2"/>
        <v>0.25850233177251858</v>
      </c>
      <c r="L34" s="121"/>
      <c r="M34" s="122"/>
      <c r="N34" s="123">
        <f>分析係数表!H37</f>
        <v>5.3182257233085263E-2</v>
      </c>
      <c r="O34" s="124">
        <f t="shared" si="3"/>
        <v>0.65360176094995404</v>
      </c>
      <c r="P34" s="118">
        <f>分析係数表!C37</f>
        <v>0.57178358697686016</v>
      </c>
      <c r="Q34" s="124">
        <f t="shared" si="4"/>
        <v>0.37371875933035703</v>
      </c>
      <c r="R34" s="125">
        <v>0.4892673884429129</v>
      </c>
      <c r="S34" s="126">
        <f t="shared" si="5"/>
        <v>1.103091750571898</v>
      </c>
      <c r="T34" s="127">
        <f>分析係数表!F37</f>
        <v>0.69745759981095801</v>
      </c>
      <c r="U34" s="128">
        <f t="shared" si="6"/>
        <v>0.76935972472514391</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58">
        <f>投入係数表!AK35</f>
        <v>6.6875938310358943E-2</v>
      </c>
      <c r="E35" s="169">
        <f t="shared" si="9"/>
        <v>2.1032482598607887</v>
      </c>
      <c r="F35" s="127">
        <f>分析係数表!C38</f>
        <v>0.18809982592830476</v>
      </c>
      <c r="G35" s="169">
        <f t="shared" si="0"/>
        <v>0.39562063156382427</v>
      </c>
      <c r="H35" s="169">
        <v>0.42750617246638517</v>
      </c>
      <c r="I35" s="169">
        <f t="shared" si="1"/>
        <v>0.42750617246638517</v>
      </c>
      <c r="J35" s="127">
        <f>分析係数表!G38</f>
        <v>0.2621703526984332</v>
      </c>
      <c r="K35" s="170">
        <f t="shared" si="2"/>
        <v>0.11207944401626942</v>
      </c>
      <c r="L35" s="121"/>
      <c r="M35" s="122"/>
      <c r="N35" s="123">
        <f>分析係数表!H38</f>
        <v>2.9050452677780503E-2</v>
      </c>
      <c r="O35" s="124">
        <f t="shared" si="3"/>
        <v>0.35702559489668217</v>
      </c>
      <c r="P35" s="118">
        <f>分析係数表!C38</f>
        <v>0.18809982592830476</v>
      </c>
      <c r="Q35" s="124">
        <f t="shared" si="4"/>
        <v>6.7156452252015372E-2</v>
      </c>
      <c r="R35" s="125">
        <v>0.10008829242327613</v>
      </c>
      <c r="S35" s="126">
        <f t="shared" si="5"/>
        <v>0.52759446488966133</v>
      </c>
      <c r="T35" s="127">
        <f>分析係数表!F38</f>
        <v>0.53132052356696113</v>
      </c>
      <c r="U35" s="128">
        <f t="shared" si="6"/>
        <v>0.28032176731620556</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58">
        <f>投入係数表!AK36</f>
        <v>0</v>
      </c>
      <c r="E36" s="169">
        <f t="shared" si="9"/>
        <v>0</v>
      </c>
      <c r="F36" s="127">
        <f>分析係数表!C39</f>
        <v>1</v>
      </c>
      <c r="G36" s="169">
        <f t="shared" si="0"/>
        <v>0</v>
      </c>
      <c r="H36" s="169">
        <v>2.2377181144247337E-3</v>
      </c>
      <c r="I36" s="169">
        <f t="shared" si="1"/>
        <v>2.2377181144247337E-3</v>
      </c>
      <c r="J36" s="127">
        <f>分析係数表!G39</f>
        <v>0.35299604507126336</v>
      </c>
      <c r="K36" s="170">
        <f t="shared" si="2"/>
        <v>7.8990564437625573E-4</v>
      </c>
      <c r="L36" s="121"/>
      <c r="M36" s="122"/>
      <c r="N36" s="123">
        <f>分析係数表!H39</f>
        <v>3.2770968565294205E-3</v>
      </c>
      <c r="O36" s="124">
        <f t="shared" si="3"/>
        <v>4.0275016286797971E-2</v>
      </c>
      <c r="P36" s="118">
        <f>分析係数表!C39</f>
        <v>1</v>
      </c>
      <c r="Q36" s="124">
        <f t="shared" si="4"/>
        <v>4.0275016286797971E-2</v>
      </c>
      <c r="R36" s="125">
        <v>4.0831089393463388E-2</v>
      </c>
      <c r="S36" s="126">
        <f t="shared" si="5"/>
        <v>4.3068807507888121E-2</v>
      </c>
      <c r="T36" s="127">
        <f>分析係数表!F39</f>
        <v>0.70249732607019377</v>
      </c>
      <c r="U36" s="128">
        <f t="shared" si="6"/>
        <v>3.025572211132329E-2</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58">
        <f>投入係数表!AK37</f>
        <v>0</v>
      </c>
      <c r="E37" s="169">
        <f t="shared" si="9"/>
        <v>0</v>
      </c>
      <c r="F37" s="127">
        <f>分析係数表!C40</f>
        <v>0.95581107395335052</v>
      </c>
      <c r="G37" s="169">
        <f t="shared" si="0"/>
        <v>0</v>
      </c>
      <c r="H37" s="169">
        <v>3.1350246985027684E-3</v>
      </c>
      <c r="I37" s="169">
        <f t="shared" si="1"/>
        <v>3.1350246985027684E-3</v>
      </c>
      <c r="J37" s="127">
        <f>分析係数表!G40</f>
        <v>0.45958963093599003</v>
      </c>
      <c r="K37" s="170">
        <f t="shared" si="2"/>
        <v>1.4408248441601008E-3</v>
      </c>
      <c r="L37" s="121"/>
      <c r="M37" s="122"/>
      <c r="N37" s="123">
        <f>分析係数表!H40</f>
        <v>3.1472741740945193E-2</v>
      </c>
      <c r="O37" s="124">
        <f t="shared" si="3"/>
        <v>0.38679515488875643</v>
      </c>
      <c r="P37" s="118">
        <f>分析係数表!C40</f>
        <v>0.95581107395335052</v>
      </c>
      <c r="Q37" s="124">
        <f t="shared" si="4"/>
        <v>0.36970309239417487</v>
      </c>
      <c r="R37" s="125">
        <v>0.37350425798515691</v>
      </c>
      <c r="S37" s="126">
        <f t="shared" si="5"/>
        <v>0.37663928268365965</v>
      </c>
      <c r="T37" s="127">
        <f>分析係数表!F40</f>
        <v>0.65913274856515214</v>
      </c>
      <c r="U37" s="128">
        <f t="shared" si="6"/>
        <v>0.2482552856128879</v>
      </c>
      <c r="V37" s="129">
        <f>分析係数表!D40</f>
        <v>2.6737416397229829E-2</v>
      </c>
      <c r="W37" s="259">
        <f t="shared" si="7"/>
        <v>0</v>
      </c>
      <c r="X37" s="118">
        <f>分析係数表!E40</f>
        <v>2.4344714139117072E-2</v>
      </c>
      <c r="Y37" s="258">
        <f t="shared" si="8"/>
        <v>0</v>
      </c>
    </row>
    <row r="38" spans="1:25" x14ac:dyDescent="0.15">
      <c r="A38" s="11" t="s">
        <v>26</v>
      </c>
      <c r="B38" s="8" t="s">
        <v>304</v>
      </c>
      <c r="C38" s="253"/>
      <c r="D38" s="158">
        <f>投入係数表!AK38</f>
        <v>0</v>
      </c>
      <c r="E38" s="169">
        <f t="shared" si="9"/>
        <v>0</v>
      </c>
      <c r="F38" s="127">
        <f>分析係数表!C41</f>
        <v>0.99998427017546621</v>
      </c>
      <c r="G38" s="169">
        <f t="shared" si="0"/>
        <v>0</v>
      </c>
      <c r="H38" s="169">
        <v>1.3592260403442354E-3</v>
      </c>
      <c r="I38" s="169">
        <f t="shared" si="1"/>
        <v>1.3592260403442354E-3</v>
      </c>
      <c r="J38" s="127">
        <f>分析係数表!G41</f>
        <v>0.4951095975863814</v>
      </c>
      <c r="K38" s="170">
        <f t="shared" si="2"/>
        <v>6.7296585786376503E-4</v>
      </c>
      <c r="L38" s="121"/>
      <c r="M38" s="122"/>
      <c r="N38" s="123">
        <f>分析係数表!H41</f>
        <v>6.1946539479808417E-2</v>
      </c>
      <c r="O38" s="124">
        <f t="shared" si="3"/>
        <v>0.76131344164854997</v>
      </c>
      <c r="P38" s="118">
        <f>分析係数表!C41</f>
        <v>0.99998427017546621</v>
      </c>
      <c r="Q38" s="124">
        <f t="shared" si="4"/>
        <v>0.7613014663216976</v>
      </c>
      <c r="R38" s="125">
        <v>0.77518377305393527</v>
      </c>
      <c r="S38" s="126">
        <f t="shared" si="5"/>
        <v>0.77654299909427948</v>
      </c>
      <c r="T38" s="127">
        <f>分析係数表!F41</f>
        <v>0.60271414391475442</v>
      </c>
      <c r="U38" s="128">
        <f t="shared" si="6"/>
        <v>0.46803344891210458</v>
      </c>
      <c r="V38" s="129">
        <f>分析係数表!D41</f>
        <v>9.8765335226982942E-2</v>
      </c>
      <c r="W38" s="259">
        <f t="shared" si="7"/>
        <v>0</v>
      </c>
      <c r="X38" s="118">
        <f>分析係数表!E41</f>
        <v>8.6402994268048192E-2</v>
      </c>
      <c r="Y38" s="258">
        <f t="shared" si="8"/>
        <v>0</v>
      </c>
    </row>
    <row r="39" spans="1:25" x14ac:dyDescent="0.15">
      <c r="A39" s="11" t="s">
        <v>57</v>
      </c>
      <c r="B39" s="8" t="s">
        <v>305</v>
      </c>
      <c r="C39" s="117">
        <f>最終需要_まとめ!C40</f>
        <v>31.45</v>
      </c>
      <c r="D39" s="158">
        <f>投入係数表!AK39</f>
        <v>0</v>
      </c>
      <c r="E39" s="169">
        <f t="shared" si="9"/>
        <v>0</v>
      </c>
      <c r="F39" s="127">
        <f>分析係数表!C42</f>
        <v>0.19932544143905828</v>
      </c>
      <c r="G39" s="169">
        <f t="shared" ref="G39:G44" si="10">E39*F39</f>
        <v>0</v>
      </c>
      <c r="H39" s="169">
        <v>1.6430121965639811E-3</v>
      </c>
      <c r="I39" s="169">
        <f t="shared" ref="I39:I44" si="11">C39+H39</f>
        <v>31.451643012196563</v>
      </c>
      <c r="J39" s="127">
        <f>分析係数表!G42</f>
        <v>0.4992493517128429</v>
      </c>
      <c r="K39" s="170">
        <f t="shared" ref="K39:K44" si="12">I39*J39</f>
        <v>15.7022123841429</v>
      </c>
      <c r="L39" s="121"/>
      <c r="M39" s="122"/>
      <c r="N39" s="123">
        <f>分析係数表!H42</f>
        <v>1.0931330106951069E-2</v>
      </c>
      <c r="O39" s="124">
        <f t="shared" ref="O39:O44" si="13">$M$45*N39</f>
        <v>0.13434436556753837</v>
      </c>
      <c r="P39" s="118">
        <f>分析係数表!C42</f>
        <v>0.19932544143905828</v>
      </c>
      <c r="Q39" s="124">
        <f t="shared" ref="Q39:Q44" si="14">O39*P39</f>
        <v>2.6778249971599808E-2</v>
      </c>
      <c r="R39" s="125">
        <v>2.9259173749568403E-2</v>
      </c>
      <c r="S39" s="126">
        <f t="shared" ref="S39:S44" si="15">I39+R39</f>
        <v>31.480902185946132</v>
      </c>
      <c r="T39" s="127">
        <f>分析係数表!F42</f>
        <v>0.57554251398935441</v>
      </c>
      <c r="U39" s="128">
        <f t="shared" ref="U39:U44" si="16">S39*T39</f>
        <v>18.118597586752401</v>
      </c>
      <c r="V39" s="129">
        <f>分析係数表!D42</f>
        <v>0.14507984168145216</v>
      </c>
      <c r="W39" s="259">
        <f t="shared" ref="W39:W44" si="17">ROUND(S39*V39,0)</f>
        <v>5</v>
      </c>
      <c r="X39" s="118">
        <f>分析係数表!E42</f>
        <v>9.4035758154770027E-2</v>
      </c>
      <c r="Y39" s="258">
        <f t="shared" ref="Y39:Y44" si="18">ROUND(S39*X39,0)</f>
        <v>3</v>
      </c>
    </row>
    <row r="40" spans="1:25" x14ac:dyDescent="0.15">
      <c r="A40" s="11" t="s">
        <v>210</v>
      </c>
      <c r="B40" s="8" t="s">
        <v>42</v>
      </c>
      <c r="C40" s="132"/>
      <c r="D40" s="158">
        <f>投入係数表!AK40</f>
        <v>7.7794458850825712E-2</v>
      </c>
      <c r="E40" s="169">
        <f t="shared" si="9"/>
        <v>2.4466357308584685</v>
      </c>
      <c r="F40" s="127">
        <f>分析係数表!C43</f>
        <v>0.35268356770960052</v>
      </c>
      <c r="G40" s="169">
        <f t="shared" si="10"/>
        <v>0.86288821844495067</v>
      </c>
      <c r="H40" s="169">
        <v>1.0332232304356135</v>
      </c>
      <c r="I40" s="169">
        <f t="shared" si="11"/>
        <v>1.0332232304356135</v>
      </c>
      <c r="J40" s="127">
        <f>分析係数表!G43</f>
        <v>0.33274759463040848</v>
      </c>
      <c r="K40" s="170">
        <f t="shared" si="12"/>
        <v>0.34380254464371063</v>
      </c>
      <c r="L40" s="121"/>
      <c r="M40" s="122"/>
      <c r="N40" s="123">
        <f>分析係数表!H43</f>
        <v>1.5446597034197316E-2</v>
      </c>
      <c r="O40" s="124">
        <f t="shared" si="13"/>
        <v>0.18983630156929329</v>
      </c>
      <c r="P40" s="118">
        <f>分析係数表!C43</f>
        <v>0.35268356770960052</v>
      </c>
      <c r="Q40" s="124">
        <f t="shared" si="14"/>
        <v>6.6952144118253995E-2</v>
      </c>
      <c r="R40" s="125">
        <v>0.26041262986647912</v>
      </c>
      <c r="S40" s="126">
        <f t="shared" si="15"/>
        <v>1.2936358603020925</v>
      </c>
      <c r="T40" s="127">
        <f>分析係数表!F43</f>
        <v>0.57611338364924813</v>
      </c>
      <c r="U40" s="128">
        <f t="shared" si="16"/>
        <v>0.74528093268864459</v>
      </c>
      <c r="V40" s="129">
        <f>分析係数表!D43</f>
        <v>0.10205680705190989</v>
      </c>
      <c r="W40" s="259">
        <f t="shared" si="17"/>
        <v>0</v>
      </c>
      <c r="X40" s="118">
        <f>分析係数表!E43</f>
        <v>9.4601601659272921E-2</v>
      </c>
      <c r="Y40" s="258">
        <f t="shared" si="18"/>
        <v>0</v>
      </c>
    </row>
    <row r="41" spans="1:25" x14ac:dyDescent="0.15">
      <c r="A41" s="11" t="s">
        <v>216</v>
      </c>
      <c r="B41" s="8" t="s">
        <v>306</v>
      </c>
      <c r="C41" s="132"/>
      <c r="D41" s="158">
        <f>投入係数表!AK41</f>
        <v>0</v>
      </c>
      <c r="E41" s="169">
        <f t="shared" si="9"/>
        <v>0</v>
      </c>
      <c r="F41" s="127">
        <f>分析係数表!C44</f>
        <v>0.75263033862133366</v>
      </c>
      <c r="G41" s="169">
        <f t="shared" si="10"/>
        <v>0</v>
      </c>
      <c r="H41" s="169">
        <v>2.5168157272878173E-6</v>
      </c>
      <c r="I41" s="169">
        <f t="shared" si="11"/>
        <v>2.5168157272878173E-6</v>
      </c>
      <c r="J41" s="127">
        <f>分析係数表!G44</f>
        <v>0.27768563162970106</v>
      </c>
      <c r="K41" s="170">
        <f t="shared" si="12"/>
        <v>6.9888356492748295E-7</v>
      </c>
      <c r="L41" s="121"/>
      <c r="M41" s="122"/>
      <c r="N41" s="123">
        <f>分析係数表!H44</f>
        <v>7.7133891527493476E-2</v>
      </c>
      <c r="O41" s="124">
        <f t="shared" si="13"/>
        <v>0.94796366221042705</v>
      </c>
      <c r="P41" s="118">
        <f>分析係数表!C44</f>
        <v>0.75263033862133366</v>
      </c>
      <c r="Q41" s="124">
        <f t="shared" si="14"/>
        <v>0.71346621209015326</v>
      </c>
      <c r="R41" s="125">
        <v>0.71705078475817596</v>
      </c>
      <c r="S41" s="126">
        <f t="shared" si="15"/>
        <v>0.71705330157390323</v>
      </c>
      <c r="T41" s="127">
        <f>分析係数表!F44</f>
        <v>0.39610414657666343</v>
      </c>
      <c r="U41" s="128">
        <f t="shared" si="16"/>
        <v>0.2840277860699098</v>
      </c>
      <c r="V41" s="129">
        <f>分析係数表!D44</f>
        <v>0.10185149469623915</v>
      </c>
      <c r="W41" s="259">
        <f t="shared" si="17"/>
        <v>0</v>
      </c>
      <c r="X41" s="118">
        <f>分析係数表!E44</f>
        <v>7.65380906460945E-2</v>
      </c>
      <c r="Y41" s="258">
        <f t="shared" si="18"/>
        <v>0</v>
      </c>
    </row>
    <row r="42" spans="1:25" x14ac:dyDescent="0.15">
      <c r="A42" s="11" t="s">
        <v>217</v>
      </c>
      <c r="B42" s="8" t="s">
        <v>307</v>
      </c>
      <c r="C42" s="132"/>
      <c r="D42" s="158">
        <f>投入係数表!AK42</f>
        <v>2.4566671216050225E-3</v>
      </c>
      <c r="E42" s="169">
        <f t="shared" si="9"/>
        <v>7.7262180974477956E-2</v>
      </c>
      <c r="F42" s="127">
        <f>分析係数表!C45</f>
        <v>0.60759401946812885</v>
      </c>
      <c r="G42" s="169">
        <f t="shared" si="10"/>
        <v>4.6944039091157054E-2</v>
      </c>
      <c r="H42" s="169">
        <v>5.1188838600090547E-2</v>
      </c>
      <c r="I42" s="169">
        <f t="shared" si="11"/>
        <v>5.1188838600090547E-2</v>
      </c>
      <c r="J42" s="127">
        <f>分析係数表!G45</f>
        <v>0.27195126838456296</v>
      </c>
      <c r="K42" s="170">
        <f t="shared" si="12"/>
        <v>1.3920869584427301E-2</v>
      </c>
      <c r="L42" s="121"/>
      <c r="M42" s="122"/>
      <c r="N42" s="123">
        <f>分析係数表!H45</f>
        <v>6.7952214843026659E-2</v>
      </c>
      <c r="O42" s="124">
        <f t="shared" si="13"/>
        <v>0.83512226807518042</v>
      </c>
      <c r="P42" s="118">
        <f>分析係数表!C45</f>
        <v>0.60759401946812885</v>
      </c>
      <c r="Q42" s="124">
        <f t="shared" si="14"/>
        <v>0.50741529560713905</v>
      </c>
      <c r="R42" s="125">
        <v>0.52090537995032637</v>
      </c>
      <c r="S42" s="126">
        <f t="shared" si="15"/>
        <v>0.57209421855041698</v>
      </c>
      <c r="T42" s="127">
        <f>分析係数表!F45</f>
        <v>0.68092012984410688</v>
      </c>
      <c r="U42" s="128">
        <f t="shared" si="16"/>
        <v>0.38955046957841277</v>
      </c>
      <c r="V42" s="129">
        <f>分析係数表!D45</f>
        <v>0.21708812567627139</v>
      </c>
      <c r="W42" s="259">
        <f t="shared" si="17"/>
        <v>0</v>
      </c>
      <c r="X42" s="118">
        <f>分析係数表!E45</f>
        <v>0.15927276613366462</v>
      </c>
      <c r="Y42" s="258">
        <f t="shared" si="18"/>
        <v>0</v>
      </c>
    </row>
    <row r="43" spans="1:25" x14ac:dyDescent="0.15">
      <c r="A43" s="11" t="s">
        <v>218</v>
      </c>
      <c r="B43" s="8" t="s">
        <v>308</v>
      </c>
      <c r="C43" s="132"/>
      <c r="D43" s="158">
        <f>投入係数表!AK43</f>
        <v>2.7296301351166915E-3</v>
      </c>
      <c r="E43" s="169">
        <f t="shared" si="9"/>
        <v>8.584686774941995E-2</v>
      </c>
      <c r="F43" s="127">
        <f>分析係数表!C46</f>
        <v>1</v>
      </c>
      <c r="G43" s="169">
        <f t="shared" si="10"/>
        <v>8.584686774941995E-2</v>
      </c>
      <c r="H43" s="169">
        <v>9.0764234795317617E-2</v>
      </c>
      <c r="I43" s="169">
        <f t="shared" si="11"/>
        <v>9.0764234795317617E-2</v>
      </c>
      <c r="J43" s="127">
        <f>分析係数表!G46</f>
        <v>0</v>
      </c>
      <c r="K43" s="170">
        <f t="shared" si="12"/>
        <v>0</v>
      </c>
      <c r="L43" s="121"/>
      <c r="M43" s="122"/>
      <c r="N43" s="123">
        <f>分析係数表!H46</f>
        <v>0</v>
      </c>
      <c r="O43" s="124">
        <f t="shared" si="13"/>
        <v>0</v>
      </c>
      <c r="P43" s="118">
        <f>分析係数表!C46</f>
        <v>1</v>
      </c>
      <c r="Q43" s="124">
        <f t="shared" si="14"/>
        <v>0</v>
      </c>
      <c r="R43" s="125">
        <v>8.1835130486795343E-3</v>
      </c>
      <c r="S43" s="126">
        <f t="shared" si="15"/>
        <v>9.8947747843997153E-2</v>
      </c>
      <c r="T43" s="127">
        <f>分析係数表!F46</f>
        <v>0</v>
      </c>
      <c r="U43" s="128">
        <f t="shared" si="16"/>
        <v>0</v>
      </c>
      <c r="V43" s="129">
        <f>分析係数表!D46</f>
        <v>0</v>
      </c>
      <c r="W43" s="259">
        <f t="shared" si="17"/>
        <v>0</v>
      </c>
      <c r="X43" s="118">
        <f>分析係数表!E46</f>
        <v>0</v>
      </c>
      <c r="Y43" s="258">
        <f t="shared" si="18"/>
        <v>0</v>
      </c>
    </row>
    <row r="44" spans="1:25" x14ac:dyDescent="0.15">
      <c r="A44" s="11" t="s">
        <v>219</v>
      </c>
      <c r="B44" s="8" t="s">
        <v>309</v>
      </c>
      <c r="C44" s="132"/>
      <c r="D44" s="158">
        <f>投入係数表!AK44</f>
        <v>3.9579636959192026E-3</v>
      </c>
      <c r="E44" s="169">
        <f t="shared" si="9"/>
        <v>0.12447795823665891</v>
      </c>
      <c r="F44" s="127">
        <f>分析係数表!C47</f>
        <v>6.0971505496971057E-2</v>
      </c>
      <c r="G44" s="169">
        <f t="shared" si="10"/>
        <v>7.5896085148781829E-3</v>
      </c>
      <c r="H44" s="169">
        <v>9.0694437670314747E-3</v>
      </c>
      <c r="I44" s="169">
        <f t="shared" si="11"/>
        <v>9.0694437670314747E-3</v>
      </c>
      <c r="J44" s="127">
        <f>分析係数表!G47</f>
        <v>1.2795549374130737E-2</v>
      </c>
      <c r="K44" s="170">
        <f t="shared" si="12"/>
        <v>1.1604851551695349E-4</v>
      </c>
      <c r="L44" s="121"/>
      <c r="M44" s="122"/>
      <c r="N44" s="123">
        <f>分析係数表!H47</f>
        <v>3.4032160391570036E-5</v>
      </c>
      <c r="O44" s="124">
        <f t="shared" si="13"/>
        <v>4.1825001641757211E-4</v>
      </c>
      <c r="P44" s="118">
        <f>分析係数表!C47</f>
        <v>6.0971505496971057E-2</v>
      </c>
      <c r="Q44" s="124">
        <f t="shared" si="14"/>
        <v>2.5501333175112233E-5</v>
      </c>
      <c r="R44" s="125">
        <v>2.2537574052561367E-3</v>
      </c>
      <c r="S44" s="126">
        <f t="shared" si="15"/>
        <v>1.1323201172287611E-2</v>
      </c>
      <c r="T44" s="127">
        <f>分析係数表!F47</f>
        <v>0.42753824756606396</v>
      </c>
      <c r="U44" s="128">
        <f t="shared" si="16"/>
        <v>4.8411015860378463E-3</v>
      </c>
      <c r="V44" s="129">
        <f>分析係数表!D47</f>
        <v>1.4464534075104311E-2</v>
      </c>
      <c r="W44" s="259">
        <f t="shared" si="17"/>
        <v>0</v>
      </c>
      <c r="X44" s="118">
        <f>分析係数表!E47</f>
        <v>1.4464534075104311E-2</v>
      </c>
      <c r="Y44" s="258">
        <f t="shared" si="18"/>
        <v>0</v>
      </c>
    </row>
    <row r="45" spans="1:25" x14ac:dyDescent="0.15">
      <c r="A45" s="6">
        <v>41</v>
      </c>
      <c r="B45" s="50" t="s">
        <v>161</v>
      </c>
      <c r="C45" s="134">
        <f>SUM(C5:C44)</f>
        <v>31.45</v>
      </c>
      <c r="D45" s="162">
        <f>投入係数表!AK45</f>
        <v>0.3866521086392794</v>
      </c>
      <c r="E45" s="139">
        <f>SUM(E5:E44)</f>
        <v>12.160208816705333</v>
      </c>
      <c r="F45" s="141">
        <f>分析係数表!C48</f>
        <v>0.75263033862133366</v>
      </c>
      <c r="G45" s="139">
        <f>SUM(G5:G44)</f>
        <v>4.3402701393879415</v>
      </c>
      <c r="H45" s="139">
        <f>SUM(H5:H44)</f>
        <v>5.0539472834754031</v>
      </c>
      <c r="I45" s="139">
        <f>SUM(I5:I44)</f>
        <v>36.503947283475405</v>
      </c>
      <c r="J45" s="141">
        <f>分析係数表!G48</f>
        <v>0.27768563162970106</v>
      </c>
      <c r="K45" s="171">
        <f>SUM(K5:K44)</f>
        <v>17.112010833949967</v>
      </c>
      <c r="L45" s="137">
        <f>最終需要_まとめ!$L$33</f>
        <v>0.71820000000000006</v>
      </c>
      <c r="M45" s="134">
        <f>K45*L45</f>
        <v>12.289846180942867</v>
      </c>
      <c r="N45" s="138">
        <f>分析係数表!H48</f>
        <v>1</v>
      </c>
      <c r="O45" s="139">
        <f>SUM(O5:O44)</f>
        <v>12.289846180942863</v>
      </c>
      <c r="P45" s="135">
        <f>分析係数表!C48</f>
        <v>0.75263033862133366</v>
      </c>
      <c r="Q45" s="139">
        <f>SUM(Q5:Q44)</f>
        <v>7.6423822729993773</v>
      </c>
      <c r="R45" s="134">
        <f>SUM(R5:R44)</f>
        <v>8.7587038464668439</v>
      </c>
      <c r="S45" s="140">
        <f>SUM(S5:S44)</f>
        <v>45.262651129942249</v>
      </c>
      <c r="T45" s="141">
        <f>分析係数表!F48</f>
        <v>0.39610414657666343</v>
      </c>
      <c r="U45" s="142">
        <f>SUM(U5:U44)</f>
        <v>26.71743260118815</v>
      </c>
      <c r="V45" s="143">
        <f>分析係数表!D48</f>
        <v>5.7368642575524612E-2</v>
      </c>
      <c r="W45" s="256">
        <f>SUM(W5:W44)</f>
        <v>5</v>
      </c>
      <c r="X45" s="135">
        <f>分析係数表!E48</f>
        <v>4.9571518967407954E-2</v>
      </c>
      <c r="Y45" s="257">
        <f>SUM(Y5:Y44)</f>
        <v>3</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47"/>
  <sheetViews>
    <sheetView workbookViewId="0">
      <pane xSplit="2" ySplit="4" topLeftCell="E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330</v>
      </c>
      <c r="S2" s="6" t="s">
        <v>164</v>
      </c>
      <c r="U2" s="106" t="s">
        <v>228</v>
      </c>
      <c r="W2" s="6" t="s">
        <v>140</v>
      </c>
      <c r="Y2" s="6" t="s">
        <v>165</v>
      </c>
    </row>
    <row r="3" spans="1:25" ht="45" x14ac:dyDescent="0.15">
      <c r="B3" s="107"/>
      <c r="C3" s="108" t="s">
        <v>249</v>
      </c>
      <c r="D3" s="108" t="s">
        <v>253</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投入係数表!AL5</f>
        <v>1.1522728582128249E-5</v>
      </c>
      <c r="E5" s="169">
        <f>$C$40*D5</f>
        <v>1.8782047588869046E-4</v>
      </c>
      <c r="F5" s="127">
        <f>分析係数表!C8</f>
        <v>9.2543346452504949E-3</v>
      </c>
      <c r="G5" s="169">
        <f t="shared" ref="G5:G38" si="0">E5*F5</f>
        <v>1.7381535371041434E-6</v>
      </c>
      <c r="H5" s="169">
        <f t="array" ref="H5:H44">MMULT(逆行列係数!C5:AP44,'36'!G5:G44)</f>
        <v>3.6140119885128635E-6</v>
      </c>
      <c r="I5" s="169">
        <f t="shared" ref="I5:I38" si="1">C5+H5</f>
        <v>3.6140119885128635E-6</v>
      </c>
      <c r="J5" s="127">
        <f>分析係数表!G8</f>
        <v>9.727626459143969E-2</v>
      </c>
      <c r="K5" s="170">
        <f t="shared" ref="K5:K38" si="2">I5*J5</f>
        <v>3.5155758643121239E-7</v>
      </c>
      <c r="L5" s="121" t="s">
        <v>189</v>
      </c>
      <c r="M5" s="122" t="s">
        <v>189</v>
      </c>
      <c r="N5" s="123">
        <f>分析係数表!H8</f>
        <v>1.0188628253699747E-2</v>
      </c>
      <c r="O5" s="124">
        <f t="shared" ref="O5:O38" si="3">$M$45*N5</f>
        <v>4.4167533454339637E-2</v>
      </c>
      <c r="P5" s="118">
        <f>分析係数表!C8</f>
        <v>9.2543346452504949E-3</v>
      </c>
      <c r="Q5" s="124">
        <f t="shared" ref="Q5:Q38" si="4">O5*P5</f>
        <v>4.0874113504175556E-4</v>
      </c>
      <c r="R5" s="125">
        <f t="array" ref="R5:R44">MMULT(逆行列係数!C5:AP44,'36'!Q5:Q44)</f>
        <v>5.1500661562694681E-4</v>
      </c>
      <c r="S5" s="126">
        <f t="shared" ref="S5:S38" si="5">I5+R5</f>
        <v>5.1862062761545962E-4</v>
      </c>
      <c r="T5" s="127">
        <f>分析係数表!F8</f>
        <v>0.55836575875486383</v>
      </c>
      <c r="U5" s="128">
        <f t="shared" ref="U5:U38" si="6">S5*T5</f>
        <v>2.895800002444298E-4</v>
      </c>
      <c r="V5" s="129">
        <f>分析係数表!D8</f>
        <v>0.2736524906322878</v>
      </c>
      <c r="W5" s="259">
        <f t="shared" ref="W5:W38" si="7">ROUND(S5*V5,0)</f>
        <v>0</v>
      </c>
      <c r="X5" s="118">
        <f>分析係数表!E8</f>
        <v>4.6479574456934729E-2</v>
      </c>
      <c r="Y5" s="258">
        <f t="shared" ref="Y5:Y38" si="8">ROUND(S5*X5,0)</f>
        <v>0</v>
      </c>
    </row>
    <row r="6" spans="1:25" x14ac:dyDescent="0.15">
      <c r="A6" s="11" t="s">
        <v>238</v>
      </c>
      <c r="B6" s="8" t="s">
        <v>292</v>
      </c>
      <c r="C6" s="132"/>
      <c r="D6" s="158">
        <f>投入係数表!AL6</f>
        <v>0</v>
      </c>
      <c r="E6" s="169">
        <f t="shared" ref="E6:E44" si="9">$C$40*D6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2.2780189668462824E-3</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58">
        <f>投入係数表!AL7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5.1808659931704016E-3</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58">
        <f>投入係数表!AL8</f>
        <v>5.7613642910641244E-6</v>
      </c>
      <c r="E8" s="169">
        <f t="shared" si="9"/>
        <v>9.3910237944345231E-5</v>
      </c>
      <c r="F8" s="127">
        <f>分析係数表!C11</f>
        <v>8.2087549528786496E-4</v>
      </c>
      <c r="G8" s="169">
        <f t="shared" si="0"/>
        <v>7.7088613085165638E-8</v>
      </c>
      <c r="H8" s="169">
        <v>2.0253355820600717E-5</v>
      </c>
      <c r="I8" s="169">
        <f t="shared" si="1"/>
        <v>2.0253355820600717E-5</v>
      </c>
      <c r="J8" s="127">
        <f>分析係数表!G11</f>
        <v>0.23510971786833856</v>
      </c>
      <c r="K8" s="170">
        <f t="shared" si="2"/>
        <v>4.7617607728685072E-6</v>
      </c>
      <c r="L8" s="121"/>
      <c r="M8" s="122"/>
      <c r="N8" s="123">
        <f>分析係数表!H11</f>
        <v>-2.1019863771263845E-5</v>
      </c>
      <c r="O8" s="124">
        <f t="shared" si="3"/>
        <v>-9.112075867385129E-5</v>
      </c>
      <c r="P8" s="118">
        <f>分析係数表!C11</f>
        <v>8.2087549528786496E-4</v>
      </c>
      <c r="Q8" s="124">
        <f t="shared" si="4"/>
        <v>-7.4798797907403697E-8</v>
      </c>
      <c r="R8" s="125">
        <v>1.8052902472268407E-5</v>
      </c>
      <c r="S8" s="126">
        <f t="shared" si="5"/>
        <v>3.8306258292869124E-5</v>
      </c>
      <c r="T8" s="127">
        <f>分析係数表!F11</f>
        <v>0.40125391849529779</v>
      </c>
      <c r="U8" s="128">
        <f t="shared" si="6"/>
        <v>1.5370536242906731E-5</v>
      </c>
      <c r="V8" s="129">
        <f>分析係数表!D11</f>
        <v>5.6426332288401257E-2</v>
      </c>
      <c r="W8" s="259">
        <f t="shared" si="7"/>
        <v>0</v>
      </c>
      <c r="X8" s="118">
        <f>分析係数表!E11</f>
        <v>4.7021943573667714E-2</v>
      </c>
      <c r="Y8" s="258">
        <f t="shared" si="8"/>
        <v>0</v>
      </c>
    </row>
    <row r="9" spans="1:25" x14ac:dyDescent="0.15">
      <c r="A9" s="11" t="s">
        <v>241</v>
      </c>
      <c r="B9" s="8" t="s">
        <v>204</v>
      </c>
      <c r="C9" s="132"/>
      <c r="D9" s="158">
        <f>投入係数表!AL9</f>
        <v>5.7613642910641244E-6</v>
      </c>
      <c r="E9" s="169">
        <f t="shared" si="9"/>
        <v>9.3910237944345231E-5</v>
      </c>
      <c r="F9" s="127">
        <f>分析係数表!C12</f>
        <v>3.3694766091354578E-2</v>
      </c>
      <c r="G9" s="169">
        <f t="shared" si="0"/>
        <v>3.1642835011181637E-6</v>
      </c>
      <c r="H9" s="169">
        <v>1.0392018138013299E-5</v>
      </c>
      <c r="I9" s="169">
        <f t="shared" si="1"/>
        <v>1.0392018138013299E-5</v>
      </c>
      <c r="J9" s="127">
        <f>分析係数表!G12</f>
        <v>0.15134643790478355</v>
      </c>
      <c r="K9" s="170">
        <f t="shared" si="2"/>
        <v>1.5727949278302142E-6</v>
      </c>
      <c r="L9" s="121"/>
      <c r="M9" s="122"/>
      <c r="N9" s="123">
        <f>分析係数表!H12</f>
        <v>7.8483166592429848E-2</v>
      </c>
      <c r="O9" s="124">
        <f t="shared" si="3"/>
        <v>0.34022321746942885</v>
      </c>
      <c r="P9" s="118">
        <f>分析係数表!C12</f>
        <v>3.3694766091354578E-2</v>
      </c>
      <c r="Q9" s="124">
        <f t="shared" si="4"/>
        <v>1.1463741731480466E-2</v>
      </c>
      <c r="R9" s="125">
        <v>1.3698454798110393E-2</v>
      </c>
      <c r="S9" s="126">
        <f t="shared" si="5"/>
        <v>1.3708846816248406E-2</v>
      </c>
      <c r="T9" s="127">
        <f>分析係数表!F12</f>
        <v>0.30024997159413702</v>
      </c>
      <c r="U9" s="128">
        <f t="shared" si="6"/>
        <v>4.11608086716696E-3</v>
      </c>
      <c r="V9" s="129">
        <f>分析係数表!D12</f>
        <v>3.7088865741159563E-2</v>
      </c>
      <c r="W9" s="259">
        <f t="shared" si="7"/>
        <v>0</v>
      </c>
      <c r="X9" s="118">
        <f>分析係数表!E12</f>
        <v>3.539948357013805E-2</v>
      </c>
      <c r="Y9" s="258">
        <f t="shared" si="8"/>
        <v>0</v>
      </c>
    </row>
    <row r="10" spans="1:25" x14ac:dyDescent="0.15">
      <c r="A10" s="11" t="s">
        <v>242</v>
      </c>
      <c r="B10" s="8" t="s">
        <v>29</v>
      </c>
      <c r="C10" s="132"/>
      <c r="D10" s="158">
        <f>投入係数表!AL10</f>
        <v>1.8954888517600968E-3</v>
      </c>
      <c r="E10" s="169">
        <f t="shared" si="9"/>
        <v>3.0896468283689579E-2</v>
      </c>
      <c r="F10" s="127">
        <f>分析係数表!C13</f>
        <v>7.3277544118284244E-3</v>
      </c>
      <c r="G10" s="169">
        <f t="shared" si="0"/>
        <v>2.2640173177572329E-4</v>
      </c>
      <c r="H10" s="169">
        <v>2.590854640693913E-4</v>
      </c>
      <c r="I10" s="169">
        <f t="shared" si="1"/>
        <v>2.590854640693913E-4</v>
      </c>
      <c r="J10" s="127">
        <f>分析係数表!G13</f>
        <v>0.24598930481283424</v>
      </c>
      <c r="K10" s="170">
        <f t="shared" si="2"/>
        <v>6.3732253193540114E-5</v>
      </c>
      <c r="L10" s="121"/>
      <c r="M10" s="122"/>
      <c r="N10" s="123">
        <f>分析係数表!H13</f>
        <v>1.5623764457412254E-2</v>
      </c>
      <c r="O10" s="124">
        <f t="shared" si="3"/>
        <v>6.7728758197149755E-2</v>
      </c>
      <c r="P10" s="118">
        <f>分析係数表!C13</f>
        <v>7.3277544118284244E-3</v>
      </c>
      <c r="Q10" s="124">
        <f t="shared" si="4"/>
        <v>4.9629970668682469E-4</v>
      </c>
      <c r="R10" s="125">
        <v>5.3680215857168623E-4</v>
      </c>
      <c r="S10" s="126">
        <f t="shared" si="5"/>
        <v>7.9588762264107748E-4</v>
      </c>
      <c r="T10" s="127">
        <f>分析係数表!F13</f>
        <v>0.38101604278074869</v>
      </c>
      <c r="U10" s="128">
        <f t="shared" si="6"/>
        <v>3.0324595247688117E-4</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58">
        <f>投入係数表!AL11</f>
        <v>3.0074321599354728E-3</v>
      </c>
      <c r="E11" s="169">
        <f t="shared" si="9"/>
        <v>4.9021144206948211E-2</v>
      </c>
      <c r="F11" s="127">
        <f>分析係数表!C14</f>
        <v>0.29455517461793246</v>
      </c>
      <c r="G11" s="169">
        <f t="shared" si="0"/>
        <v>1.4439431691848479E-2</v>
      </c>
      <c r="H11" s="169">
        <v>2.2189849453957734E-2</v>
      </c>
      <c r="I11" s="169">
        <f t="shared" si="1"/>
        <v>2.2189849453957734E-2</v>
      </c>
      <c r="J11" s="127">
        <f>分析係数表!G14</f>
        <v>0.16245910746250231</v>
      </c>
      <c r="K11" s="170">
        <f t="shared" si="2"/>
        <v>3.6049431370172675E-3</v>
      </c>
      <c r="L11" s="121"/>
      <c r="M11" s="122"/>
      <c r="N11" s="123">
        <f>分析係数表!H14</f>
        <v>1.0389818378367557E-3</v>
      </c>
      <c r="O11" s="124">
        <f t="shared" si="3"/>
        <v>4.5039689287360782E-3</v>
      </c>
      <c r="P11" s="118">
        <f>分析係数表!C14</f>
        <v>0.29455517461793246</v>
      </c>
      <c r="Q11" s="124">
        <f t="shared" si="4"/>
        <v>1.3266673542775976E-3</v>
      </c>
      <c r="R11" s="125">
        <v>6.6495608758334558E-3</v>
      </c>
      <c r="S11" s="126">
        <f t="shared" si="5"/>
        <v>2.883941032979119E-2</v>
      </c>
      <c r="T11" s="127">
        <f>分析係数表!F14</f>
        <v>0.30083019566693414</v>
      </c>
      <c r="U11" s="128">
        <f t="shared" si="6"/>
        <v>8.6757654524300849E-3</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58">
        <f>投入係数表!AL12</f>
        <v>3.4625799389295386E-3</v>
      </c>
      <c r="E12" s="169">
        <f t="shared" si="9"/>
        <v>5.6440053004551481E-2</v>
      </c>
      <c r="F12" s="127">
        <f>分析係数表!C15</f>
        <v>2.1772510366767528E-2</v>
      </c>
      <c r="G12" s="169">
        <f t="shared" si="0"/>
        <v>1.2288416391425059E-3</v>
      </c>
      <c r="H12" s="169">
        <v>1.5010800856586595E-3</v>
      </c>
      <c r="I12" s="169">
        <f t="shared" si="1"/>
        <v>1.5010800856586595E-3</v>
      </c>
      <c r="J12" s="127">
        <f>分析係数表!G15</f>
        <v>0.11363521682527829</v>
      </c>
      <c r="K12" s="170">
        <f t="shared" si="2"/>
        <v>1.7057556100592909E-4</v>
      </c>
      <c r="L12" s="121"/>
      <c r="M12" s="122"/>
      <c r="N12" s="123">
        <f>分析係数表!H15</f>
        <v>6.9545720706067236E-3</v>
      </c>
      <c r="O12" s="124">
        <f t="shared" si="3"/>
        <v>3.0147953869805656E-2</v>
      </c>
      <c r="P12" s="118">
        <f>分析係数表!C15</f>
        <v>2.1772510366767528E-2</v>
      </c>
      <c r="Q12" s="124">
        <f t="shared" si="4"/>
        <v>6.5639663816717281E-4</v>
      </c>
      <c r="R12" s="125">
        <v>1.7213615416979613E-3</v>
      </c>
      <c r="S12" s="126">
        <f t="shared" si="5"/>
        <v>3.222441627356621E-3</v>
      </c>
      <c r="T12" s="127">
        <f>分析係数表!F15</f>
        <v>0.32102453350018673</v>
      </c>
      <c r="U12" s="128">
        <f t="shared" si="6"/>
        <v>1.0344828201537418E-3</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58">
        <f>投入係数表!AL13</f>
        <v>4.6321368900155554E-3</v>
      </c>
      <c r="E13" s="169">
        <f t="shared" si="9"/>
        <v>7.5503831307253563E-2</v>
      </c>
      <c r="F13" s="127">
        <f>分析係数表!C16</f>
        <v>6.3168212593708306E-3</v>
      </c>
      <c r="G13" s="169">
        <f t="shared" si="0"/>
        <v>4.7694420676560819E-4</v>
      </c>
      <c r="H13" s="169">
        <v>6.1525867411800668E-4</v>
      </c>
      <c r="I13" s="169">
        <f t="shared" si="1"/>
        <v>6.1525867411800668E-4</v>
      </c>
      <c r="J13" s="127">
        <f>分析係数表!G16</f>
        <v>1.9721577726218097E-2</v>
      </c>
      <c r="K13" s="170">
        <f t="shared" si="2"/>
        <v>1.2133871763348159E-5</v>
      </c>
      <c r="L13" s="121"/>
      <c r="M13" s="122"/>
      <c r="N13" s="123">
        <f>分析係数表!H16</f>
        <v>1.583996877048811E-2</v>
      </c>
      <c r="O13" s="124">
        <f t="shared" si="3"/>
        <v>6.8666000286366505E-2</v>
      </c>
      <c r="P13" s="118">
        <f>分析係数表!C16</f>
        <v>6.3168212593708306E-3</v>
      </c>
      <c r="Q13" s="124">
        <f t="shared" si="4"/>
        <v>4.337508504048835E-4</v>
      </c>
      <c r="R13" s="125">
        <v>5.9960411598005781E-4</v>
      </c>
      <c r="S13" s="126">
        <f t="shared" si="5"/>
        <v>1.2148627900980644E-3</v>
      </c>
      <c r="T13" s="127">
        <f>分析係数表!F16</f>
        <v>0.1751740139211137</v>
      </c>
      <c r="U13" s="128">
        <f t="shared" si="6"/>
        <v>2.1281239130488137E-4</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58">
        <f>投入係数表!AL14</f>
        <v>1.0877455781529067E-2</v>
      </c>
      <c r="E14" s="169">
        <f t="shared" si="9"/>
        <v>0.17730252923892378</v>
      </c>
      <c r="F14" s="127">
        <f>分析係数表!C17</f>
        <v>7.9378496960914591E-2</v>
      </c>
      <c r="G14" s="169">
        <f t="shared" si="0"/>
        <v>1.4074008278354382E-2</v>
      </c>
      <c r="H14" s="169">
        <v>1.6285582027358726E-2</v>
      </c>
      <c r="I14" s="169">
        <f t="shared" si="1"/>
        <v>1.6285582027358726E-2</v>
      </c>
      <c r="J14" s="127">
        <f>分析係数表!G17</f>
        <v>0.22446445904155662</v>
      </c>
      <c r="K14" s="170">
        <f t="shared" si="2"/>
        <v>3.6555343599479736E-3</v>
      </c>
      <c r="L14" s="121"/>
      <c r="M14" s="122"/>
      <c r="N14" s="123">
        <f>分析係数表!H17</f>
        <v>2.9407790361891989E-3</v>
      </c>
      <c r="O14" s="124">
        <f t="shared" si="3"/>
        <v>1.2748228046846433E-2</v>
      </c>
      <c r="P14" s="118">
        <f>分析係数表!C17</f>
        <v>7.9378496960914591E-2</v>
      </c>
      <c r="Q14" s="124">
        <f t="shared" si="4"/>
        <v>1.0119351812736457E-3</v>
      </c>
      <c r="R14" s="125">
        <v>2.8060383547450361E-3</v>
      </c>
      <c r="S14" s="126">
        <f t="shared" si="5"/>
        <v>1.9091620382103762E-2</v>
      </c>
      <c r="T14" s="127">
        <f>分析係数表!F17</f>
        <v>0.34168528927112257</v>
      </c>
      <c r="U14" s="128">
        <f t="shared" si="6"/>
        <v>6.5233258329135835E-3</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58">
        <f>投入係数表!AL15</f>
        <v>7.0288644350982317E-4</v>
      </c>
      <c r="E15" s="169">
        <f t="shared" si="9"/>
        <v>1.1457049029210117E-2</v>
      </c>
      <c r="F15" s="127">
        <f>分析係数表!C18</f>
        <v>0.29470672389127328</v>
      </c>
      <c r="G15" s="169">
        <f t="shared" si="0"/>
        <v>3.3764693848602066E-3</v>
      </c>
      <c r="H15" s="169">
        <v>4.7235202610663067E-3</v>
      </c>
      <c r="I15" s="169">
        <f t="shared" si="1"/>
        <v>4.7235202610663067E-3</v>
      </c>
      <c r="J15" s="127">
        <f>分析係数表!G18</f>
        <v>0.22527699198491277</v>
      </c>
      <c r="K15" s="170">
        <f t="shared" si="2"/>
        <v>1.0641004359928075E-3</v>
      </c>
      <c r="L15" s="121"/>
      <c r="M15" s="122"/>
      <c r="N15" s="123">
        <f>分析係数表!H18</f>
        <v>4.9546821746550491E-4</v>
      </c>
      <c r="O15" s="124">
        <f t="shared" si="3"/>
        <v>2.1478464544550662E-3</v>
      </c>
      <c r="P15" s="118">
        <f>分析係数表!C18</f>
        <v>0.29470672389127328</v>
      </c>
      <c r="Q15" s="124">
        <f t="shared" si="4"/>
        <v>6.3298479201393941E-4</v>
      </c>
      <c r="R15" s="125">
        <v>1.5862681496227546E-3</v>
      </c>
      <c r="S15" s="126">
        <f t="shared" si="5"/>
        <v>6.3097884106890611E-3</v>
      </c>
      <c r="T15" s="127">
        <f>分析係数表!F18</f>
        <v>0.47032649693540785</v>
      </c>
      <c r="U15" s="128">
        <f t="shared" si="6"/>
        <v>2.9676606796030206E-3</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58">
        <f>投入係数表!AL16</f>
        <v>2.6502275738894969E-4</v>
      </c>
      <c r="E16" s="169">
        <f t="shared" si="9"/>
        <v>4.31987094543988E-3</v>
      </c>
      <c r="F16" s="127">
        <f>分析係数表!C19</f>
        <v>0.12093112469499157</v>
      </c>
      <c r="G16" s="169">
        <f t="shared" si="0"/>
        <v>5.224068519692612E-4</v>
      </c>
      <c r="H16" s="169">
        <v>3.7223215497476118E-3</v>
      </c>
      <c r="I16" s="169">
        <f t="shared" si="1"/>
        <v>3.7223215497476118E-3</v>
      </c>
      <c r="J16" s="127">
        <f>分析係数表!G19</f>
        <v>4.7525512301634432E-2</v>
      </c>
      <c r="K16" s="170">
        <f t="shared" si="2"/>
        <v>1.7690523860316906E-4</v>
      </c>
      <c r="L16" s="121"/>
      <c r="M16" s="122"/>
      <c r="N16" s="123">
        <f>分析係数表!H19</f>
        <v>-1.1610972368888599E-4</v>
      </c>
      <c r="O16" s="124">
        <f t="shared" si="3"/>
        <v>-5.03333714579369E-4</v>
      </c>
      <c r="P16" s="118">
        <f>分析係数表!C19</f>
        <v>0.12093112469499157</v>
      </c>
      <c r="Q16" s="124">
        <f t="shared" si="4"/>
        <v>-6.0868712200990966E-5</v>
      </c>
      <c r="R16" s="125">
        <v>6.3952316811793778E-4</v>
      </c>
      <c r="S16" s="126">
        <f t="shared" si="5"/>
        <v>4.3618447178655493E-3</v>
      </c>
      <c r="T16" s="127">
        <f>分析係数表!F19</f>
        <v>0.16958714380989795</v>
      </c>
      <c r="U16" s="128">
        <f t="shared" si="6"/>
        <v>7.3971278744510869E-4</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58">
        <f>投入係数表!AL17</f>
        <v>8.5268191507749033E-4</v>
      </c>
      <c r="E17" s="169">
        <f t="shared" si="9"/>
        <v>1.3898715215763094E-2</v>
      </c>
      <c r="F17" s="127">
        <f>分析係数表!C20</f>
        <v>0.11038897915538337</v>
      </c>
      <c r="G17" s="169">
        <f t="shared" si="0"/>
        <v>1.5342649842394818E-3</v>
      </c>
      <c r="H17" s="169">
        <v>3.2999747943773319E-3</v>
      </c>
      <c r="I17" s="169">
        <f t="shared" si="1"/>
        <v>3.2999747943773319E-3</v>
      </c>
      <c r="J17" s="127">
        <f>分析係数表!G20</f>
        <v>9.7372253914309995E-2</v>
      </c>
      <c r="K17" s="170">
        <f t="shared" si="2"/>
        <v>3.2132598358893249E-4</v>
      </c>
      <c r="L17" s="121"/>
      <c r="M17" s="122"/>
      <c r="N17" s="123">
        <f>分析係数表!H20</f>
        <v>5.6052970056703585E-4</v>
      </c>
      <c r="O17" s="124">
        <f t="shared" si="3"/>
        <v>2.4298868979693677E-3</v>
      </c>
      <c r="P17" s="118">
        <f>分析係数表!C20</f>
        <v>0.11038897915538337</v>
      </c>
      <c r="Q17" s="124">
        <f t="shared" si="4"/>
        <v>2.6823273412987969E-4</v>
      </c>
      <c r="R17" s="125">
        <v>1.9082329486350372E-3</v>
      </c>
      <c r="S17" s="126">
        <f t="shared" si="5"/>
        <v>5.2082077430123689E-3</v>
      </c>
      <c r="T17" s="127">
        <f>分析係数表!F20</f>
        <v>0.25905247400574505</v>
      </c>
      <c r="U17" s="128">
        <f t="shared" si="6"/>
        <v>1.3491991009632318E-3</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58">
        <f>投入係数表!AL18</f>
        <v>2.3852048165005474E-3</v>
      </c>
      <c r="E18" s="169">
        <f t="shared" si="9"/>
        <v>3.8878838508958923E-2</v>
      </c>
      <c r="F18" s="127">
        <f>分析係数表!C21</f>
        <v>0.41461568406938021</v>
      </c>
      <c r="G18" s="169">
        <f t="shared" si="0"/>
        <v>1.6119776224214965E-2</v>
      </c>
      <c r="H18" s="169">
        <v>2.302506915658651E-2</v>
      </c>
      <c r="I18" s="169">
        <f t="shared" si="1"/>
        <v>2.302506915658651E-2</v>
      </c>
      <c r="J18" s="127">
        <f>分析係数表!G21</f>
        <v>0.27518465326220765</v>
      </c>
      <c r="K18" s="170">
        <f t="shared" si="2"/>
        <v>6.3361456721936103E-3</v>
      </c>
      <c r="L18" s="121"/>
      <c r="M18" s="122"/>
      <c r="N18" s="123">
        <f>分析係数表!H21</f>
        <v>9.5590332864557009E-4</v>
      </c>
      <c r="O18" s="124">
        <f t="shared" si="3"/>
        <v>4.1438249777870466E-3</v>
      </c>
      <c r="P18" s="118">
        <f>分析係数表!C21</f>
        <v>0.41461568406938021</v>
      </c>
      <c r="Q18" s="124">
        <f t="shared" si="4"/>
        <v>1.7180948278289606E-3</v>
      </c>
      <c r="R18" s="125">
        <v>6.5116903927257726E-3</v>
      </c>
      <c r="S18" s="126">
        <f t="shared" si="5"/>
        <v>2.9536759549312282E-2</v>
      </c>
      <c r="T18" s="127">
        <f>分析係数表!F21</f>
        <v>0.41535015729722335</v>
      </c>
      <c r="U18" s="128">
        <f t="shared" si="6"/>
        <v>1.2268097724857121E-2</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58">
        <f>投入係数表!AL19</f>
        <v>2.4681684622918709E-2</v>
      </c>
      <c r="E19" s="169">
        <f t="shared" si="9"/>
        <v>0.40231145935357498</v>
      </c>
      <c r="F19" s="127">
        <f>分析係数表!C22</f>
        <v>7.9611180086606281E-2</v>
      </c>
      <c r="G19" s="169">
        <f t="shared" si="0"/>
        <v>3.2028490041502843E-2</v>
      </c>
      <c r="H19" s="169">
        <v>3.4446262983940573E-2</v>
      </c>
      <c r="I19" s="169">
        <f t="shared" si="1"/>
        <v>3.4446262983940573E-2</v>
      </c>
      <c r="J19" s="127">
        <f>分析係数表!G22</f>
        <v>0.19753877121551763</v>
      </c>
      <c r="K19" s="170">
        <f t="shared" si="2"/>
        <v>6.8044724628141904E-3</v>
      </c>
      <c r="L19" s="121"/>
      <c r="M19" s="122"/>
      <c r="N19" s="123">
        <f>分析係数表!H22</f>
        <v>4.5042565224136809E-5</v>
      </c>
      <c r="O19" s="124">
        <f t="shared" si="3"/>
        <v>1.952587685868242E-4</v>
      </c>
      <c r="P19" s="118">
        <f>分析係数表!C22</f>
        <v>7.9611180086606281E-2</v>
      </c>
      <c r="Q19" s="124">
        <f t="shared" si="4"/>
        <v>1.5544780989454642E-5</v>
      </c>
      <c r="R19" s="125">
        <v>3.0898803647989994E-4</v>
      </c>
      <c r="S19" s="126">
        <f t="shared" si="5"/>
        <v>3.4755251020420472E-2</v>
      </c>
      <c r="T19" s="127">
        <f>分析係数表!F22</f>
        <v>0.41941534379431811</v>
      </c>
      <c r="U19" s="128">
        <f t="shared" si="6"/>
        <v>1.4576885555387477E-2</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58">
        <f>投入係数表!AL20</f>
        <v>2.8968139655470414E-2</v>
      </c>
      <c r="E20" s="169">
        <f t="shared" si="9"/>
        <v>0.47218067638416777</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9.979892616659903E-5</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58">
        <f>投入係数表!AL21</f>
        <v>9.6560465518234721E-3</v>
      </c>
      <c r="E21" s="169">
        <f t="shared" si="9"/>
        <v>0.15739355879472261</v>
      </c>
      <c r="F21" s="127">
        <f>分析係数表!C24</f>
        <v>0.1837256220578346</v>
      </c>
      <c r="G21" s="169">
        <f t="shared" si="0"/>
        <v>2.8917229497456776E-2</v>
      </c>
      <c r="H21" s="169">
        <v>3.1349611830773207E-2</v>
      </c>
      <c r="I21" s="169">
        <f t="shared" si="1"/>
        <v>3.1349611830773207E-2</v>
      </c>
      <c r="J21" s="127">
        <f>分析係数表!G24</f>
        <v>0.19288119288119288</v>
      </c>
      <c r="K21" s="170">
        <f t="shared" si="2"/>
        <v>6.0467505262818931E-3</v>
      </c>
      <c r="L21" s="121"/>
      <c r="M21" s="122"/>
      <c r="N21" s="123">
        <f>分析係数表!H24</f>
        <v>1.0389818378367557E-3</v>
      </c>
      <c r="O21" s="124">
        <f t="shared" si="3"/>
        <v>4.5039689287360782E-3</v>
      </c>
      <c r="P21" s="118">
        <f>分析係数表!C24</f>
        <v>0.1837256220578346</v>
      </c>
      <c r="Q21" s="124">
        <f t="shared" si="4"/>
        <v>8.2749449316119484E-4</v>
      </c>
      <c r="R21" s="125">
        <v>1.7254131668045553E-3</v>
      </c>
      <c r="S21" s="126">
        <f t="shared" si="5"/>
        <v>3.3075024997577765E-2</v>
      </c>
      <c r="T21" s="127">
        <f>分析係数表!F24</f>
        <v>0.36419753086419754</v>
      </c>
      <c r="U21" s="128">
        <f t="shared" si="6"/>
        <v>1.2045842437389433E-2</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58">
        <f>投入係数表!AL22</f>
        <v>3.1900674079622056E-2</v>
      </c>
      <c r="E22" s="169">
        <f t="shared" si="9"/>
        <v>0.5199809874978395</v>
      </c>
      <c r="F22" s="127">
        <f>分析係数表!C25</f>
        <v>7.0413931740690439E-3</v>
      </c>
      <c r="G22" s="169">
        <f t="shared" si="0"/>
        <v>3.6613905760129678E-3</v>
      </c>
      <c r="H22" s="169">
        <v>4.0558831610078864E-3</v>
      </c>
      <c r="I22" s="169">
        <f t="shared" si="1"/>
        <v>4.0558831610078864E-3</v>
      </c>
      <c r="J22" s="127">
        <f>分析係数表!G25</f>
        <v>0.25940956994174247</v>
      </c>
      <c r="K22" s="170">
        <f t="shared" si="2"/>
        <v>1.0521349065310108E-3</v>
      </c>
      <c r="L22" s="121"/>
      <c r="M22" s="122"/>
      <c r="N22" s="123">
        <f>分析係数表!H25</f>
        <v>4.4141713919654073E-4</v>
      </c>
      <c r="O22" s="124">
        <f t="shared" si="3"/>
        <v>1.9135359321508772E-3</v>
      </c>
      <c r="P22" s="118">
        <f>分析係数表!C25</f>
        <v>7.0413931740690439E-3</v>
      </c>
      <c r="Q22" s="124">
        <f t="shared" si="4"/>
        <v>1.3473958850983031E-5</v>
      </c>
      <c r="R22" s="125">
        <v>5.1947932364372422E-4</v>
      </c>
      <c r="S22" s="126">
        <f t="shared" si="5"/>
        <v>4.5753624846516109E-3</v>
      </c>
      <c r="T22" s="127">
        <f>分析係数表!F25</f>
        <v>0.34587942658898996</v>
      </c>
      <c r="U22" s="128">
        <f t="shared" si="6"/>
        <v>1.5825237526280755E-3</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58">
        <f>投入係数表!AL23</f>
        <v>1.5584490407328455E-2</v>
      </c>
      <c r="E23" s="169">
        <f t="shared" si="9"/>
        <v>0.25402719363945381</v>
      </c>
      <c r="F23" s="127">
        <f>分析係数表!C26</f>
        <v>0.31712598932687097</v>
      </c>
      <c r="G23" s="169">
        <f t="shared" si="0"/>
        <v>8.0558625098840417E-2</v>
      </c>
      <c r="H23" s="169">
        <v>9.0700488427550199E-2</v>
      </c>
      <c r="I23" s="169">
        <f t="shared" si="1"/>
        <v>9.0700488427550199E-2</v>
      </c>
      <c r="J23" s="127">
        <f>分析係数表!G26</f>
        <v>0.20571766536164524</v>
      </c>
      <c r="K23" s="170">
        <f t="shared" si="2"/>
        <v>1.8658692726476547E-2</v>
      </c>
      <c r="L23" s="121"/>
      <c r="M23" s="122"/>
      <c r="N23" s="123">
        <f>分析係数表!H26</f>
        <v>9.9283823212936231E-3</v>
      </c>
      <c r="O23" s="124">
        <f t="shared" si="3"/>
        <v>4.3039371680282427E-2</v>
      </c>
      <c r="P23" s="118">
        <f>分析係数表!C26</f>
        <v>0.31712598932687097</v>
      </c>
      <c r="Q23" s="124">
        <f t="shared" si="4"/>
        <v>1.3648903324116477E-2</v>
      </c>
      <c r="R23" s="125">
        <v>1.7088816589415395E-2</v>
      </c>
      <c r="S23" s="126">
        <f t="shared" si="5"/>
        <v>0.1077893050169656</v>
      </c>
      <c r="T23" s="127">
        <f>分析係数表!F26</f>
        <v>0.34642854846901056</v>
      </c>
      <c r="U23" s="128">
        <f t="shared" si="6"/>
        <v>3.7341292477510828E-2</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58">
        <f>投入係数表!AL24</f>
        <v>2.2872616235524571E-3</v>
      </c>
      <c r="E24" s="169">
        <f t="shared" si="9"/>
        <v>3.7282364463905052E-2</v>
      </c>
      <c r="F24" s="127">
        <f>分析係数表!C27</f>
        <v>0.91765023268361778</v>
      </c>
      <c r="G24" s="169">
        <f t="shared" si="0"/>
        <v>3.4212170425297915E-2</v>
      </c>
      <c r="H24" s="169">
        <v>3.6549841791364099E-2</v>
      </c>
      <c r="I24" s="169">
        <f t="shared" si="1"/>
        <v>3.6549841791364099E-2</v>
      </c>
      <c r="J24" s="127">
        <f>分析係数表!G27</f>
        <v>0.1974785174198333</v>
      </c>
      <c r="K24" s="170">
        <f t="shared" si="2"/>
        <v>7.2178085688880461E-3</v>
      </c>
      <c r="L24" s="121"/>
      <c r="M24" s="122"/>
      <c r="N24" s="123">
        <f>分析係数表!H27</f>
        <v>5.4386395143410524E-2</v>
      </c>
      <c r="O24" s="124">
        <f t="shared" si="3"/>
        <v>0.23576411535922429</v>
      </c>
      <c r="P24" s="118">
        <f>分析係数表!C27</f>
        <v>0.91765023268361778</v>
      </c>
      <c r="Q24" s="124">
        <f t="shared" si="4"/>
        <v>0.21634899531783947</v>
      </c>
      <c r="R24" s="125">
        <v>0.2184043917642785</v>
      </c>
      <c r="S24" s="126">
        <f t="shared" si="5"/>
        <v>0.25495423355564262</v>
      </c>
      <c r="T24" s="127">
        <f>分析係数表!F27</f>
        <v>0.34824619386181288</v>
      </c>
      <c r="U24" s="128">
        <f t="shared" si="6"/>
        <v>8.8786841444708234E-2</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58">
        <f>投入係数表!AL25</f>
        <v>2.8098173647519733E-2</v>
      </c>
      <c r="E25" s="169">
        <f t="shared" si="9"/>
        <v>0.45800023045457167</v>
      </c>
      <c r="F25" s="127">
        <f>分析係数表!C28</f>
        <v>0.17270965956269024</v>
      </c>
      <c r="G25" s="169">
        <f t="shared" si="0"/>
        <v>7.9101063881442751E-2</v>
      </c>
      <c r="H25" s="169">
        <v>8.7267872879668557E-2</v>
      </c>
      <c r="I25" s="169">
        <f t="shared" si="1"/>
        <v>8.7267872879668557E-2</v>
      </c>
      <c r="J25" s="127">
        <f>分析係数表!G28</f>
        <v>0.18312777184293161</v>
      </c>
      <c r="K25" s="170">
        <f t="shared" si="2"/>
        <v>1.5981171113925902E-2</v>
      </c>
      <c r="L25" s="121"/>
      <c r="M25" s="122"/>
      <c r="N25" s="123">
        <f>分析係数表!H28</f>
        <v>7.5351206890511531E-3</v>
      </c>
      <c r="O25" s="124">
        <f t="shared" si="3"/>
        <v>3.2664622442702497E-2</v>
      </c>
      <c r="P25" s="118">
        <f>分析係数表!C28</f>
        <v>0.17270965956269024</v>
      </c>
      <c r="Q25" s="124">
        <f t="shared" si="4"/>
        <v>5.6414958218229594E-3</v>
      </c>
      <c r="R25" s="125">
        <v>6.6765097053693104E-3</v>
      </c>
      <c r="S25" s="126">
        <f t="shared" si="5"/>
        <v>9.3944382585037872E-2</v>
      </c>
      <c r="T25" s="127">
        <f>分析係数表!F28</f>
        <v>0.33877181055970995</v>
      </c>
      <c r="U25" s="128">
        <f t="shared" si="6"/>
        <v>3.1825708580247365E-2</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58">
        <f>投入係数表!AL26</f>
        <v>6.6370916633058706E-3</v>
      </c>
      <c r="E26" s="169">
        <f t="shared" si="9"/>
        <v>0.10818459411188569</v>
      </c>
      <c r="F26" s="127">
        <f>分析係数表!C29</f>
        <v>0.14297982963117706</v>
      </c>
      <c r="G26" s="169">
        <f t="shared" si="0"/>
        <v>1.5468214834835457E-2</v>
      </c>
      <c r="H26" s="169">
        <v>1.7889716801756807E-2</v>
      </c>
      <c r="I26" s="169">
        <f t="shared" si="1"/>
        <v>1.7889716801756807E-2</v>
      </c>
      <c r="J26" s="127">
        <f>分析係数表!G29</f>
        <v>0.25955662607609614</v>
      </c>
      <c r="K26" s="170">
        <f t="shared" si="2"/>
        <v>4.6433945345208463E-3</v>
      </c>
      <c r="L26" s="121"/>
      <c r="M26" s="122"/>
      <c r="N26" s="123">
        <f>分析係数表!H29</f>
        <v>1.1267647927291291E-2</v>
      </c>
      <c r="O26" s="124">
        <f t="shared" si="3"/>
        <v>4.8845065732930668E-2</v>
      </c>
      <c r="P26" s="118">
        <f>分析係数表!C29</f>
        <v>0.14297982963117706</v>
      </c>
      <c r="Q26" s="124">
        <f t="shared" si="4"/>
        <v>6.9838591768180717E-3</v>
      </c>
      <c r="R26" s="125">
        <v>9.7478304772260944E-3</v>
      </c>
      <c r="S26" s="126">
        <f t="shared" si="5"/>
        <v>2.7637547278982901E-2</v>
      </c>
      <c r="T26" s="127">
        <f>分析係数表!F29</f>
        <v>0.43962710201168653</v>
      </c>
      <c r="U26" s="128">
        <f t="shared" si="6"/>
        <v>1.2150214816970225E-2</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58">
        <f>投入係数表!AL27</f>
        <v>1.3251137869447485E-3</v>
      </c>
      <c r="E27" s="169">
        <f t="shared" si="9"/>
        <v>2.1599354727199399E-2</v>
      </c>
      <c r="F27" s="127">
        <f>分析係数表!C30</f>
        <v>1</v>
      </c>
      <c r="G27" s="169">
        <f t="shared" si="0"/>
        <v>2.1599354727199399E-2</v>
      </c>
      <c r="H27" s="169">
        <v>2.8321355933063622E-2</v>
      </c>
      <c r="I27" s="169">
        <f t="shared" si="1"/>
        <v>2.8321355933063622E-2</v>
      </c>
      <c r="J27" s="127">
        <f>分析係数表!G30</f>
        <v>0.3461756280481435</v>
      </c>
      <c r="K27" s="170">
        <f t="shared" si="2"/>
        <v>9.8041631773033155E-3</v>
      </c>
      <c r="L27" s="121"/>
      <c r="M27" s="122"/>
      <c r="N27" s="123">
        <f>分析係数表!H30</f>
        <v>0</v>
      </c>
      <c r="O27" s="124">
        <f t="shared" si="3"/>
        <v>0</v>
      </c>
      <c r="P27" s="118">
        <f>分析係数表!C30</f>
        <v>1</v>
      </c>
      <c r="Q27" s="124">
        <f t="shared" si="4"/>
        <v>0</v>
      </c>
      <c r="R27" s="125">
        <v>1.5727627392332535E-2</v>
      </c>
      <c r="S27" s="126">
        <f t="shared" si="5"/>
        <v>4.4048983325396154E-2</v>
      </c>
      <c r="T27" s="127">
        <f>分析係数表!F30</f>
        <v>0.44260005608309094</v>
      </c>
      <c r="U27" s="128">
        <f t="shared" si="6"/>
        <v>1.9496082490223474E-2</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58">
        <f>投入係数表!AL28</f>
        <v>5.7325574696088033E-3</v>
      </c>
      <c r="E28" s="169">
        <f t="shared" si="9"/>
        <v>9.3440686754623498E-2</v>
      </c>
      <c r="F28" s="127">
        <f>分析係数表!C31</f>
        <v>0.59217028559204188</v>
      </c>
      <c r="G28" s="169">
        <f t="shared" si="0"/>
        <v>5.5332798161401922E-2</v>
      </c>
      <c r="H28" s="169">
        <v>7.446702795841971E-2</v>
      </c>
      <c r="I28" s="169">
        <f t="shared" si="1"/>
        <v>7.446702795841971E-2</v>
      </c>
      <c r="J28" s="127">
        <f>分析係数表!G31</f>
        <v>6.4912179892355718E-2</v>
      </c>
      <c r="K28" s="170">
        <f t="shared" si="2"/>
        <v>4.8338171148860232E-3</v>
      </c>
      <c r="L28" s="121"/>
      <c r="M28" s="122"/>
      <c r="N28" s="123">
        <f>分析係数表!H31</f>
        <v>1.4609806266922241E-2</v>
      </c>
      <c r="O28" s="124">
        <f t="shared" si="3"/>
        <v>6.3333266362073024E-2</v>
      </c>
      <c r="P28" s="118">
        <f>分析係数表!C31</f>
        <v>0.59217028559204188</v>
      </c>
      <c r="Q28" s="124">
        <f t="shared" si="4"/>
        <v>3.7504078429105643E-2</v>
      </c>
      <c r="R28" s="125">
        <v>6.840504923897614E-2</v>
      </c>
      <c r="S28" s="126">
        <f t="shared" si="5"/>
        <v>0.14287207719739586</v>
      </c>
      <c r="T28" s="127">
        <f>分析係数表!F31</f>
        <v>0.31136394108295506</v>
      </c>
      <c r="U28" s="128">
        <f t="shared" si="6"/>
        <v>4.4485213026889375E-2</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58">
        <f>投入係数表!AL29</f>
        <v>9.2757965086132392E-4</v>
      </c>
      <c r="E29" s="169">
        <f t="shared" si="9"/>
        <v>1.511954830903958E-2</v>
      </c>
      <c r="F29" s="127">
        <f>分析係数表!C32</f>
        <v>0.99941076338876522</v>
      </c>
      <c r="G29" s="169">
        <f t="shared" si="0"/>
        <v>1.5110639317630561E-2</v>
      </c>
      <c r="H29" s="169">
        <v>1.9512485928696262E-2</v>
      </c>
      <c r="I29" s="169">
        <f t="shared" si="1"/>
        <v>1.9512485928696262E-2</v>
      </c>
      <c r="J29" s="127">
        <f>分析係数表!G32</f>
        <v>0.13653783696005198</v>
      </c>
      <c r="K29" s="170">
        <f t="shared" si="2"/>
        <v>2.6641926224176384E-3</v>
      </c>
      <c r="L29" s="121"/>
      <c r="M29" s="122"/>
      <c r="N29" s="123">
        <f>分析係数表!H32</f>
        <v>6.1367992753151726E-3</v>
      </c>
      <c r="O29" s="124">
        <f t="shared" si="3"/>
        <v>2.6602922449018202E-2</v>
      </c>
      <c r="P29" s="118">
        <f>分析係数表!C32</f>
        <v>0.99941076338876522</v>
      </c>
      <c r="Q29" s="124">
        <f t="shared" si="4"/>
        <v>2.6587247033145401E-2</v>
      </c>
      <c r="R29" s="125">
        <v>3.8609351491256154E-2</v>
      </c>
      <c r="S29" s="126">
        <f t="shared" si="5"/>
        <v>5.8121837419952416E-2</v>
      </c>
      <c r="T29" s="127">
        <f>分析係数表!F32</f>
        <v>0.47034751542708669</v>
      </c>
      <c r="U29" s="128">
        <f t="shared" si="6"/>
        <v>2.7337461822531692E-2</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58">
        <f>投入係数表!AL30</f>
        <v>3.7448867891916803E-4</v>
      </c>
      <c r="E30" s="169">
        <f t="shared" si="9"/>
        <v>6.1041654663824396E-3</v>
      </c>
      <c r="F30" s="127">
        <f>分析係数表!C33</f>
        <v>1</v>
      </c>
      <c r="G30" s="169">
        <f t="shared" si="0"/>
        <v>6.1041654663824396E-3</v>
      </c>
      <c r="H30" s="169">
        <v>9.6063085919934621E-3</v>
      </c>
      <c r="I30" s="169">
        <f t="shared" si="1"/>
        <v>9.6063085919934621E-3</v>
      </c>
      <c r="J30" s="127">
        <f>分析係数表!G33</f>
        <v>0.48249270529387245</v>
      </c>
      <c r="K30" s="170">
        <f t="shared" si="2"/>
        <v>4.6349738204386967E-3</v>
      </c>
      <c r="L30" s="121"/>
      <c r="M30" s="122"/>
      <c r="N30" s="123">
        <f>分析係数表!H33</f>
        <v>1.3432693895731465E-3</v>
      </c>
      <c r="O30" s="124">
        <f t="shared" si="3"/>
        <v>5.8230503876337348E-3</v>
      </c>
      <c r="P30" s="118">
        <f>分析係数表!C33</f>
        <v>1</v>
      </c>
      <c r="Q30" s="124">
        <f t="shared" si="4"/>
        <v>5.8230503876337348E-3</v>
      </c>
      <c r="R30" s="125">
        <v>1.7591430659121405E-2</v>
      </c>
      <c r="S30" s="126">
        <f t="shared" si="5"/>
        <v>2.7197739251114867E-2</v>
      </c>
      <c r="T30" s="127">
        <f>分析係数表!F33</f>
        <v>0.61497846324857575</v>
      </c>
      <c r="U30" s="128">
        <f t="shared" si="6"/>
        <v>1.672602388848609E-2</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58">
        <f>投入係数表!AL31</f>
        <v>2.9509707898830444E-2</v>
      </c>
      <c r="E31" s="169">
        <f t="shared" si="9"/>
        <v>0.48100823875093623</v>
      </c>
      <c r="F31" s="127">
        <f>分析係数表!C34</f>
        <v>0.43058167090385968</v>
      </c>
      <c r="G31" s="169">
        <f t="shared" si="0"/>
        <v>0.2071133311599008</v>
      </c>
      <c r="H31" s="169">
        <v>0.21640199656392359</v>
      </c>
      <c r="I31" s="169">
        <f t="shared" si="1"/>
        <v>0.21640199656392359</v>
      </c>
      <c r="J31" s="127">
        <f>分析係数表!G34</f>
        <v>0.40252231218602053</v>
      </c>
      <c r="K31" s="170">
        <f t="shared" si="2"/>
        <v>8.7106632018581792E-2</v>
      </c>
      <c r="L31" s="121"/>
      <c r="M31" s="122"/>
      <c r="N31" s="123">
        <f>分析係数表!H34</f>
        <v>0.16043461070711823</v>
      </c>
      <c r="O31" s="124">
        <f t="shared" si="3"/>
        <v>0.69548136012004313</v>
      </c>
      <c r="P31" s="118">
        <f>分析係数表!C34</f>
        <v>0.43058167090385968</v>
      </c>
      <c r="Q31" s="124">
        <f t="shared" si="4"/>
        <v>0.29946152612297711</v>
      </c>
      <c r="R31" s="125">
        <v>0.3127289828430509</v>
      </c>
      <c r="S31" s="126">
        <f t="shared" si="5"/>
        <v>0.52913097940697451</v>
      </c>
      <c r="T31" s="127">
        <f>分析係数表!F34</f>
        <v>0.66381809020658411</v>
      </c>
      <c r="U31" s="128">
        <f t="shared" si="6"/>
        <v>0.35124671621907722</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58">
        <f>投入係数表!AL32</f>
        <v>9.068387394134932E-3</v>
      </c>
      <c r="E32" s="169">
        <f t="shared" si="9"/>
        <v>0.1478147145243994</v>
      </c>
      <c r="F32" s="127">
        <f>分析係数表!C35</f>
        <v>0.79245431709599568</v>
      </c>
      <c r="G32" s="169">
        <f t="shared" si="0"/>
        <v>0.11713640865517248</v>
      </c>
      <c r="H32" s="169">
        <v>0.14720214183121216</v>
      </c>
      <c r="I32" s="169">
        <f t="shared" si="1"/>
        <v>0.14720214183121216</v>
      </c>
      <c r="J32" s="127">
        <f>分析係数表!G35</f>
        <v>0.31439313408452596</v>
      </c>
      <c r="K32" s="170">
        <f t="shared" si="2"/>
        <v>4.6279342714269693E-2</v>
      </c>
      <c r="L32" s="121"/>
      <c r="M32" s="122"/>
      <c r="N32" s="123">
        <f>分析係数表!H35</f>
        <v>4.6388837451391565E-2</v>
      </c>
      <c r="O32" s="124">
        <f t="shared" si="3"/>
        <v>0.20109483622569704</v>
      </c>
      <c r="P32" s="118">
        <f>分析係数表!C35</f>
        <v>0.79245431709599568</v>
      </c>
      <c r="Q32" s="124">
        <f t="shared" si="4"/>
        <v>0.15935847111276585</v>
      </c>
      <c r="R32" s="125">
        <v>0.24149155020156218</v>
      </c>
      <c r="S32" s="126">
        <f t="shared" si="5"/>
        <v>0.38869369203277437</v>
      </c>
      <c r="T32" s="127">
        <f>分析係数表!F35</f>
        <v>0.64661124103436318</v>
      </c>
      <c r="U32" s="128">
        <f t="shared" si="6"/>
        <v>0.25133371058754078</v>
      </c>
      <c r="V32" s="129">
        <f>分析係数表!D35</f>
        <v>4.0069822869227584E-2</v>
      </c>
      <c r="W32" s="259">
        <f t="shared" si="7"/>
        <v>0</v>
      </c>
      <c r="X32" s="118">
        <f>分析係数表!E35</f>
        <v>3.8022132954380151E-2</v>
      </c>
      <c r="Y32" s="258">
        <f t="shared" si="8"/>
        <v>0</v>
      </c>
    </row>
    <row r="33" spans="1:25" x14ac:dyDescent="0.15">
      <c r="A33" s="11" t="s">
        <v>21</v>
      </c>
      <c r="B33" s="8" t="s">
        <v>39</v>
      </c>
      <c r="C33" s="132"/>
      <c r="D33" s="158">
        <f>投入係数表!AL33</f>
        <v>7.0922394422999364E-3</v>
      </c>
      <c r="E33" s="169">
        <f t="shared" si="9"/>
        <v>0.11560350290948897</v>
      </c>
      <c r="F33" s="127">
        <f>分析係数表!C36</f>
        <v>1</v>
      </c>
      <c r="G33" s="169">
        <f t="shared" si="0"/>
        <v>0.11560350290948897</v>
      </c>
      <c r="H33" s="169">
        <v>0.14080772624172588</v>
      </c>
      <c r="I33" s="169">
        <f t="shared" si="1"/>
        <v>0.14080772624172588</v>
      </c>
      <c r="J33" s="127">
        <f>分析係数表!G36</f>
        <v>7.0997521594392057E-2</v>
      </c>
      <c r="K33" s="170">
        <f t="shared" si="2"/>
        <v>9.9969995845041789E-3</v>
      </c>
      <c r="L33" s="121"/>
      <c r="M33" s="122"/>
      <c r="N33" s="123">
        <f>分析係数表!H36</f>
        <v>0.2013282552011651</v>
      </c>
      <c r="O33" s="124">
        <f t="shared" si="3"/>
        <v>0.87275462657814762</v>
      </c>
      <c r="P33" s="118">
        <f>分析係数表!C36</f>
        <v>1</v>
      </c>
      <c r="Q33" s="124">
        <f t="shared" si="4"/>
        <v>0.87275462657814762</v>
      </c>
      <c r="R33" s="125">
        <v>0.93325107344094904</v>
      </c>
      <c r="S33" s="126">
        <f t="shared" si="5"/>
        <v>1.0740587996826749</v>
      </c>
      <c r="T33" s="127">
        <f>分析係数表!F36</f>
        <v>0.82218539647157163</v>
      </c>
      <c r="U33" s="128">
        <f t="shared" si="6"/>
        <v>0.88307546005088045</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58">
        <f>投入係数表!AL34</f>
        <v>1.0831364867200552E-2</v>
      </c>
      <c r="E34" s="169">
        <f t="shared" si="9"/>
        <v>0.176551247335369</v>
      </c>
      <c r="F34" s="127">
        <f>分析係数表!C37</f>
        <v>0.57178358697686016</v>
      </c>
      <c r="G34" s="169">
        <f t="shared" si="0"/>
        <v>0.10094910548665612</v>
      </c>
      <c r="H34" s="169">
        <v>0.13262265832074774</v>
      </c>
      <c r="I34" s="169">
        <f t="shared" si="1"/>
        <v>0.13262265832074774</v>
      </c>
      <c r="J34" s="127">
        <f>分析係数表!G37</f>
        <v>0.42113403722838638</v>
      </c>
      <c r="K34" s="170">
        <f t="shared" si="2"/>
        <v>5.5851915526577346E-2</v>
      </c>
      <c r="L34" s="121"/>
      <c r="M34" s="122"/>
      <c r="N34" s="123">
        <f>分析係数表!H37</f>
        <v>5.3182257233085263E-2</v>
      </c>
      <c r="O34" s="124">
        <f t="shared" si="3"/>
        <v>0.23054419761233649</v>
      </c>
      <c r="P34" s="118">
        <f>分析係数表!C37</f>
        <v>0.57178358697686016</v>
      </c>
      <c r="Q34" s="124">
        <f t="shared" si="4"/>
        <v>0.13182138826748385</v>
      </c>
      <c r="R34" s="125">
        <v>0.17257872335367166</v>
      </c>
      <c r="S34" s="126">
        <f t="shared" si="5"/>
        <v>0.3052013816744194</v>
      </c>
      <c r="T34" s="127">
        <f>分析係数表!F37</f>
        <v>0.69745759981095801</v>
      </c>
      <c r="U34" s="128">
        <f t="shared" si="6"/>
        <v>0.21286502312162867</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58">
        <f>投入係数表!AL35</f>
        <v>2.8472662326438899E-2</v>
      </c>
      <c r="E35" s="169">
        <f t="shared" si="9"/>
        <v>0.46410439592095409</v>
      </c>
      <c r="F35" s="127">
        <f>分析係数表!C38</f>
        <v>0.18809982592830476</v>
      </c>
      <c r="G35" s="169">
        <f t="shared" si="0"/>
        <v>8.7297956085292505E-2</v>
      </c>
      <c r="H35" s="169">
        <v>9.8877910103032596E-2</v>
      </c>
      <c r="I35" s="169">
        <f t="shared" si="1"/>
        <v>9.8877910103032596E-2</v>
      </c>
      <c r="J35" s="127">
        <f>分析係数表!G38</f>
        <v>0.2621703526984332</v>
      </c>
      <c r="K35" s="170">
        <f t="shared" si="2"/>
        <v>2.5922856565796026E-2</v>
      </c>
      <c r="L35" s="121"/>
      <c r="M35" s="122"/>
      <c r="N35" s="123">
        <f>分析係数表!H38</f>
        <v>2.9050452677780503E-2</v>
      </c>
      <c r="O35" s="124">
        <f t="shared" si="3"/>
        <v>0.12593322757100886</v>
      </c>
      <c r="P35" s="118">
        <f>分析係数表!C38</f>
        <v>0.18809982592830476</v>
      </c>
      <c r="Q35" s="124">
        <f t="shared" si="4"/>
        <v>2.3688018184696357E-2</v>
      </c>
      <c r="R35" s="125">
        <v>3.5304028302457283E-2</v>
      </c>
      <c r="S35" s="126">
        <f t="shared" si="5"/>
        <v>0.13418193840548986</v>
      </c>
      <c r="T35" s="127">
        <f>分析係数表!F38</f>
        <v>0.53132052356696113</v>
      </c>
      <c r="U35" s="128">
        <f t="shared" si="6"/>
        <v>7.1293617766834599E-2</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58">
        <f>投入係数表!AL36</f>
        <v>0</v>
      </c>
      <c r="E36" s="169">
        <f t="shared" si="9"/>
        <v>0</v>
      </c>
      <c r="F36" s="127">
        <f>分析係数表!C39</f>
        <v>1</v>
      </c>
      <c r="G36" s="169">
        <f t="shared" si="0"/>
        <v>0</v>
      </c>
      <c r="H36" s="169">
        <v>9.9799230933656597E-4</v>
      </c>
      <c r="I36" s="169">
        <f t="shared" si="1"/>
        <v>9.9799230933656597E-4</v>
      </c>
      <c r="J36" s="127">
        <f>分析係数表!G39</f>
        <v>0.35299604507126336</v>
      </c>
      <c r="K36" s="170">
        <f t="shared" si="2"/>
        <v>3.5228733820734463E-4</v>
      </c>
      <c r="L36" s="121"/>
      <c r="M36" s="122"/>
      <c r="N36" s="123">
        <f>分析係数表!H39</f>
        <v>3.2770968565294205E-3</v>
      </c>
      <c r="O36" s="124">
        <f t="shared" si="3"/>
        <v>1.4206160185628055E-2</v>
      </c>
      <c r="P36" s="118">
        <f>分析係数表!C39</f>
        <v>1</v>
      </c>
      <c r="Q36" s="124">
        <f t="shared" si="4"/>
        <v>1.4206160185628055E-2</v>
      </c>
      <c r="R36" s="125">
        <v>1.4402303213155478E-2</v>
      </c>
      <c r="S36" s="126">
        <f t="shared" si="5"/>
        <v>1.5400295522492044E-2</v>
      </c>
      <c r="T36" s="127">
        <f>分析係数表!F39</f>
        <v>0.70249732607019377</v>
      </c>
      <c r="U36" s="128">
        <f t="shared" si="6"/>
        <v>1.0818666425241439E-2</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58">
        <f>投入係数表!AL37</f>
        <v>3.7448867891916803E-4</v>
      </c>
      <c r="E37" s="169">
        <f t="shared" si="9"/>
        <v>6.1041654663824396E-3</v>
      </c>
      <c r="F37" s="127">
        <f>分析係数表!C40</f>
        <v>0.95581107395335052</v>
      </c>
      <c r="G37" s="169">
        <f t="shared" si="0"/>
        <v>5.8344289500119545E-3</v>
      </c>
      <c r="H37" s="169">
        <v>7.0336952624754888E-3</v>
      </c>
      <c r="I37" s="169">
        <f t="shared" si="1"/>
        <v>7.0336952624754888E-3</v>
      </c>
      <c r="J37" s="127">
        <f>分析係数表!G40</f>
        <v>0.45958963093599003</v>
      </c>
      <c r="K37" s="170">
        <f t="shared" si="2"/>
        <v>3.2326134097973316E-3</v>
      </c>
      <c r="L37" s="121"/>
      <c r="M37" s="122"/>
      <c r="N37" s="123">
        <f>分析係数表!H40</f>
        <v>3.1472741740945193E-2</v>
      </c>
      <c r="O37" s="124">
        <f t="shared" si="3"/>
        <v>0.13643381023723361</v>
      </c>
      <c r="P37" s="118">
        <f>分析係数表!C40</f>
        <v>0.95581107395335052</v>
      </c>
      <c r="Q37" s="124">
        <f t="shared" si="4"/>
        <v>0.13040494668639788</v>
      </c>
      <c r="R37" s="125">
        <v>0.13174572745463034</v>
      </c>
      <c r="S37" s="126">
        <f t="shared" si="5"/>
        <v>0.13877942271710583</v>
      </c>
      <c r="T37" s="127">
        <f>分析係数表!F40</f>
        <v>0.65913274856515214</v>
      </c>
      <c r="U37" s="128">
        <f t="shared" si="6"/>
        <v>9.1474062339811077E-2</v>
      </c>
      <c r="V37" s="129">
        <f>分析係数表!D40</f>
        <v>2.6737416397229829E-2</v>
      </c>
      <c r="W37" s="259">
        <f t="shared" si="7"/>
        <v>0</v>
      </c>
      <c r="X37" s="118">
        <f>分析係数表!E40</f>
        <v>2.4344714139117072E-2</v>
      </c>
      <c r="Y37" s="258">
        <f t="shared" si="8"/>
        <v>0</v>
      </c>
    </row>
    <row r="38" spans="1:25" x14ac:dyDescent="0.15">
      <c r="A38" s="11" t="s">
        <v>26</v>
      </c>
      <c r="B38" s="8" t="s">
        <v>304</v>
      </c>
      <c r="C38" s="253"/>
      <c r="D38" s="158">
        <f>投入係数表!AL38</f>
        <v>2.880682145532062E-5</v>
      </c>
      <c r="E38" s="169">
        <f t="shared" si="9"/>
        <v>4.6955118972172614E-4</v>
      </c>
      <c r="F38" s="127">
        <f>分析係数表!C41</f>
        <v>0.99998427017546621</v>
      </c>
      <c r="G38" s="169">
        <f t="shared" si="0"/>
        <v>4.6954380376390217E-4</v>
      </c>
      <c r="H38" s="169">
        <v>7.9666974342145445E-4</v>
      </c>
      <c r="I38" s="169">
        <f t="shared" si="1"/>
        <v>7.9666974342145445E-4</v>
      </c>
      <c r="J38" s="127">
        <f>分析係数表!G41</f>
        <v>0.4951095975863814</v>
      </c>
      <c r="K38" s="170">
        <f t="shared" si="2"/>
        <v>3.9443883607464202E-4</v>
      </c>
      <c r="L38" s="121"/>
      <c r="M38" s="122"/>
      <c r="N38" s="123">
        <f>分析係数表!H41</f>
        <v>6.1946539479808417E-2</v>
      </c>
      <c r="O38" s="124">
        <f t="shared" si="3"/>
        <v>0.26853721489558613</v>
      </c>
      <c r="P38" s="118">
        <f>分析係数表!C41</f>
        <v>0.99998427017546621</v>
      </c>
      <c r="Q38" s="124">
        <f t="shared" si="4"/>
        <v>0.26853299085231502</v>
      </c>
      <c r="R38" s="125">
        <v>0.27342968094375603</v>
      </c>
      <c r="S38" s="126">
        <f t="shared" si="5"/>
        <v>0.27422635068717749</v>
      </c>
      <c r="T38" s="127">
        <f>分析係数表!F41</f>
        <v>0.60271414391475442</v>
      </c>
      <c r="U38" s="128">
        <f t="shared" si="6"/>
        <v>0.1652801001932894</v>
      </c>
      <c r="V38" s="129">
        <f>分析係数表!D41</f>
        <v>9.8765335226982942E-2</v>
      </c>
      <c r="W38" s="259">
        <f t="shared" si="7"/>
        <v>0</v>
      </c>
      <c r="X38" s="118">
        <f>分析係数表!E41</f>
        <v>8.6402994268048192E-2</v>
      </c>
      <c r="Y38" s="258">
        <f t="shared" si="8"/>
        <v>0</v>
      </c>
    </row>
    <row r="39" spans="1:25" x14ac:dyDescent="0.15">
      <c r="A39" s="11" t="s">
        <v>57</v>
      </c>
      <c r="B39" s="8" t="s">
        <v>305</v>
      </c>
      <c r="C39" s="253"/>
      <c r="D39" s="158">
        <f>投入係数表!AL39</f>
        <v>1.8148297516851991E-3</v>
      </c>
      <c r="E39" s="169">
        <f t="shared" si="9"/>
        <v>2.9581724952468746E-2</v>
      </c>
      <c r="F39" s="127">
        <f>分析係数表!C42</f>
        <v>0.19932544143905828</v>
      </c>
      <c r="G39" s="169">
        <f t="shared" ref="G39:G44" si="10">E39*F39</f>
        <v>5.8963903846796385E-3</v>
      </c>
      <c r="H39" s="169">
        <v>6.5351364794854041E-3</v>
      </c>
      <c r="I39" s="169">
        <f t="shared" ref="I39:I44" si="11">C39+H39</f>
        <v>6.5351364794854041E-3</v>
      </c>
      <c r="J39" s="127">
        <f>分析係数表!G42</f>
        <v>0.4992493517128429</v>
      </c>
      <c r="K39" s="170">
        <f t="shared" ref="K39:K44" si="12">I39*J39</f>
        <v>3.2626626507380385E-3</v>
      </c>
      <c r="L39" s="121"/>
      <c r="M39" s="122"/>
      <c r="N39" s="123">
        <f>分析係数表!H42</f>
        <v>1.0931330106951069E-2</v>
      </c>
      <c r="O39" s="124">
        <f t="shared" ref="O39:O44" si="13">$M$45*N39</f>
        <v>4.7387133594149047E-2</v>
      </c>
      <c r="P39" s="118">
        <f>分析係数表!C42</f>
        <v>0.19932544143905828</v>
      </c>
      <c r="Q39" s="124">
        <f t="shared" ref="Q39:Q44" si="14">O39*P39</f>
        <v>9.4454613221853865E-3</v>
      </c>
      <c r="R39" s="125">
        <v>1.0320554713760465E-2</v>
      </c>
      <c r="S39" s="126">
        <f t="shared" ref="S39:S44" si="15">I39+R39</f>
        <v>1.685569119324587E-2</v>
      </c>
      <c r="T39" s="127">
        <f>分析係数表!F42</f>
        <v>0.57554251398935441</v>
      </c>
      <c r="U39" s="128">
        <f t="shared" ref="U39:U44" si="16">S39*T39</f>
        <v>9.7011668843889481E-3</v>
      </c>
      <c r="V39" s="129">
        <f>分析係数表!D42</f>
        <v>0.14507984168145216</v>
      </c>
      <c r="W39" s="259">
        <f t="shared" ref="W39:W44" si="17">ROUND(S39*V39,0)</f>
        <v>0</v>
      </c>
      <c r="X39" s="118">
        <f>分析係数表!E42</f>
        <v>9.4035758154770027E-2</v>
      </c>
      <c r="Y39" s="258">
        <f t="shared" ref="Y39:Y44" si="18">ROUND(S39*X39,0)</f>
        <v>0</v>
      </c>
    </row>
    <row r="40" spans="1:25" x14ac:dyDescent="0.15">
      <c r="A40" s="11" t="s">
        <v>210</v>
      </c>
      <c r="B40" s="8" t="s">
        <v>42</v>
      </c>
      <c r="C40" s="117">
        <f>最終需要_まとめ!C41</f>
        <v>16.3</v>
      </c>
      <c r="D40" s="158">
        <f>投入係数表!AL40</f>
        <v>0.13294924238059572</v>
      </c>
      <c r="E40" s="169">
        <f t="shared" si="9"/>
        <v>2.1670726508037101</v>
      </c>
      <c r="F40" s="127">
        <f>分析係数表!C43</f>
        <v>0.35268356770960052</v>
      </c>
      <c r="G40" s="169">
        <f t="shared" si="10"/>
        <v>0.76429091397135374</v>
      </c>
      <c r="H40" s="169">
        <v>0.8382454036740894</v>
      </c>
      <c r="I40" s="169">
        <f t="shared" si="11"/>
        <v>17.138245403674091</v>
      </c>
      <c r="J40" s="127">
        <f>分析係数表!G43</f>
        <v>0.33274759463040848</v>
      </c>
      <c r="K40" s="170">
        <f t="shared" si="12"/>
        <v>5.7027099342582082</v>
      </c>
      <c r="L40" s="121"/>
      <c r="M40" s="122"/>
      <c r="N40" s="123">
        <f>分析係数表!H43</f>
        <v>1.5446597034197316E-2</v>
      </c>
      <c r="O40" s="124">
        <f t="shared" si="13"/>
        <v>6.696074037404158E-2</v>
      </c>
      <c r="P40" s="118">
        <f>分析係数表!C43</f>
        <v>0.35268356770960052</v>
      </c>
      <c r="Q40" s="124">
        <f t="shared" si="14"/>
        <v>2.3615952811593274E-2</v>
      </c>
      <c r="R40" s="125">
        <v>9.1855047503892479E-2</v>
      </c>
      <c r="S40" s="126">
        <f t="shared" si="15"/>
        <v>17.230100451177982</v>
      </c>
      <c r="T40" s="127">
        <f>分析係数表!F43</f>
        <v>0.57611338364924813</v>
      </c>
      <c r="U40" s="128">
        <f t="shared" si="16"/>
        <v>9.9264914715445851</v>
      </c>
      <c r="V40" s="129">
        <f>分析係数表!D43</f>
        <v>0.10205680705190989</v>
      </c>
      <c r="W40" s="259">
        <f t="shared" si="17"/>
        <v>2</v>
      </c>
      <c r="X40" s="118">
        <f>分析係数表!E43</f>
        <v>9.4601601659272921E-2</v>
      </c>
      <c r="Y40" s="258">
        <f t="shared" si="18"/>
        <v>2</v>
      </c>
    </row>
    <row r="41" spans="1:25" x14ac:dyDescent="0.15">
      <c r="A41" s="11" t="s">
        <v>216</v>
      </c>
      <c r="B41" s="8" t="s">
        <v>306</v>
      </c>
      <c r="C41" s="132"/>
      <c r="D41" s="158">
        <f>投入係数表!AL41</f>
        <v>0</v>
      </c>
      <c r="E41" s="169">
        <f t="shared" si="9"/>
        <v>0</v>
      </c>
      <c r="F41" s="127">
        <f>分析係数表!C44</f>
        <v>0.75263033862133366</v>
      </c>
      <c r="G41" s="169">
        <f t="shared" si="10"/>
        <v>0</v>
      </c>
      <c r="H41" s="169">
        <v>3.355960815066725E-6</v>
      </c>
      <c r="I41" s="169">
        <f t="shared" si="11"/>
        <v>3.355960815066725E-6</v>
      </c>
      <c r="J41" s="127">
        <f>分析係数表!G44</f>
        <v>0.27768563162970106</v>
      </c>
      <c r="K41" s="170">
        <f t="shared" si="12"/>
        <v>9.3190209865632995E-7</v>
      </c>
      <c r="L41" s="121"/>
      <c r="M41" s="122"/>
      <c r="N41" s="123">
        <f>分析係数表!H44</f>
        <v>7.7133891527493476E-2</v>
      </c>
      <c r="O41" s="124">
        <f t="shared" si="13"/>
        <v>0.33437413257931686</v>
      </c>
      <c r="P41" s="118">
        <f>分析係数表!C44</f>
        <v>0.75263033862133366</v>
      </c>
      <c r="Q41" s="124">
        <f t="shared" si="14"/>
        <v>0.25166011662938598</v>
      </c>
      <c r="R41" s="125">
        <v>0.25292449882494689</v>
      </c>
      <c r="S41" s="126">
        <f t="shared" si="15"/>
        <v>0.25292785478576196</v>
      </c>
      <c r="T41" s="127">
        <f>分析係数表!F44</f>
        <v>0.39610414657666343</v>
      </c>
      <c r="U41" s="128">
        <f t="shared" si="16"/>
        <v>0.1001857720653805</v>
      </c>
      <c r="V41" s="129">
        <f>分析係数表!D44</f>
        <v>0.10185149469623915</v>
      </c>
      <c r="W41" s="259">
        <f t="shared" si="17"/>
        <v>0</v>
      </c>
      <c r="X41" s="118">
        <f>分析係数表!E44</f>
        <v>7.65380906460945E-2</v>
      </c>
      <c r="Y41" s="258">
        <f t="shared" si="18"/>
        <v>0</v>
      </c>
    </row>
    <row r="42" spans="1:25" x14ac:dyDescent="0.15">
      <c r="A42" s="11" t="s">
        <v>217</v>
      </c>
      <c r="B42" s="8" t="s">
        <v>307</v>
      </c>
      <c r="C42" s="132"/>
      <c r="D42" s="158">
        <f>投入係数表!AL42</f>
        <v>9.7367056518983693E-4</v>
      </c>
      <c r="E42" s="169">
        <f t="shared" si="9"/>
        <v>1.5870830212594344E-2</v>
      </c>
      <c r="F42" s="127">
        <f>分析係数表!C45</f>
        <v>0.60759401946812885</v>
      </c>
      <c r="G42" s="169">
        <f t="shared" si="10"/>
        <v>9.6430215211664155E-3</v>
      </c>
      <c r="H42" s="169">
        <v>1.0972114865077272E-2</v>
      </c>
      <c r="I42" s="169">
        <f t="shared" si="11"/>
        <v>1.0972114865077272E-2</v>
      </c>
      <c r="J42" s="127">
        <f>分析係数表!G45</f>
        <v>0.27195126838456296</v>
      </c>
      <c r="K42" s="170">
        <f t="shared" si="12"/>
        <v>2.9838805544188819E-3</v>
      </c>
      <c r="L42" s="121"/>
      <c r="M42" s="122"/>
      <c r="N42" s="123">
        <f>分析係数表!H45</f>
        <v>6.7952214843026659E-2</v>
      </c>
      <c r="O42" s="124">
        <f t="shared" si="13"/>
        <v>0.29457171737382937</v>
      </c>
      <c r="P42" s="118">
        <f>分析係数表!C45</f>
        <v>0.60759401946812885</v>
      </c>
      <c r="Q42" s="124">
        <f t="shared" si="14"/>
        <v>0.17898001378079464</v>
      </c>
      <c r="R42" s="125">
        <v>0.18373835571993302</v>
      </c>
      <c r="S42" s="126">
        <f t="shared" si="15"/>
        <v>0.19471047058501029</v>
      </c>
      <c r="T42" s="127">
        <f>分析係数表!F45</f>
        <v>0.68092012984410688</v>
      </c>
      <c r="U42" s="128">
        <f t="shared" si="16"/>
        <v>0.13258227891275237</v>
      </c>
      <c r="V42" s="129">
        <f>分析係数表!D45</f>
        <v>0.21708812567627139</v>
      </c>
      <c r="W42" s="259">
        <f t="shared" si="17"/>
        <v>0</v>
      </c>
      <c r="X42" s="118">
        <f>分析係数表!E45</f>
        <v>0.15927276613366462</v>
      </c>
      <c r="Y42" s="258">
        <f t="shared" si="18"/>
        <v>0</v>
      </c>
    </row>
    <row r="43" spans="1:25" x14ac:dyDescent="0.15">
      <c r="A43" s="11" t="s">
        <v>218</v>
      </c>
      <c r="B43" s="8" t="s">
        <v>308</v>
      </c>
      <c r="C43" s="132"/>
      <c r="D43" s="158">
        <f>投入係数表!AL43</f>
        <v>8.5268191507749033E-4</v>
      </c>
      <c r="E43" s="169">
        <f t="shared" si="9"/>
        <v>1.3898715215763094E-2</v>
      </c>
      <c r="F43" s="127">
        <f>分析係数表!C46</f>
        <v>1</v>
      </c>
      <c r="G43" s="169">
        <f t="shared" si="10"/>
        <v>1.3898715215763094E-2</v>
      </c>
      <c r="H43" s="169">
        <v>1.5743824924265303E-2</v>
      </c>
      <c r="I43" s="169">
        <f t="shared" si="11"/>
        <v>1.5743824924265303E-2</v>
      </c>
      <c r="J43" s="127">
        <f>分析係数表!G46</f>
        <v>0</v>
      </c>
      <c r="K43" s="170">
        <f t="shared" si="12"/>
        <v>0</v>
      </c>
      <c r="L43" s="121"/>
      <c r="M43" s="122"/>
      <c r="N43" s="123">
        <f>分析係数表!H46</f>
        <v>0</v>
      </c>
      <c r="O43" s="124">
        <f t="shared" si="13"/>
        <v>0</v>
      </c>
      <c r="P43" s="118">
        <f>分析係数表!C46</f>
        <v>1</v>
      </c>
      <c r="Q43" s="124">
        <f t="shared" si="14"/>
        <v>0</v>
      </c>
      <c r="R43" s="125">
        <v>2.8865611480541442E-3</v>
      </c>
      <c r="S43" s="126">
        <f t="shared" si="15"/>
        <v>1.8630386072319448E-2</v>
      </c>
      <c r="T43" s="127">
        <f>分析係数表!F46</f>
        <v>0</v>
      </c>
      <c r="U43" s="128">
        <f t="shared" si="16"/>
        <v>0</v>
      </c>
      <c r="V43" s="129">
        <f>分析係数表!D46</f>
        <v>0</v>
      </c>
      <c r="W43" s="259">
        <f t="shared" si="17"/>
        <v>0</v>
      </c>
      <c r="X43" s="118">
        <f>分析係数表!E46</f>
        <v>0</v>
      </c>
      <c r="Y43" s="258">
        <f t="shared" si="18"/>
        <v>0</v>
      </c>
    </row>
    <row r="44" spans="1:25" x14ac:dyDescent="0.15">
      <c r="A44" s="11" t="s">
        <v>219</v>
      </c>
      <c r="B44" s="8" t="s">
        <v>309</v>
      </c>
      <c r="C44" s="132"/>
      <c r="D44" s="158">
        <f>投入係数表!AL44</f>
        <v>3.4683413032206025E-3</v>
      </c>
      <c r="E44" s="169">
        <f t="shared" si="9"/>
        <v>5.6533963242495822E-2</v>
      </c>
      <c r="F44" s="127">
        <f>分析係数表!C47</f>
        <v>6.0971505496971057E-2</v>
      </c>
      <c r="G44" s="169">
        <f t="shared" si="10"/>
        <v>3.4469608506053936E-3</v>
      </c>
      <c r="H44" s="169">
        <v>4.0448504532863069E-3</v>
      </c>
      <c r="I44" s="169">
        <f t="shared" si="11"/>
        <v>4.0448504532863069E-3</v>
      </c>
      <c r="J44" s="127">
        <f>分析係数表!G47</f>
        <v>1.2795549374130737E-2</v>
      </c>
      <c r="K44" s="170">
        <f t="shared" si="12"/>
        <v>5.1756083686000028E-5</v>
      </c>
      <c r="L44" s="121"/>
      <c r="M44" s="122"/>
      <c r="N44" s="123">
        <f>分析係数表!H47</f>
        <v>3.4032160391570036E-5</v>
      </c>
      <c r="O44" s="124">
        <f t="shared" si="13"/>
        <v>1.4752884737671162E-4</v>
      </c>
      <c r="P44" s="118">
        <f>分析係数表!C47</f>
        <v>6.0971505496971057E-2</v>
      </c>
      <c r="Q44" s="124">
        <f t="shared" si="14"/>
        <v>8.9950559287909762E-6</v>
      </c>
      <c r="R44" s="125">
        <v>7.9496525812974719E-4</v>
      </c>
      <c r="S44" s="126">
        <f t="shared" si="15"/>
        <v>4.8398157114160545E-3</v>
      </c>
      <c r="T44" s="127">
        <f>分析係数表!F47</f>
        <v>0.42753824756606396</v>
      </c>
      <c r="U44" s="128">
        <f t="shared" si="16"/>
        <v>2.069206327801523E-3</v>
      </c>
      <c r="V44" s="129">
        <f>分析係数表!D47</f>
        <v>1.4464534075104311E-2</v>
      </c>
      <c r="W44" s="259">
        <f t="shared" si="17"/>
        <v>0</v>
      </c>
      <c r="X44" s="118">
        <f>分析係数表!E47</f>
        <v>1.4464534075104311E-2</v>
      </c>
      <c r="Y44" s="258">
        <f t="shared" si="18"/>
        <v>0</v>
      </c>
    </row>
    <row r="45" spans="1:25" x14ac:dyDescent="0.15">
      <c r="A45" s="6">
        <v>41</v>
      </c>
      <c r="B45" s="50" t="s">
        <v>161</v>
      </c>
      <c r="C45" s="134">
        <f>SUM(C5:C40)</f>
        <v>16.3</v>
      </c>
      <c r="D45" s="162">
        <f>投入係数表!AL45</f>
        <v>0.4097136601947341</v>
      </c>
      <c r="E45" s="139">
        <f>SUM(E5:E44)</f>
        <v>6.6783326611741662</v>
      </c>
      <c r="F45" s="141">
        <f>分析係数表!C48</f>
        <v>0.75263033862133366</v>
      </c>
      <c r="G45" s="139">
        <f>SUM(G5:G44)</f>
        <v>1.8556779455406802</v>
      </c>
      <c r="H45" s="139">
        <f>SUM(H5:H44)</f>
        <v>2.1301083338740159</v>
      </c>
      <c r="I45" s="139">
        <f>SUM(I5:I44)</f>
        <v>18.430108333874017</v>
      </c>
      <c r="J45" s="141">
        <f>分析係数表!G48</f>
        <v>0.27768563162970106</v>
      </c>
      <c r="K45" s="171">
        <f>SUM(K5:K44)</f>
        <v>6.0358999056440368</v>
      </c>
      <c r="L45" s="137">
        <f>最終需要_まとめ!$L$33</f>
        <v>0.71820000000000006</v>
      </c>
      <c r="M45" s="134">
        <f>K45*L45</f>
        <v>4.3349833122335477</v>
      </c>
      <c r="N45" s="138">
        <f>分析係数表!H48</f>
        <v>1</v>
      </c>
      <c r="O45" s="139">
        <f>SUM(O5:O44)</f>
        <v>4.3349833122335477</v>
      </c>
      <c r="P45" s="135">
        <f>分析係数表!C48</f>
        <v>0.75263033862133366</v>
      </c>
      <c r="Q45" s="139">
        <f>SUM(Q5:Q44)</f>
        <v>2.6956887117540895</v>
      </c>
      <c r="R45" s="134">
        <f>SUM(R5:R44)</f>
        <v>3.0894475367889926</v>
      </c>
      <c r="S45" s="140">
        <f>SUM(S5:S44)</f>
        <v>21.519555870663016</v>
      </c>
      <c r="T45" s="141">
        <f>分析係数表!F48</f>
        <v>0.39610414657666343</v>
      </c>
      <c r="U45" s="142">
        <f>SUM(U5:U44)</f>
        <v>12.553266676877985</v>
      </c>
      <c r="V45" s="143">
        <f>分析係数表!D48</f>
        <v>5.7368642575524612E-2</v>
      </c>
      <c r="W45" s="256">
        <f>SUM(W5:W44)</f>
        <v>2</v>
      </c>
      <c r="X45" s="135">
        <f>分析係数表!E48</f>
        <v>4.9571518967407954E-2</v>
      </c>
      <c r="Y45" s="257">
        <f>SUM(Y5:Y44)</f>
        <v>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7"/>
  <sheetViews>
    <sheetView workbookViewId="0">
      <pane xSplit="2" ySplit="4" topLeftCell="E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329</v>
      </c>
      <c r="S2" s="6" t="s">
        <v>164</v>
      </c>
      <c r="U2" s="106" t="s">
        <v>228</v>
      </c>
      <c r="W2" s="6" t="s">
        <v>140</v>
      </c>
      <c r="Y2" s="6" t="s">
        <v>165</v>
      </c>
    </row>
    <row r="3" spans="1:25" ht="45" x14ac:dyDescent="0.15">
      <c r="B3" s="107"/>
      <c r="C3" s="108" t="s">
        <v>249</v>
      </c>
      <c r="D3" s="108" t="s">
        <v>367</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投入係数表!AM5</f>
        <v>2.81099324975892E-2</v>
      </c>
      <c r="E5" s="169">
        <f>$C$41*D5</f>
        <v>3.8241170330427621</v>
      </c>
      <c r="F5" s="127">
        <f>分析係数表!C8</f>
        <v>9.2543346452504949E-3</v>
      </c>
      <c r="G5" s="169">
        <f t="shared" ref="G5:G38" si="0">E5*F5</f>
        <v>3.5389658746380163E-2</v>
      </c>
      <c r="H5" s="169">
        <f t="array" ref="H5:H44">MMULT(逆行列係数!C5:AP44,'37'!G5:G44)</f>
        <v>3.7585562795524524E-2</v>
      </c>
      <c r="I5" s="169">
        <f t="shared" ref="I5:I38" si="1">C5+H5</f>
        <v>3.7585562795524524E-2</v>
      </c>
      <c r="J5" s="127">
        <f>分析係数表!G8</f>
        <v>9.727626459143969E-2</v>
      </c>
      <c r="K5" s="170">
        <f t="shared" ref="K5:K38" si="2">I5*J5</f>
        <v>3.6561831513156153E-3</v>
      </c>
      <c r="L5" s="121" t="s">
        <v>189</v>
      </c>
      <c r="M5" s="122" t="s">
        <v>189</v>
      </c>
      <c r="N5" s="123">
        <f>分析係数表!H8</f>
        <v>1.0188628253699747E-2</v>
      </c>
      <c r="O5" s="124">
        <f t="shared" ref="O5:O38" si="3">$M$45*N5</f>
        <v>0.33446990489446304</v>
      </c>
      <c r="P5" s="118">
        <f>分析係数表!C8</f>
        <v>9.2543346452504949E-3</v>
      </c>
      <c r="Q5" s="124">
        <f t="shared" ref="Q5:Q38" si="4">O5*P5</f>
        <v>3.0952964286584672E-3</v>
      </c>
      <c r="R5" s="125">
        <f t="array" ref="R5:R44">MMULT(逆行列係数!C5:AP44,'37'!Q5:Q44)</f>
        <v>3.9000188662751682E-3</v>
      </c>
      <c r="S5" s="126">
        <f t="shared" ref="S5:S38" si="5">I5+R5</f>
        <v>4.1485581661799692E-2</v>
      </c>
      <c r="T5" s="127">
        <f>分析係数表!F8</f>
        <v>0.55836575875486383</v>
      </c>
      <c r="U5" s="128">
        <f t="shared" ref="U5:U38" si="6">S5*T5</f>
        <v>2.3164128281977649E-2</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58">
        <f>投入係数表!AM6</f>
        <v>1.8322082931533268E-3</v>
      </c>
      <c r="E6" s="169">
        <f t="shared" ref="E6:E44" si="9">$C$41*D6</f>
        <v>0.24925634177637213</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1.7250879268061018E-2</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58">
        <f>投入係数表!AM7</f>
        <v>6.4802314368370296E-3</v>
      </c>
      <c r="E7" s="169">
        <f t="shared" si="9"/>
        <v>0.88158032459853719</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3.9233428278218768E-2</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58">
        <f>投入係数表!AM8</f>
        <v>-1.9286403085824492E-5</v>
      </c>
      <c r="E8" s="169">
        <f t="shared" si="9"/>
        <v>-2.6237509660670751E-3</v>
      </c>
      <c r="F8" s="127">
        <f>分析係数表!C11</f>
        <v>8.2087549528786496E-4</v>
      </c>
      <c r="G8" s="169">
        <f t="shared" si="0"/>
        <v>-2.1537728737823245E-6</v>
      </c>
      <c r="H8" s="169">
        <v>9.4094672723628217E-4</v>
      </c>
      <c r="I8" s="169">
        <f t="shared" si="1"/>
        <v>9.4094672723628217E-4</v>
      </c>
      <c r="J8" s="127">
        <f>分析係数表!G11</f>
        <v>0.23510971786833856</v>
      </c>
      <c r="K8" s="170">
        <f t="shared" si="2"/>
        <v>2.2122571956965882E-4</v>
      </c>
      <c r="L8" s="121"/>
      <c r="M8" s="122"/>
      <c r="N8" s="123">
        <f>分析係数表!H11</f>
        <v>-2.1019863771263845E-5</v>
      </c>
      <c r="O8" s="124">
        <f t="shared" si="3"/>
        <v>-6.9003517072244072E-4</v>
      </c>
      <c r="P8" s="118">
        <f>分析係数表!C11</f>
        <v>8.2087549528786496E-4</v>
      </c>
      <c r="Q8" s="124">
        <f t="shared" si="4"/>
        <v>-5.6643296253283001E-7</v>
      </c>
      <c r="R8" s="125">
        <v>1.3671020545466658E-4</v>
      </c>
      <c r="S8" s="126">
        <f t="shared" si="5"/>
        <v>1.0776569326909487E-3</v>
      </c>
      <c r="T8" s="127">
        <f>分析係数表!F11</f>
        <v>0.40125391849529779</v>
      </c>
      <c r="U8" s="128">
        <f t="shared" si="6"/>
        <v>4.3241406703586655E-4</v>
      </c>
      <c r="V8" s="129">
        <f>分析係数表!D11</f>
        <v>5.6426332288401257E-2</v>
      </c>
      <c r="W8" s="130">
        <f t="shared" si="7"/>
        <v>0</v>
      </c>
      <c r="X8" s="118">
        <f>分析係数表!E11</f>
        <v>4.7021943573667714E-2</v>
      </c>
      <c r="Y8" s="131">
        <f t="shared" si="8"/>
        <v>0</v>
      </c>
    </row>
    <row r="9" spans="1:25" x14ac:dyDescent="0.15">
      <c r="A9" s="11" t="s">
        <v>241</v>
      </c>
      <c r="B9" s="8" t="s">
        <v>204</v>
      </c>
      <c r="C9" s="132"/>
      <c r="D9" s="158">
        <f>投入係数表!AM9</f>
        <v>0.23577627772420442</v>
      </c>
      <c r="E9" s="169">
        <f t="shared" si="9"/>
        <v>32.075355560169989</v>
      </c>
      <c r="F9" s="127">
        <f>分析係数表!C12</f>
        <v>3.3694766091354578E-2</v>
      </c>
      <c r="G9" s="169">
        <f t="shared" si="0"/>
        <v>1.0807716028969572</v>
      </c>
      <c r="H9" s="169">
        <v>1.0956954350020964</v>
      </c>
      <c r="I9" s="169">
        <f t="shared" si="1"/>
        <v>1.0956954350020964</v>
      </c>
      <c r="J9" s="127">
        <f>分析係数表!G12</f>
        <v>0.15134643790478355</v>
      </c>
      <c r="K9" s="170">
        <f t="shared" si="2"/>
        <v>0.1658296011160996</v>
      </c>
      <c r="L9" s="121"/>
      <c r="M9" s="122"/>
      <c r="N9" s="123">
        <f>分析係数表!H12</f>
        <v>7.8483166592429848E-2</v>
      </c>
      <c r="O9" s="124">
        <f t="shared" si="3"/>
        <v>2.5764270333893262</v>
      </c>
      <c r="P9" s="118">
        <f>分析係数表!C12</f>
        <v>3.3694766091354578E-2</v>
      </c>
      <c r="Q9" s="124">
        <f t="shared" si="4"/>
        <v>8.6812106241495934E-2</v>
      </c>
      <c r="R9" s="125">
        <v>0.1037350405419778</v>
      </c>
      <c r="S9" s="126">
        <f t="shared" si="5"/>
        <v>1.1994304755440743</v>
      </c>
      <c r="T9" s="127">
        <f>分析係数表!F12</f>
        <v>0.30024997159413702</v>
      </c>
      <c r="U9" s="128">
        <f t="shared" si="6"/>
        <v>0.36012896621125057</v>
      </c>
      <c r="V9" s="129">
        <f>分析係数表!D12</f>
        <v>3.7088865741159563E-2</v>
      </c>
      <c r="W9" s="130">
        <f t="shared" si="7"/>
        <v>0</v>
      </c>
      <c r="X9" s="118">
        <f>分析係数表!E12</f>
        <v>3.539948357013805E-2</v>
      </c>
      <c r="Y9" s="131">
        <f t="shared" si="8"/>
        <v>0</v>
      </c>
    </row>
    <row r="10" spans="1:25" x14ac:dyDescent="0.15">
      <c r="A10" s="11" t="s">
        <v>242</v>
      </c>
      <c r="B10" s="8" t="s">
        <v>29</v>
      </c>
      <c r="C10" s="132"/>
      <c r="D10" s="158">
        <f>投入係数表!AM10</f>
        <v>1.2729026036644166E-3</v>
      </c>
      <c r="E10" s="169">
        <f t="shared" si="9"/>
        <v>0.17316756376042697</v>
      </c>
      <c r="F10" s="127">
        <f>分析係数表!C13</f>
        <v>7.3277544118284244E-3</v>
      </c>
      <c r="G10" s="169">
        <f t="shared" si="0"/>
        <v>1.2689293793310486E-3</v>
      </c>
      <c r="H10" s="169">
        <v>1.7155400675969924E-3</v>
      </c>
      <c r="I10" s="169">
        <f t="shared" si="1"/>
        <v>1.7155400675969924E-3</v>
      </c>
      <c r="J10" s="127">
        <f>分析係数表!G13</f>
        <v>0.24598930481283424</v>
      </c>
      <c r="K10" s="170">
        <f t="shared" si="2"/>
        <v>4.220045086067468E-4</v>
      </c>
      <c r="L10" s="121"/>
      <c r="M10" s="122"/>
      <c r="N10" s="123">
        <f>分析係数表!H13</f>
        <v>1.5623764457412254E-2</v>
      </c>
      <c r="O10" s="124">
        <f t="shared" si="3"/>
        <v>0.51289328475269413</v>
      </c>
      <c r="P10" s="118">
        <f>分析係数表!C13</f>
        <v>7.3277544118284244E-3</v>
      </c>
      <c r="Q10" s="124">
        <f t="shared" si="4"/>
        <v>3.7583560301437269E-3</v>
      </c>
      <c r="R10" s="125">
        <v>4.0650711706649205E-3</v>
      </c>
      <c r="S10" s="126">
        <f t="shared" si="5"/>
        <v>5.7806112382619134E-3</v>
      </c>
      <c r="T10" s="127">
        <f>分析係数表!F13</f>
        <v>0.38101604278074869</v>
      </c>
      <c r="U10" s="128">
        <f t="shared" si="6"/>
        <v>2.2025056188564778E-3</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58">
        <f>投入係数表!AM11</f>
        <v>6.3066538090646093E-3</v>
      </c>
      <c r="E11" s="169">
        <f t="shared" si="9"/>
        <v>0.8579665659039335</v>
      </c>
      <c r="F11" s="127">
        <f>分析係数表!C14</f>
        <v>0.29455517461793246</v>
      </c>
      <c r="G11" s="169">
        <f t="shared" si="0"/>
        <v>0.25271849163618099</v>
      </c>
      <c r="H11" s="169">
        <v>0.35043957543151244</v>
      </c>
      <c r="I11" s="169">
        <f t="shared" si="1"/>
        <v>0.35043957543151244</v>
      </c>
      <c r="J11" s="127">
        <f>分析係数表!G14</f>
        <v>0.16245910746250231</v>
      </c>
      <c r="K11" s="170">
        <f t="shared" si="2"/>
        <v>5.693210064414176E-2</v>
      </c>
      <c r="L11" s="121"/>
      <c r="M11" s="122"/>
      <c r="N11" s="123">
        <f>分析係数表!H14</f>
        <v>1.0389818378367557E-3</v>
      </c>
      <c r="O11" s="124">
        <f t="shared" si="3"/>
        <v>3.4107452724280639E-2</v>
      </c>
      <c r="P11" s="118">
        <f>分析係数表!C14</f>
        <v>0.29455517461793246</v>
      </c>
      <c r="Q11" s="124">
        <f t="shared" si="4"/>
        <v>1.0046526692973359E-2</v>
      </c>
      <c r="R11" s="125">
        <v>5.03554946311233E-2</v>
      </c>
      <c r="S11" s="126">
        <f t="shared" si="5"/>
        <v>0.40079507006263576</v>
      </c>
      <c r="T11" s="127">
        <f>分析係数表!F14</f>
        <v>0.30083019566693414</v>
      </c>
      <c r="U11" s="128">
        <f t="shared" si="6"/>
        <v>0.1205712593492853</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58">
        <f>投入係数表!AM12</f>
        <v>2.3625843780135003E-3</v>
      </c>
      <c r="E12" s="169">
        <f t="shared" si="9"/>
        <v>0.32140949334321667</v>
      </c>
      <c r="F12" s="127">
        <f>分析係数表!C15</f>
        <v>2.1772510366767528E-2</v>
      </c>
      <c r="G12" s="169">
        <f t="shared" si="0"/>
        <v>6.9978915257926837E-3</v>
      </c>
      <c r="H12" s="169">
        <v>9.6574664145519205E-3</v>
      </c>
      <c r="I12" s="169">
        <f t="shared" si="1"/>
        <v>9.6574664145519205E-3</v>
      </c>
      <c r="J12" s="127">
        <f>分析係数表!G15</f>
        <v>0.11363521682527829</v>
      </c>
      <c r="K12" s="170">
        <f t="shared" si="2"/>
        <v>1.0974282900004504E-3</v>
      </c>
      <c r="L12" s="121"/>
      <c r="M12" s="122"/>
      <c r="N12" s="123">
        <f>分析係数表!H15</f>
        <v>6.9545720706067236E-3</v>
      </c>
      <c r="O12" s="124">
        <f t="shared" si="3"/>
        <v>0.22830306505616754</v>
      </c>
      <c r="P12" s="118">
        <f>分析係数表!C15</f>
        <v>2.1772510366767528E-2</v>
      </c>
      <c r="Q12" s="124">
        <f t="shared" si="4"/>
        <v>4.9707308507002095E-3</v>
      </c>
      <c r="R12" s="125">
        <v>1.3035449030358616E-2</v>
      </c>
      <c r="S12" s="126">
        <f t="shared" si="5"/>
        <v>2.2692915444910536E-2</v>
      </c>
      <c r="T12" s="127">
        <f>分析係数表!F15</f>
        <v>0.32102453350018673</v>
      </c>
      <c r="U12" s="128">
        <f t="shared" si="6"/>
        <v>7.2849825944615873E-3</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58">
        <f>投入係数表!AM13</f>
        <v>5.1976856316297013E-3</v>
      </c>
      <c r="E13" s="169">
        <f t="shared" si="9"/>
        <v>0.70710088535507676</v>
      </c>
      <c r="F13" s="127">
        <f>分析係数表!C16</f>
        <v>6.3168212593708306E-3</v>
      </c>
      <c r="G13" s="169">
        <f t="shared" si="0"/>
        <v>4.4666299051308849E-3</v>
      </c>
      <c r="H13" s="169">
        <v>8.3714794336827228E-3</v>
      </c>
      <c r="I13" s="169">
        <f t="shared" si="1"/>
        <v>8.3714794336827228E-3</v>
      </c>
      <c r="J13" s="127">
        <f>分析係数表!G16</f>
        <v>1.9721577726218097E-2</v>
      </c>
      <c r="K13" s="170">
        <f t="shared" si="2"/>
        <v>1.6509878233481008E-4</v>
      </c>
      <c r="L13" s="121"/>
      <c r="M13" s="122"/>
      <c r="N13" s="123">
        <f>分析係数表!H16</f>
        <v>1.583996877048811E-2</v>
      </c>
      <c r="O13" s="124">
        <f t="shared" si="3"/>
        <v>0.5199907893658392</v>
      </c>
      <c r="P13" s="118">
        <f>分析係数表!C16</f>
        <v>6.3168212593708306E-3</v>
      </c>
      <c r="Q13" s="124">
        <f t="shared" si="4"/>
        <v>3.2846888729431527E-3</v>
      </c>
      <c r="R13" s="125">
        <v>4.5406550006580415E-3</v>
      </c>
      <c r="S13" s="126">
        <f t="shared" si="5"/>
        <v>1.2912134434340763E-2</v>
      </c>
      <c r="T13" s="127">
        <f>分析係数表!F16</f>
        <v>0.1751740139211137</v>
      </c>
      <c r="U13" s="128">
        <f t="shared" si="6"/>
        <v>2.2618704171525005E-3</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58">
        <f>投入係数表!AM14</f>
        <v>1.4271938283510126E-3</v>
      </c>
      <c r="E14" s="169">
        <f t="shared" si="9"/>
        <v>0.19415757148896357</v>
      </c>
      <c r="F14" s="127">
        <f>分析係数表!C17</f>
        <v>7.9378496960914591E-2</v>
      </c>
      <c r="G14" s="169">
        <f t="shared" si="0"/>
        <v>1.5411936198375251E-2</v>
      </c>
      <c r="H14" s="169">
        <v>3.4080323796768099E-2</v>
      </c>
      <c r="I14" s="169">
        <f t="shared" si="1"/>
        <v>3.4080323796768099E-2</v>
      </c>
      <c r="J14" s="127">
        <f>分析係数表!G17</f>
        <v>0.22446445904155662</v>
      </c>
      <c r="K14" s="170">
        <f t="shared" si="2"/>
        <v>7.64982144500264E-3</v>
      </c>
      <c r="L14" s="121"/>
      <c r="M14" s="122"/>
      <c r="N14" s="123">
        <f>分析係数表!H17</f>
        <v>2.9407790361891989E-3</v>
      </c>
      <c r="O14" s="124">
        <f t="shared" si="3"/>
        <v>9.6539206265834801E-2</v>
      </c>
      <c r="P14" s="118">
        <f>分析係数表!C17</f>
        <v>7.9378496960914591E-2</v>
      </c>
      <c r="Q14" s="124">
        <f t="shared" si="4"/>
        <v>7.6631370911816746E-3</v>
      </c>
      <c r="R14" s="125">
        <v>2.1249440669174908E-2</v>
      </c>
      <c r="S14" s="126">
        <f t="shared" si="5"/>
        <v>5.532976446594301E-2</v>
      </c>
      <c r="T14" s="127">
        <f>分析係数表!F17</f>
        <v>0.34168528927112257</v>
      </c>
      <c r="U14" s="128">
        <f t="shared" si="6"/>
        <v>1.8905366576848815E-2</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58">
        <f>投入係数表!AM15</f>
        <v>1.6972034715525555E-3</v>
      </c>
      <c r="E15" s="169">
        <f t="shared" si="9"/>
        <v>0.23089008501390262</v>
      </c>
      <c r="F15" s="127">
        <f>分析係数表!C18</f>
        <v>0.29470672389127328</v>
      </c>
      <c r="G15" s="169">
        <f t="shared" si="0"/>
        <v>6.8044860533424817E-2</v>
      </c>
      <c r="H15" s="169">
        <v>8.0246689922725406E-2</v>
      </c>
      <c r="I15" s="169">
        <f t="shared" si="1"/>
        <v>8.0246689922725406E-2</v>
      </c>
      <c r="J15" s="127">
        <f>分析係数表!G18</f>
        <v>0.22527699198491277</v>
      </c>
      <c r="K15" s="170">
        <f t="shared" si="2"/>
        <v>1.8077732922537591E-2</v>
      </c>
      <c r="L15" s="121"/>
      <c r="M15" s="122"/>
      <c r="N15" s="123">
        <f>分析係数表!H18</f>
        <v>4.9546821746550491E-4</v>
      </c>
      <c r="O15" s="124">
        <f t="shared" si="3"/>
        <v>1.6265114738457532E-2</v>
      </c>
      <c r="P15" s="118">
        <f>分析係数表!C18</f>
        <v>0.29470672389127328</v>
      </c>
      <c r="Q15" s="124">
        <f t="shared" si="4"/>
        <v>4.7934386782864831E-3</v>
      </c>
      <c r="R15" s="125">
        <v>1.2012419885070787E-2</v>
      </c>
      <c r="S15" s="126">
        <f t="shared" si="5"/>
        <v>9.2259109807796197E-2</v>
      </c>
      <c r="T15" s="127">
        <f>分析係数表!F18</f>
        <v>0.47032649693540785</v>
      </c>
      <c r="U15" s="128">
        <f t="shared" si="6"/>
        <v>4.3391903926279916E-2</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58">
        <f>投入係数表!AM16</f>
        <v>1.9286403085824492E-5</v>
      </c>
      <c r="E16" s="169">
        <f t="shared" si="9"/>
        <v>2.6237509660670751E-3</v>
      </c>
      <c r="F16" s="127">
        <f>分析係数表!C19</f>
        <v>0.12093112469499157</v>
      </c>
      <c r="G16" s="169">
        <f t="shared" si="0"/>
        <v>3.1729315524606206E-4</v>
      </c>
      <c r="H16" s="169">
        <v>7.3213181820637767E-3</v>
      </c>
      <c r="I16" s="169">
        <f t="shared" si="1"/>
        <v>7.3213181820637767E-3</v>
      </c>
      <c r="J16" s="127">
        <f>分析係数表!G19</f>
        <v>4.7525512301634432E-2</v>
      </c>
      <c r="K16" s="170">
        <f t="shared" si="2"/>
        <v>3.4794939732585187E-4</v>
      </c>
      <c r="L16" s="121"/>
      <c r="M16" s="122"/>
      <c r="N16" s="123">
        <f>分析係数表!H19</f>
        <v>-1.1610972368888599E-4</v>
      </c>
      <c r="O16" s="124">
        <f t="shared" si="3"/>
        <v>-3.8116228478001484E-3</v>
      </c>
      <c r="P16" s="118">
        <f>分析係数表!C19</f>
        <v>0.12093112469499157</v>
      </c>
      <c r="Q16" s="124">
        <f t="shared" si="4"/>
        <v>-4.6094383789759859E-4</v>
      </c>
      <c r="R16" s="125">
        <v>4.8429521978931283E-3</v>
      </c>
      <c r="S16" s="126">
        <f t="shared" si="5"/>
        <v>1.2164270379956904E-2</v>
      </c>
      <c r="T16" s="127">
        <f>分析係数表!F19</f>
        <v>0.16958714380989795</v>
      </c>
      <c r="U16" s="128">
        <f t="shared" si="6"/>
        <v>2.0629038702682334E-3</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58">
        <f>投入係数表!AM17</f>
        <v>3.4715525554484091E-4</v>
      </c>
      <c r="E17" s="169">
        <f t="shared" si="9"/>
        <v>4.7227517389207357E-2</v>
      </c>
      <c r="F17" s="127">
        <f>分析係数表!C20</f>
        <v>0.11038897915538337</v>
      </c>
      <c r="G17" s="169">
        <f t="shared" si="0"/>
        <v>5.2133974326377163E-3</v>
      </c>
      <c r="H17" s="169">
        <v>8.4135394932286067E-3</v>
      </c>
      <c r="I17" s="169">
        <f t="shared" si="1"/>
        <v>8.4135394932286067E-3</v>
      </c>
      <c r="J17" s="127">
        <f>分析係数表!G20</f>
        <v>9.7372253914309995E-2</v>
      </c>
      <c r="K17" s="170">
        <f t="shared" si="2"/>
        <v>8.1924530385273097E-4</v>
      </c>
      <c r="L17" s="121"/>
      <c r="M17" s="122"/>
      <c r="N17" s="123">
        <f>分析係数表!H20</f>
        <v>5.6052970056703585E-4</v>
      </c>
      <c r="O17" s="124">
        <f t="shared" si="3"/>
        <v>1.8400937885931751E-2</v>
      </c>
      <c r="P17" s="118">
        <f>分析係数表!C20</f>
        <v>0.11038897915538337</v>
      </c>
      <c r="Q17" s="124">
        <f t="shared" si="4"/>
        <v>2.0312607487296243E-3</v>
      </c>
      <c r="R17" s="125">
        <v>1.4450580390826223E-2</v>
      </c>
      <c r="S17" s="126">
        <f t="shared" si="5"/>
        <v>2.2864119884054832E-2</v>
      </c>
      <c r="T17" s="127">
        <f>分析係数表!F20</f>
        <v>0.25905247400574505</v>
      </c>
      <c r="U17" s="128">
        <f t="shared" si="6"/>
        <v>5.9230068219283524E-3</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58">
        <f>投入係数表!AM18</f>
        <v>2.5265188042430087E-3</v>
      </c>
      <c r="E18" s="169">
        <f t="shared" si="9"/>
        <v>0.34371137655478684</v>
      </c>
      <c r="F18" s="127">
        <f>分析係数表!C21</f>
        <v>0.41461568406938021</v>
      </c>
      <c r="G18" s="169">
        <f t="shared" si="0"/>
        <v>0.14250812751269126</v>
      </c>
      <c r="H18" s="169">
        <v>0.18127884066930233</v>
      </c>
      <c r="I18" s="169">
        <f t="shared" si="1"/>
        <v>0.18127884066930233</v>
      </c>
      <c r="J18" s="127">
        <f>分析係数表!G21</f>
        <v>0.27518465326220765</v>
      </c>
      <c r="K18" s="170">
        <f t="shared" si="2"/>
        <v>4.9885154913356947E-2</v>
      </c>
      <c r="L18" s="121"/>
      <c r="M18" s="122"/>
      <c r="N18" s="123">
        <f>分析係数表!H21</f>
        <v>9.5590332864557009E-4</v>
      </c>
      <c r="O18" s="124">
        <f t="shared" si="3"/>
        <v>3.1380170859044328E-2</v>
      </c>
      <c r="P18" s="118">
        <f>分析係数表!C21</f>
        <v>0.41461568406938021</v>
      </c>
      <c r="Q18" s="124">
        <f t="shared" si="4"/>
        <v>1.3010711006936694E-2</v>
      </c>
      <c r="R18" s="125">
        <v>4.9311435256142538E-2</v>
      </c>
      <c r="S18" s="126">
        <f t="shared" si="5"/>
        <v>0.23059027592544487</v>
      </c>
      <c r="T18" s="127">
        <f>分析係数表!F21</f>
        <v>0.41535015729722335</v>
      </c>
      <c r="U18" s="128">
        <f t="shared" si="6"/>
        <v>9.5775707376843669E-2</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58">
        <f>投入係数表!AM19</f>
        <v>0</v>
      </c>
      <c r="E19" s="169">
        <f t="shared" si="9"/>
        <v>0</v>
      </c>
      <c r="F19" s="127">
        <f>分析係数表!C22</f>
        <v>7.9611180086606281E-2</v>
      </c>
      <c r="G19" s="169">
        <f t="shared" si="0"/>
        <v>0</v>
      </c>
      <c r="H19" s="169">
        <v>6.3992140929085553E-3</v>
      </c>
      <c r="I19" s="169">
        <f t="shared" si="1"/>
        <v>6.3992140929085553E-3</v>
      </c>
      <c r="J19" s="127">
        <f>分析係数表!G22</f>
        <v>0.19753877121551763</v>
      </c>
      <c r="K19" s="170">
        <f t="shared" si="2"/>
        <v>1.2640928886581792E-3</v>
      </c>
      <c r="L19" s="121"/>
      <c r="M19" s="122"/>
      <c r="N19" s="123">
        <f>分析係数表!H22</f>
        <v>4.5042565224136809E-5</v>
      </c>
      <c r="O19" s="124">
        <f t="shared" si="3"/>
        <v>1.4786467944052301E-3</v>
      </c>
      <c r="P19" s="118">
        <f>分析係数表!C22</f>
        <v>7.9611180086606281E-2</v>
      </c>
      <c r="Q19" s="124">
        <f t="shared" si="4"/>
        <v>1.1771681623387786E-4</v>
      </c>
      <c r="R19" s="125">
        <v>2.339890663846992E-3</v>
      </c>
      <c r="S19" s="126">
        <f t="shared" si="5"/>
        <v>8.7391047567555481E-3</v>
      </c>
      <c r="T19" s="127">
        <f>分析係数表!F22</f>
        <v>0.41941534379431811</v>
      </c>
      <c r="U19" s="128">
        <f t="shared" si="6"/>
        <v>3.6653146260091887E-3</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58">
        <f>投入係数表!AM20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7.5575280602933979E-4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58">
        <f>投入係数表!AM21</f>
        <v>0</v>
      </c>
      <c r="E21" s="169">
        <f t="shared" si="9"/>
        <v>0</v>
      </c>
      <c r="F21" s="127">
        <f>分析係数表!C24</f>
        <v>0.1837256220578346</v>
      </c>
      <c r="G21" s="169">
        <f t="shared" si="0"/>
        <v>0</v>
      </c>
      <c r="H21" s="169">
        <v>6.1743310857399446E-3</v>
      </c>
      <c r="I21" s="169">
        <f t="shared" si="1"/>
        <v>6.1743310857399446E-3</v>
      </c>
      <c r="J21" s="127">
        <f>分析係数表!G24</f>
        <v>0.19288119288119288</v>
      </c>
      <c r="K21" s="170">
        <f t="shared" si="2"/>
        <v>1.1909123450609513E-3</v>
      </c>
      <c r="L21" s="121"/>
      <c r="M21" s="122"/>
      <c r="N21" s="123">
        <f>分析係数表!H24</f>
        <v>1.0389818378367557E-3</v>
      </c>
      <c r="O21" s="124">
        <f t="shared" si="3"/>
        <v>3.4107452724280639E-2</v>
      </c>
      <c r="P21" s="118">
        <f>分析係数表!C24</f>
        <v>0.1837256220578346</v>
      </c>
      <c r="Q21" s="124">
        <f t="shared" si="4"/>
        <v>6.2664129685766458E-3</v>
      </c>
      <c r="R21" s="125">
        <v>1.3066130994192337E-2</v>
      </c>
      <c r="S21" s="126">
        <f t="shared" si="5"/>
        <v>1.9240462079932283E-2</v>
      </c>
      <c r="T21" s="127">
        <f>分析係数表!F24</f>
        <v>0.36419753086419754</v>
      </c>
      <c r="U21" s="128">
        <f t="shared" si="6"/>
        <v>7.0073287821975604E-3</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58">
        <f>投入係数表!AM22</f>
        <v>0</v>
      </c>
      <c r="E22" s="169">
        <f t="shared" si="9"/>
        <v>0</v>
      </c>
      <c r="F22" s="127">
        <f>分析係数表!C25</f>
        <v>7.0413931740690439E-3</v>
      </c>
      <c r="G22" s="169">
        <f t="shared" si="0"/>
        <v>0</v>
      </c>
      <c r="H22" s="169">
        <v>6.591390415650074E-4</v>
      </c>
      <c r="I22" s="169">
        <f t="shared" si="1"/>
        <v>6.591390415650074E-4</v>
      </c>
      <c r="J22" s="127">
        <f>分析係数表!G25</f>
        <v>0.25940956994174247</v>
      </c>
      <c r="K22" s="170">
        <f t="shared" si="2"/>
        <v>1.7098697530419088E-4</v>
      </c>
      <c r="L22" s="121"/>
      <c r="M22" s="122"/>
      <c r="N22" s="123">
        <f>分析係数表!H25</f>
        <v>4.4141713919654073E-4</v>
      </c>
      <c r="O22" s="124">
        <f t="shared" si="3"/>
        <v>1.4490738585171255E-2</v>
      </c>
      <c r="P22" s="118">
        <f>分析係数表!C25</f>
        <v>7.0413931740690439E-3</v>
      </c>
      <c r="Q22" s="124">
        <f t="shared" si="4"/>
        <v>1.0203498776084379E-4</v>
      </c>
      <c r="R22" s="125">
        <v>3.9338895877755829E-3</v>
      </c>
      <c r="S22" s="126">
        <f t="shared" si="5"/>
        <v>4.5930286293405899E-3</v>
      </c>
      <c r="T22" s="127">
        <f>分析係数表!F25</f>
        <v>0.34587942658898996</v>
      </c>
      <c r="U22" s="128">
        <f t="shared" si="6"/>
        <v>1.5886341086231378E-3</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58">
        <f>投入係数表!AM23</f>
        <v>4.8216007714561236E-5</v>
      </c>
      <c r="E23" s="169">
        <f t="shared" si="9"/>
        <v>6.5593774151676883E-3</v>
      </c>
      <c r="F23" s="127">
        <f>分析係数表!C26</f>
        <v>0.31712598932687097</v>
      </c>
      <c r="G23" s="169">
        <f t="shared" si="0"/>
        <v>2.080149052153387E-3</v>
      </c>
      <c r="H23" s="169">
        <v>1.6980074353855647E-2</v>
      </c>
      <c r="I23" s="169">
        <f t="shared" si="1"/>
        <v>1.6980074353855647E-2</v>
      </c>
      <c r="J23" s="127">
        <f>分析係数表!G26</f>
        <v>0.20571766536164524</v>
      </c>
      <c r="K23" s="170">
        <f t="shared" si="2"/>
        <v>3.4931012537423307E-3</v>
      </c>
      <c r="L23" s="121"/>
      <c r="M23" s="122"/>
      <c r="N23" s="123">
        <f>分析係数表!H26</f>
        <v>9.9283823212936231E-3</v>
      </c>
      <c r="O23" s="124">
        <f t="shared" si="3"/>
        <v>0.32592661230456621</v>
      </c>
      <c r="P23" s="118">
        <f>分析係数表!C26</f>
        <v>0.31712598932687097</v>
      </c>
      <c r="Q23" s="124">
        <f t="shared" si="4"/>
        <v>0.10335979937504108</v>
      </c>
      <c r="R23" s="125">
        <v>0.12940941937202738</v>
      </c>
      <c r="S23" s="126">
        <f t="shared" si="5"/>
        <v>0.14638949372588303</v>
      </c>
      <c r="T23" s="127">
        <f>分析係数表!F26</f>
        <v>0.34642854846901056</v>
      </c>
      <c r="U23" s="128">
        <f t="shared" si="6"/>
        <v>5.0713499822570986E-2</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58">
        <f>投入係数表!AM24</f>
        <v>1.5429122468659594E-4</v>
      </c>
      <c r="E24" s="169">
        <f t="shared" si="9"/>
        <v>2.0990007728536601E-2</v>
      </c>
      <c r="F24" s="127">
        <f>分析係数表!C27</f>
        <v>0.91765023268361778</v>
      </c>
      <c r="G24" s="169">
        <f t="shared" si="0"/>
        <v>1.9261485476122546E-2</v>
      </c>
      <c r="H24" s="169">
        <v>2.7998339805531621E-2</v>
      </c>
      <c r="I24" s="169">
        <f t="shared" si="1"/>
        <v>2.7998339805531621E-2</v>
      </c>
      <c r="J24" s="127">
        <f>分析係数表!G27</f>
        <v>0.1974785174198333</v>
      </c>
      <c r="K24" s="170">
        <f t="shared" si="2"/>
        <v>5.5290706350130886E-3</v>
      </c>
      <c r="L24" s="121"/>
      <c r="M24" s="122"/>
      <c r="N24" s="123">
        <f>分析係数表!H27</f>
        <v>5.4386395143410524E-2</v>
      </c>
      <c r="O24" s="124">
        <f t="shared" si="3"/>
        <v>1.7853838572001817</v>
      </c>
      <c r="P24" s="118">
        <f>分析係数表!C27</f>
        <v>0.91765023268361778</v>
      </c>
      <c r="Q24" s="124">
        <f t="shared" si="4"/>
        <v>1.6383579119893217</v>
      </c>
      <c r="R24" s="125">
        <v>1.653922925477602</v>
      </c>
      <c r="S24" s="126">
        <f t="shared" si="5"/>
        <v>1.6819212652831337</v>
      </c>
      <c r="T24" s="127">
        <f>分析係数表!F27</f>
        <v>0.34824619386181288</v>
      </c>
      <c r="U24" s="128">
        <f t="shared" si="6"/>
        <v>0.58572267901009578</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58">
        <f>投入係数表!AM25</f>
        <v>0</v>
      </c>
      <c r="E25" s="169">
        <f t="shared" si="9"/>
        <v>0</v>
      </c>
      <c r="F25" s="127">
        <f>分析係数表!C28</f>
        <v>0.17270965956269024</v>
      </c>
      <c r="G25" s="169">
        <f t="shared" si="0"/>
        <v>0</v>
      </c>
      <c r="H25" s="169">
        <v>1.6795282131328727E-2</v>
      </c>
      <c r="I25" s="169">
        <f t="shared" si="1"/>
        <v>1.6795282131328727E-2</v>
      </c>
      <c r="J25" s="127">
        <f>分析係数表!G28</f>
        <v>0.18312777184293161</v>
      </c>
      <c r="K25" s="170">
        <f t="shared" si="2"/>
        <v>3.0756825941836334E-3</v>
      </c>
      <c r="L25" s="121"/>
      <c r="M25" s="122"/>
      <c r="N25" s="123">
        <f>分析係数表!H28</f>
        <v>7.5351206890511531E-3</v>
      </c>
      <c r="O25" s="124">
        <f t="shared" si="3"/>
        <v>0.24736117929516827</v>
      </c>
      <c r="P25" s="118">
        <f>分析係数表!C28</f>
        <v>0.17270965956269024</v>
      </c>
      <c r="Q25" s="124">
        <f t="shared" si="4"/>
        <v>4.2721665065094096E-2</v>
      </c>
      <c r="R25" s="125">
        <v>5.0559571511739544E-2</v>
      </c>
      <c r="S25" s="126">
        <f t="shared" si="5"/>
        <v>6.7354853643068271E-2</v>
      </c>
      <c r="T25" s="127">
        <f>分析係数表!F28</f>
        <v>0.33877181055970995</v>
      </c>
      <c r="U25" s="128">
        <f t="shared" si="6"/>
        <v>2.2817925718646513E-2</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58">
        <f>投入係数表!AM26</f>
        <v>2.7868852459016396E-3</v>
      </c>
      <c r="E26" s="169">
        <f t="shared" si="9"/>
        <v>0.37913201459669238</v>
      </c>
      <c r="F26" s="127">
        <f>分析係数表!C29</f>
        <v>0.14297982963117706</v>
      </c>
      <c r="G26" s="169">
        <f t="shared" si="0"/>
        <v>5.4208230854760009E-2</v>
      </c>
      <c r="H26" s="169">
        <v>8.2362479469478098E-2</v>
      </c>
      <c r="I26" s="169">
        <f t="shared" si="1"/>
        <v>8.2362479469478098E-2</v>
      </c>
      <c r="J26" s="127">
        <f>分析係数表!G29</f>
        <v>0.25955662607609614</v>
      </c>
      <c r="K26" s="170">
        <f t="shared" si="2"/>
        <v>2.1377727286359473E-2</v>
      </c>
      <c r="L26" s="121"/>
      <c r="M26" s="122"/>
      <c r="N26" s="123">
        <f>分析係数表!H29</f>
        <v>1.1267647927291291E-2</v>
      </c>
      <c r="O26" s="124">
        <f t="shared" si="3"/>
        <v>0.36989171032488172</v>
      </c>
      <c r="P26" s="118">
        <f>分析係数表!C29</f>
        <v>0.14297982963117706</v>
      </c>
      <c r="Q26" s="124">
        <f t="shared" si="4"/>
        <v>5.2887053724236285E-2</v>
      </c>
      <c r="R26" s="125">
        <v>7.3817930902021378E-2</v>
      </c>
      <c r="S26" s="126">
        <f t="shared" si="5"/>
        <v>0.15618041037149949</v>
      </c>
      <c r="T26" s="127">
        <f>分析係数表!F29</f>
        <v>0.43962710201168653</v>
      </c>
      <c r="U26" s="128">
        <f t="shared" si="6"/>
        <v>6.8661141202618278E-2</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58">
        <f>投入係数表!AM27</f>
        <v>1.3018322082931533E-3</v>
      </c>
      <c r="E27" s="169">
        <f t="shared" si="9"/>
        <v>0.17710319020952756</v>
      </c>
      <c r="F27" s="127">
        <f>分析係数表!C30</f>
        <v>1</v>
      </c>
      <c r="G27" s="169">
        <f t="shared" si="0"/>
        <v>0.17710319020952756</v>
      </c>
      <c r="H27" s="169">
        <v>0.34359739495964686</v>
      </c>
      <c r="I27" s="169">
        <f t="shared" si="1"/>
        <v>0.34359739495964686</v>
      </c>
      <c r="J27" s="127">
        <f>分析係数表!G30</f>
        <v>0.3461756280481435</v>
      </c>
      <c r="K27" s="170">
        <f t="shared" si="2"/>
        <v>0.11894504399586177</v>
      </c>
      <c r="L27" s="121"/>
      <c r="M27" s="122"/>
      <c r="N27" s="123">
        <f>分析係数表!H30</f>
        <v>0</v>
      </c>
      <c r="O27" s="124">
        <f t="shared" si="3"/>
        <v>0</v>
      </c>
      <c r="P27" s="118">
        <f>分析係数表!C30</f>
        <v>1</v>
      </c>
      <c r="Q27" s="124">
        <f t="shared" si="4"/>
        <v>0</v>
      </c>
      <c r="R27" s="125">
        <v>0.11910146722517866</v>
      </c>
      <c r="S27" s="126">
        <f t="shared" si="5"/>
        <v>0.46269886218482553</v>
      </c>
      <c r="T27" s="127">
        <f>分析係数表!F30</f>
        <v>0.44260005608309094</v>
      </c>
      <c r="U27" s="128">
        <f t="shared" si="6"/>
        <v>0.20479054235258615</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58">
        <f>投入係数表!AM28</f>
        <v>3.7589199614271936E-2</v>
      </c>
      <c r="E28" s="169">
        <f t="shared" si="9"/>
        <v>5.1136906328647287</v>
      </c>
      <c r="F28" s="127">
        <f>分析係数表!C31</f>
        <v>0.59217028559204188</v>
      </c>
      <c r="G28" s="169">
        <f t="shared" si="0"/>
        <v>3.0281756424928559</v>
      </c>
      <c r="H28" s="169">
        <v>3.6657745618725852</v>
      </c>
      <c r="I28" s="169">
        <f t="shared" si="1"/>
        <v>3.6657745618725852</v>
      </c>
      <c r="J28" s="127">
        <f>分析係数表!G31</f>
        <v>6.4912179892355718E-2</v>
      </c>
      <c r="K28" s="170">
        <f t="shared" si="2"/>
        <v>0.23795341780509471</v>
      </c>
      <c r="L28" s="121"/>
      <c r="M28" s="122"/>
      <c r="N28" s="123">
        <f>分析係数表!H31</f>
        <v>1.4609806266922241E-2</v>
      </c>
      <c r="O28" s="124">
        <f t="shared" si="3"/>
        <v>0.4796073024697497</v>
      </c>
      <c r="P28" s="118">
        <f>分析係数表!C31</f>
        <v>0.59217028559204188</v>
      </c>
      <c r="Q28" s="124">
        <f t="shared" si="4"/>
        <v>0.28400919327554047</v>
      </c>
      <c r="R28" s="125">
        <v>0.51801467104596521</v>
      </c>
      <c r="S28" s="126">
        <f t="shared" si="5"/>
        <v>4.1837892329185502</v>
      </c>
      <c r="T28" s="127">
        <f>分析係数表!F31</f>
        <v>0.31136394108295506</v>
      </c>
      <c r="U28" s="128">
        <f t="shared" si="6"/>
        <v>1.3026811042219533</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58">
        <f>投入係数表!AM29</f>
        <v>9.4117647058823521E-3</v>
      </c>
      <c r="E29" s="169">
        <f t="shared" si="9"/>
        <v>1.2803904714407326</v>
      </c>
      <c r="F29" s="127">
        <f>分析係数表!C32</f>
        <v>0.99941076338876522</v>
      </c>
      <c r="G29" s="169">
        <f t="shared" si="0"/>
        <v>1.2796360184982836</v>
      </c>
      <c r="H29" s="169">
        <v>1.4769569676632202</v>
      </c>
      <c r="I29" s="169">
        <f t="shared" si="1"/>
        <v>1.4769569676632202</v>
      </c>
      <c r="J29" s="127">
        <f>分析係数表!G32</f>
        <v>0.13653783696005198</v>
      </c>
      <c r="K29" s="170">
        <f t="shared" si="2"/>
        <v>0.20166050964781351</v>
      </c>
      <c r="L29" s="121"/>
      <c r="M29" s="122"/>
      <c r="N29" s="123">
        <f>分析係数表!H32</f>
        <v>6.1367992753151726E-3</v>
      </c>
      <c r="O29" s="124">
        <f t="shared" si="3"/>
        <v>0.20145741103329923</v>
      </c>
      <c r="P29" s="118">
        <f>分析係数表!C32</f>
        <v>0.99941076338876522</v>
      </c>
      <c r="Q29" s="124">
        <f t="shared" si="4"/>
        <v>0.20133870495111383</v>
      </c>
      <c r="R29" s="125">
        <v>0.29237915526044667</v>
      </c>
      <c r="S29" s="126">
        <f t="shared" si="5"/>
        <v>1.7693361229236668</v>
      </c>
      <c r="T29" s="127">
        <f>分析係数表!F32</f>
        <v>0.47034751542708669</v>
      </c>
      <c r="U29" s="128">
        <f t="shared" si="6"/>
        <v>0.83220284937254119</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58">
        <f>投入係数表!AM30</f>
        <v>1.7830279652844745E-2</v>
      </c>
      <c r="E30" s="169">
        <f t="shared" si="9"/>
        <v>2.4256577681290108</v>
      </c>
      <c r="F30" s="127">
        <f>分析係数表!C33</f>
        <v>1</v>
      </c>
      <c r="G30" s="169">
        <f t="shared" si="0"/>
        <v>2.4256577681290108</v>
      </c>
      <c r="H30" s="169">
        <v>2.511058475415584</v>
      </c>
      <c r="I30" s="169">
        <f t="shared" si="1"/>
        <v>2.511058475415584</v>
      </c>
      <c r="J30" s="127">
        <f>分析係数表!G33</f>
        <v>0.48249270529387245</v>
      </c>
      <c r="K30" s="170">
        <f t="shared" si="2"/>
        <v>1.2115673969543721</v>
      </c>
      <c r="L30" s="121"/>
      <c r="M30" s="122"/>
      <c r="N30" s="123">
        <f>分析係数表!H33</f>
        <v>1.3432693895731465E-3</v>
      </c>
      <c r="O30" s="124">
        <f t="shared" si="3"/>
        <v>4.4096533290929302E-2</v>
      </c>
      <c r="P30" s="118">
        <f>分析係数表!C33</f>
        <v>1</v>
      </c>
      <c r="Q30" s="124">
        <f t="shared" si="4"/>
        <v>4.4096533290929302E-2</v>
      </c>
      <c r="R30" s="125">
        <v>0.13321559252559462</v>
      </c>
      <c r="S30" s="126">
        <f t="shared" si="5"/>
        <v>2.6442740679411787</v>
      </c>
      <c r="T30" s="127">
        <f>分析係数表!F33</f>
        <v>0.61497846324857575</v>
      </c>
      <c r="U30" s="128">
        <f t="shared" si="6"/>
        <v>1.626171602710526</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58">
        <f>投入係数表!AM31</f>
        <v>0.11930568948891032</v>
      </c>
      <c r="E31" s="169">
        <f t="shared" si="9"/>
        <v>16.230523476090926</v>
      </c>
      <c r="F31" s="127">
        <f>分析係数表!C34</f>
        <v>0.43058167090385968</v>
      </c>
      <c r="G31" s="169">
        <f t="shared" si="0"/>
        <v>6.9885659179795523</v>
      </c>
      <c r="H31" s="169">
        <v>7.0925947520561428</v>
      </c>
      <c r="I31" s="169">
        <f t="shared" si="1"/>
        <v>7.0925947520561428</v>
      </c>
      <c r="J31" s="127">
        <f>分析係数表!G34</f>
        <v>0.40252231218602053</v>
      </c>
      <c r="K31" s="170">
        <f t="shared" si="2"/>
        <v>2.8549276389960734</v>
      </c>
      <c r="L31" s="121"/>
      <c r="M31" s="122"/>
      <c r="N31" s="123">
        <f>分析係数表!H34</f>
        <v>0.16043461070711823</v>
      </c>
      <c r="O31" s="124">
        <f t="shared" si="3"/>
        <v>5.2667098699478556</v>
      </c>
      <c r="P31" s="118">
        <f>分析係数表!C34</f>
        <v>0.43058167090385968</v>
      </c>
      <c r="Q31" s="124">
        <f t="shared" si="4"/>
        <v>2.2677487359679973</v>
      </c>
      <c r="R31" s="125">
        <v>2.3682199337074414</v>
      </c>
      <c r="S31" s="126">
        <f t="shared" si="5"/>
        <v>9.4608146857635838</v>
      </c>
      <c r="T31" s="127">
        <f>分析係数表!F34</f>
        <v>0.66381809020658411</v>
      </c>
      <c r="U31" s="128">
        <f t="shared" si="6"/>
        <v>6.2802599365019862</v>
      </c>
      <c r="V31" s="129">
        <f>分析係数表!D34</f>
        <v>0.1446138956652748</v>
      </c>
      <c r="W31" s="130">
        <f t="shared" si="7"/>
        <v>1</v>
      </c>
      <c r="X31" s="118">
        <f>分析係数表!E34</f>
        <v>0.12299265157070806</v>
      </c>
      <c r="Y31" s="131">
        <f t="shared" si="8"/>
        <v>1</v>
      </c>
    </row>
    <row r="32" spans="1:25" x14ac:dyDescent="0.15">
      <c r="A32" s="11" t="s">
        <v>20</v>
      </c>
      <c r="B32" s="8" t="s">
        <v>38</v>
      </c>
      <c r="C32" s="132"/>
      <c r="D32" s="158">
        <f>投入係数表!AM32</f>
        <v>6.7502410800385727E-3</v>
      </c>
      <c r="E32" s="169">
        <f t="shared" si="9"/>
        <v>0.9183128381234763</v>
      </c>
      <c r="F32" s="127">
        <f>分析係数表!C35</f>
        <v>0.79245431709599568</v>
      </c>
      <c r="G32" s="169">
        <f t="shared" si="0"/>
        <v>0.72772097301562499</v>
      </c>
      <c r="H32" s="169">
        <v>1.1999790095351384</v>
      </c>
      <c r="I32" s="169">
        <f t="shared" si="1"/>
        <v>1.1999790095351384</v>
      </c>
      <c r="J32" s="127">
        <f>分析係数表!G35</f>
        <v>0.31439313408452596</v>
      </c>
      <c r="K32" s="170">
        <f t="shared" si="2"/>
        <v>0.37726516164339741</v>
      </c>
      <c r="L32" s="121"/>
      <c r="M32" s="122"/>
      <c r="N32" s="123">
        <f>分析係数表!H35</f>
        <v>4.6388837451391565E-2</v>
      </c>
      <c r="O32" s="124">
        <f t="shared" si="3"/>
        <v>1.5228419041491197</v>
      </c>
      <c r="P32" s="118">
        <f>分析係数表!C35</f>
        <v>0.79245431709599568</v>
      </c>
      <c r="Q32" s="124">
        <f t="shared" si="4"/>
        <v>1.2067826411976563</v>
      </c>
      <c r="R32" s="125">
        <v>1.8287563174030226</v>
      </c>
      <c r="S32" s="126">
        <f t="shared" si="5"/>
        <v>3.0287353269381612</v>
      </c>
      <c r="T32" s="127">
        <f>分析係数表!F35</f>
        <v>0.64661124103436318</v>
      </c>
      <c r="U32" s="128">
        <f t="shared" si="6"/>
        <v>1.9584143085161021</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58">
        <f>投入係数表!AM33</f>
        <v>1.0067502410800386E-2</v>
      </c>
      <c r="E33" s="169">
        <f t="shared" si="9"/>
        <v>1.3695980042870133</v>
      </c>
      <c r="F33" s="127">
        <f>分析係数表!C36</f>
        <v>1</v>
      </c>
      <c r="G33" s="169">
        <f t="shared" si="0"/>
        <v>1.3695980042870133</v>
      </c>
      <c r="H33" s="169">
        <v>1.7564294512847554</v>
      </c>
      <c r="I33" s="169">
        <f t="shared" si="1"/>
        <v>1.7564294512847554</v>
      </c>
      <c r="J33" s="127">
        <f>分析係数表!G36</f>
        <v>7.0997521594392057E-2</v>
      </c>
      <c r="K33" s="170">
        <f t="shared" si="2"/>
        <v>0.12470213789661561</v>
      </c>
      <c r="L33" s="121"/>
      <c r="M33" s="122"/>
      <c r="N33" s="123">
        <f>分析係数表!H36</f>
        <v>0.2013282552011651</v>
      </c>
      <c r="O33" s="124">
        <f t="shared" si="3"/>
        <v>6.6091568651795374</v>
      </c>
      <c r="P33" s="118">
        <f>分析係数表!C36</f>
        <v>1</v>
      </c>
      <c r="Q33" s="124">
        <f t="shared" si="4"/>
        <v>6.6091568651795374</v>
      </c>
      <c r="R33" s="125">
        <v>7.0672816289174136</v>
      </c>
      <c r="S33" s="126">
        <f t="shared" si="5"/>
        <v>8.8237110802021697</v>
      </c>
      <c r="T33" s="127">
        <f>分析係数表!F36</f>
        <v>0.82218539647157163</v>
      </c>
      <c r="U33" s="128">
        <f t="shared" si="6"/>
        <v>7.2547263928266208</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58">
        <f>投入係数表!AM34</f>
        <v>2.8756027000964319E-2</v>
      </c>
      <c r="E34" s="169">
        <f t="shared" si="9"/>
        <v>3.9120126904060086</v>
      </c>
      <c r="F34" s="127">
        <f>分析係数表!C37</f>
        <v>0.57178358697686016</v>
      </c>
      <c r="G34" s="169">
        <f t="shared" si="0"/>
        <v>2.2368246484193448</v>
      </c>
      <c r="H34" s="169">
        <v>2.7913129236345409</v>
      </c>
      <c r="I34" s="169">
        <f t="shared" si="1"/>
        <v>2.7913129236345409</v>
      </c>
      <c r="J34" s="127">
        <f>分析係数表!G37</f>
        <v>0.42113403722838638</v>
      </c>
      <c r="K34" s="170">
        <f t="shared" si="2"/>
        <v>1.1755168806979848</v>
      </c>
      <c r="L34" s="121"/>
      <c r="M34" s="122"/>
      <c r="N34" s="123">
        <f>分析係数表!H37</f>
        <v>5.3182257233085263E-2</v>
      </c>
      <c r="O34" s="124">
        <f t="shared" si="3"/>
        <v>1.7458546995630817</v>
      </c>
      <c r="P34" s="118">
        <f>分析係数表!C37</f>
        <v>0.57178358697686016</v>
      </c>
      <c r="Q34" s="124">
        <f t="shared" si="4"/>
        <v>0.99825106245658735</v>
      </c>
      <c r="R34" s="125">
        <v>1.3068963709867056</v>
      </c>
      <c r="S34" s="126">
        <f t="shared" si="5"/>
        <v>4.0982092946212463</v>
      </c>
      <c r="T34" s="127">
        <f>分析係数表!F37</f>
        <v>0.69745759981095801</v>
      </c>
      <c r="U34" s="128">
        <f t="shared" si="6"/>
        <v>2.8583272181494936</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58">
        <f>投入係数表!AM35</f>
        <v>1.1687560270009643E-2</v>
      </c>
      <c r="E35" s="169">
        <f t="shared" si="9"/>
        <v>1.5899930854366475</v>
      </c>
      <c r="F35" s="127">
        <f>分析係数表!C38</f>
        <v>0.18809982592830476</v>
      </c>
      <c r="G35" s="169">
        <f t="shared" si="0"/>
        <v>0.29907742259784159</v>
      </c>
      <c r="H35" s="169">
        <v>0.42422787130373879</v>
      </c>
      <c r="I35" s="169">
        <f t="shared" si="1"/>
        <v>0.42422787130373879</v>
      </c>
      <c r="J35" s="127">
        <f>分析係数表!G38</f>
        <v>0.2621703526984332</v>
      </c>
      <c r="K35" s="170">
        <f t="shared" si="2"/>
        <v>0.11121997064420673</v>
      </c>
      <c r="L35" s="121"/>
      <c r="M35" s="122"/>
      <c r="N35" s="123">
        <f>分析係数表!H38</f>
        <v>2.9050452677780503E-2</v>
      </c>
      <c r="O35" s="124">
        <f t="shared" si="3"/>
        <v>0.9536614647560665</v>
      </c>
      <c r="P35" s="118">
        <f>分析係数表!C38</f>
        <v>0.18809982592830476</v>
      </c>
      <c r="Q35" s="124">
        <f t="shared" si="4"/>
        <v>0.17938355551514826</v>
      </c>
      <c r="R35" s="125">
        <v>0.2673487529232656</v>
      </c>
      <c r="S35" s="126">
        <f t="shared" si="5"/>
        <v>0.69157662422700439</v>
      </c>
      <c r="T35" s="127">
        <f>分析係数表!F38</f>
        <v>0.53132052356696113</v>
      </c>
      <c r="U35" s="128">
        <f t="shared" si="6"/>
        <v>0.3674488540709635</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58">
        <f>投入係数表!AM36</f>
        <v>0</v>
      </c>
      <c r="E36" s="169">
        <f t="shared" si="9"/>
        <v>0</v>
      </c>
      <c r="F36" s="127">
        <f>分析係数表!C39</f>
        <v>1</v>
      </c>
      <c r="G36" s="169">
        <f t="shared" si="0"/>
        <v>0</v>
      </c>
      <c r="H36" s="169">
        <v>6.263134714627857E-3</v>
      </c>
      <c r="I36" s="169">
        <f t="shared" si="1"/>
        <v>6.263134714627857E-3</v>
      </c>
      <c r="J36" s="127">
        <f>分析係数表!G39</f>
        <v>0.35299604507126336</v>
      </c>
      <c r="K36" s="170">
        <f t="shared" si="2"/>
        <v>2.2108617840121692E-3</v>
      </c>
      <c r="L36" s="121"/>
      <c r="M36" s="122"/>
      <c r="N36" s="123">
        <f>分析係数表!H39</f>
        <v>3.2770968565294205E-3</v>
      </c>
      <c r="O36" s="124">
        <f t="shared" si="3"/>
        <v>0.10757976899739385</v>
      </c>
      <c r="P36" s="118">
        <f>分析係数表!C39</f>
        <v>1</v>
      </c>
      <c r="Q36" s="124">
        <f t="shared" si="4"/>
        <v>0.10757976899739385</v>
      </c>
      <c r="R36" s="125">
        <v>0.10906511206801452</v>
      </c>
      <c r="S36" s="126">
        <f t="shared" si="5"/>
        <v>0.11532824678264238</v>
      </c>
      <c r="T36" s="127">
        <f>分析係数表!F39</f>
        <v>0.70249732607019377</v>
      </c>
      <c r="U36" s="128">
        <f t="shared" si="6"/>
        <v>8.1017784985169691E-2</v>
      </c>
      <c r="V36" s="129">
        <f>分析係数表!D39</f>
        <v>5.9983085839365222E-2</v>
      </c>
      <c r="W36" s="130">
        <f t="shared" si="7"/>
        <v>0</v>
      </c>
      <c r="X36" s="118">
        <f>分析係数表!E39</f>
        <v>5.8838892619953738E-2</v>
      </c>
      <c r="Y36" s="131">
        <f t="shared" si="8"/>
        <v>0</v>
      </c>
    </row>
    <row r="37" spans="1:25" x14ac:dyDescent="0.15">
      <c r="A37" s="11" t="s">
        <v>25</v>
      </c>
      <c r="B37" s="8" t="s">
        <v>41</v>
      </c>
      <c r="C37" s="132"/>
      <c r="D37" s="158">
        <f>投入係数表!AM37</f>
        <v>4.1465766634522663E-4</v>
      </c>
      <c r="E37" s="169">
        <f t="shared" si="9"/>
        <v>5.6410645770442115E-2</v>
      </c>
      <c r="F37" s="127">
        <f>分析係数表!C40</f>
        <v>0.95581107395335052</v>
      </c>
      <c r="G37" s="169">
        <f t="shared" si="0"/>
        <v>5.3917919916248308E-2</v>
      </c>
      <c r="H37" s="169">
        <v>6.5360233995031394E-2</v>
      </c>
      <c r="I37" s="169">
        <f t="shared" si="1"/>
        <v>6.5360233995031394E-2</v>
      </c>
      <c r="J37" s="127">
        <f>分析係数表!G40</f>
        <v>0.45958963093599003</v>
      </c>
      <c r="K37" s="170">
        <f t="shared" si="2"/>
        <v>3.0038885819666426E-2</v>
      </c>
      <c r="L37" s="121"/>
      <c r="M37" s="122"/>
      <c r="N37" s="123">
        <f>分析係数表!H40</f>
        <v>3.1472741740945193E-2</v>
      </c>
      <c r="O37" s="124">
        <f t="shared" si="3"/>
        <v>1.0331798034774144</v>
      </c>
      <c r="P37" s="118">
        <f>分析係数表!C40</f>
        <v>0.95581107395335052</v>
      </c>
      <c r="Q37" s="124">
        <f t="shared" si="4"/>
        <v>0.98752469754865912</v>
      </c>
      <c r="R37" s="125">
        <v>0.99767810166615745</v>
      </c>
      <c r="S37" s="126">
        <f t="shared" si="5"/>
        <v>1.0630383356611888</v>
      </c>
      <c r="T37" s="127">
        <f>分析係数表!F40</f>
        <v>0.65913274856515214</v>
      </c>
      <c r="U37" s="128">
        <f t="shared" si="6"/>
        <v>0.70068338001448416</v>
      </c>
      <c r="V37" s="129">
        <f>分析係数表!D40</f>
        <v>2.6737416397229829E-2</v>
      </c>
      <c r="W37" s="130">
        <f t="shared" si="7"/>
        <v>0</v>
      </c>
      <c r="X37" s="118">
        <f>分析係数表!E40</f>
        <v>2.4344714139117072E-2</v>
      </c>
      <c r="Y37" s="131">
        <f t="shared" si="8"/>
        <v>0</v>
      </c>
    </row>
    <row r="38" spans="1:25" x14ac:dyDescent="0.15">
      <c r="A38" s="11" t="s">
        <v>26</v>
      </c>
      <c r="B38" s="8" t="s">
        <v>304</v>
      </c>
      <c r="C38" s="253"/>
      <c r="D38" s="158">
        <f>投入係数表!AM38</f>
        <v>9.6432015429122472E-5</v>
      </c>
      <c r="E38" s="169">
        <f t="shared" si="9"/>
        <v>1.3118754830335377E-2</v>
      </c>
      <c r="F38" s="127">
        <f>分析係数表!C41</f>
        <v>0.99998427017546621</v>
      </c>
      <c r="G38" s="169">
        <f t="shared" si="0"/>
        <v>1.3118548474623794E-2</v>
      </c>
      <c r="H38" s="169">
        <v>1.8885793545500566E-2</v>
      </c>
      <c r="I38" s="169">
        <f t="shared" si="1"/>
        <v>1.8885793545500566E-2</v>
      </c>
      <c r="J38" s="127">
        <f>分析係数表!G41</f>
        <v>0.4951095975863814</v>
      </c>
      <c r="K38" s="170">
        <f t="shared" si="2"/>
        <v>9.3505376424122648E-3</v>
      </c>
      <c r="L38" s="121"/>
      <c r="M38" s="122"/>
      <c r="N38" s="123">
        <f>分析係数表!H41</f>
        <v>6.1946539479808417E-2</v>
      </c>
      <c r="O38" s="124">
        <f t="shared" si="3"/>
        <v>2.0335665069366859</v>
      </c>
      <c r="P38" s="118">
        <f>分析係数表!C41</f>
        <v>0.99998427017546621</v>
      </c>
      <c r="Q38" s="124">
        <f t="shared" si="4"/>
        <v>2.033534519292354</v>
      </c>
      <c r="R38" s="125">
        <v>2.0706159531214601</v>
      </c>
      <c r="S38" s="126">
        <f t="shared" si="5"/>
        <v>2.0895017466669605</v>
      </c>
      <c r="T38" s="127">
        <f>分析係数表!F41</f>
        <v>0.60271414391475442</v>
      </c>
      <c r="U38" s="128">
        <f t="shared" si="6"/>
        <v>1.2593722564507612</v>
      </c>
      <c r="V38" s="129">
        <f>分析係数表!D41</f>
        <v>9.8765335226982942E-2</v>
      </c>
      <c r="W38" s="130">
        <f t="shared" si="7"/>
        <v>0</v>
      </c>
      <c r="X38" s="118">
        <f>分析係数表!E41</f>
        <v>8.6402994268048192E-2</v>
      </c>
      <c r="Y38" s="131">
        <f t="shared" si="8"/>
        <v>0</v>
      </c>
    </row>
    <row r="39" spans="1:25" x14ac:dyDescent="0.15">
      <c r="A39" s="11" t="s">
        <v>57</v>
      </c>
      <c r="B39" s="8" t="s">
        <v>305</v>
      </c>
      <c r="C39" s="253"/>
      <c r="D39" s="158">
        <f>投入係数表!AM39</f>
        <v>1.523625843780135E-3</v>
      </c>
      <c r="E39" s="169">
        <f t="shared" si="9"/>
        <v>0.20727632631929893</v>
      </c>
      <c r="F39" s="127">
        <f>分析係数表!C42</f>
        <v>0.19932544143905828</v>
      </c>
      <c r="G39" s="169">
        <f t="shared" ref="G39:G44" si="10">E39*F39</f>
        <v>4.1315445243460557E-2</v>
      </c>
      <c r="H39" s="169">
        <v>5.0072835288413324E-2</v>
      </c>
      <c r="I39" s="169">
        <f t="shared" ref="I39:I44" si="11">C39+H39</f>
        <v>5.0072835288413324E-2</v>
      </c>
      <c r="J39" s="127">
        <f>分析係数表!G42</f>
        <v>0.4992493517128429</v>
      </c>
      <c r="K39" s="170">
        <f t="shared" ref="K39:K44" si="12">I39*J39</f>
        <v>2.4998830556164316E-2</v>
      </c>
      <c r="L39" s="121"/>
      <c r="M39" s="122"/>
      <c r="N39" s="123">
        <f>分析係数表!H42</f>
        <v>1.0931330106951069E-2</v>
      </c>
      <c r="O39" s="124">
        <f t="shared" ref="O39:O44" si="13">$M$45*N39</f>
        <v>0.35885114759332265</v>
      </c>
      <c r="P39" s="118">
        <f>分析係数表!C42</f>
        <v>0.19932544143905828</v>
      </c>
      <c r="Q39" s="124">
        <f t="shared" ref="Q39:Q44" si="14">O39*P39</f>
        <v>7.1528163404951689E-2</v>
      </c>
      <c r="R39" s="125">
        <v>7.815503116419556E-2</v>
      </c>
      <c r="S39" s="126">
        <f t="shared" ref="S39:S44" si="15">I39+R39</f>
        <v>0.12822786645260889</v>
      </c>
      <c r="T39" s="127">
        <f>分析係数表!F42</f>
        <v>0.57554251398935441</v>
      </c>
      <c r="U39" s="128">
        <f t="shared" ref="U39:U44" si="16">S39*T39</f>
        <v>7.3800588621625723E-2</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253"/>
      <c r="D40" s="158">
        <f>投入係数表!AM40</f>
        <v>3.2825458052073285E-2</v>
      </c>
      <c r="E40" s="169">
        <f t="shared" si="9"/>
        <v>4.4656241442461617</v>
      </c>
      <c r="F40" s="127">
        <f>分析係数表!C43</f>
        <v>0.35268356770960052</v>
      </c>
      <c r="G40" s="169">
        <f t="shared" si="10"/>
        <v>1.5749522552428681</v>
      </c>
      <c r="H40" s="169">
        <v>2.3795506980493699</v>
      </c>
      <c r="I40" s="169">
        <f t="shared" si="11"/>
        <v>2.3795506980493699</v>
      </c>
      <c r="J40" s="127">
        <f>分析係数表!G43</f>
        <v>0.33274759463040848</v>
      </c>
      <c r="K40" s="170">
        <f t="shared" si="12"/>
        <v>0.7917897710770373</v>
      </c>
      <c r="L40" s="121"/>
      <c r="M40" s="122"/>
      <c r="N40" s="123">
        <f>分析係数表!H43</f>
        <v>1.5446597034197316E-2</v>
      </c>
      <c r="O40" s="124">
        <f t="shared" si="13"/>
        <v>0.5070772740280336</v>
      </c>
      <c r="P40" s="118">
        <f>分析係数表!C43</f>
        <v>0.35268356770960052</v>
      </c>
      <c r="Q40" s="124">
        <f t="shared" si="14"/>
        <v>0.17883782210866564</v>
      </c>
      <c r="R40" s="125">
        <v>0.69559576004995749</v>
      </c>
      <c r="S40" s="126">
        <f t="shared" si="15"/>
        <v>3.0751464580993275</v>
      </c>
      <c r="T40" s="127">
        <f>分析係数表!F43</f>
        <v>0.57611338364924813</v>
      </c>
      <c r="U40" s="128">
        <f t="shared" si="16"/>
        <v>1.7716330311926045</v>
      </c>
      <c r="V40" s="129">
        <f>分析係数表!D43</f>
        <v>0.10205680705190989</v>
      </c>
      <c r="W40" s="130">
        <f t="shared" si="17"/>
        <v>0</v>
      </c>
      <c r="X40" s="118">
        <f>分析係数表!E43</f>
        <v>9.4601601659272921E-2</v>
      </c>
      <c r="Y40" s="131">
        <f t="shared" si="18"/>
        <v>0</v>
      </c>
    </row>
    <row r="41" spans="1:25" x14ac:dyDescent="0.15">
      <c r="A41" s="11" t="s">
        <v>216</v>
      </c>
      <c r="B41" s="8" t="s">
        <v>306</v>
      </c>
      <c r="C41" s="117">
        <f>最終需要_まとめ!C42</f>
        <v>136.04148759057784</v>
      </c>
      <c r="D41" s="158">
        <f>投入係数表!AM41</f>
        <v>7.5988428158148503E-3</v>
      </c>
      <c r="E41" s="169">
        <f t="shared" si="9"/>
        <v>1.0337578806304275</v>
      </c>
      <c r="F41" s="127">
        <f>分析係数表!C44</f>
        <v>0.75263033862133366</v>
      </c>
      <c r="G41" s="169">
        <f t="shared" si="10"/>
        <v>0.77803754375135092</v>
      </c>
      <c r="H41" s="169">
        <v>0.78098241904588372</v>
      </c>
      <c r="I41" s="169">
        <f t="shared" si="11"/>
        <v>136.82247000962371</v>
      </c>
      <c r="J41" s="127">
        <f>分析係数表!G44</f>
        <v>0.27768563162970106</v>
      </c>
      <c r="K41" s="170">
        <f t="shared" si="12"/>
        <v>37.993634005758189</v>
      </c>
      <c r="L41" s="121"/>
      <c r="M41" s="122"/>
      <c r="N41" s="123">
        <f>分析係数表!H44</f>
        <v>7.7133891527493476E-2</v>
      </c>
      <c r="O41" s="124">
        <f t="shared" si="13"/>
        <v>2.5321333471924761</v>
      </c>
      <c r="P41" s="118">
        <f>分析係数表!C44</f>
        <v>0.75263033862133366</v>
      </c>
      <c r="Q41" s="124">
        <f t="shared" si="14"/>
        <v>1.9057603785318442</v>
      </c>
      <c r="R41" s="125">
        <v>1.915335234984644</v>
      </c>
      <c r="S41" s="126">
        <f t="shared" si="15"/>
        <v>138.73780524460835</v>
      </c>
      <c r="T41" s="127">
        <f>分析係数表!F44</f>
        <v>0.39610414657666343</v>
      </c>
      <c r="U41" s="128">
        <f t="shared" si="16"/>
        <v>54.954619944334929</v>
      </c>
      <c r="V41" s="129">
        <f>分析係数表!D44</f>
        <v>0.10185149469623915</v>
      </c>
      <c r="W41" s="130">
        <f t="shared" si="17"/>
        <v>14</v>
      </c>
      <c r="X41" s="118">
        <f>分析係数表!E44</f>
        <v>7.65380906460945E-2</v>
      </c>
      <c r="Y41" s="131">
        <f t="shared" si="18"/>
        <v>11</v>
      </c>
    </row>
    <row r="42" spans="1:25" x14ac:dyDescent="0.15">
      <c r="A42" s="11" t="s">
        <v>217</v>
      </c>
      <c r="B42" s="8" t="s">
        <v>307</v>
      </c>
      <c r="C42" s="132"/>
      <c r="D42" s="158">
        <f>投入係数表!AM42</f>
        <v>4.3201542912246864E-3</v>
      </c>
      <c r="E42" s="169">
        <f t="shared" si="9"/>
        <v>0.58772021639902483</v>
      </c>
      <c r="F42" s="127">
        <f>分析係数表!C45</f>
        <v>0.60759401946812885</v>
      </c>
      <c r="G42" s="169">
        <f t="shared" si="10"/>
        <v>0.35709528860456202</v>
      </c>
      <c r="H42" s="169">
        <v>0.37168254849976479</v>
      </c>
      <c r="I42" s="169">
        <f t="shared" si="11"/>
        <v>0.37168254849976479</v>
      </c>
      <c r="J42" s="127">
        <f>分析係数表!G45</f>
        <v>0.27195126838456296</v>
      </c>
      <c r="K42" s="170">
        <f t="shared" si="12"/>
        <v>0.10107954050091787</v>
      </c>
      <c r="L42" s="121"/>
      <c r="M42" s="122"/>
      <c r="N42" s="123">
        <f>分析係数表!H45</f>
        <v>6.7952214843026659E-2</v>
      </c>
      <c r="O42" s="124">
        <f t="shared" si="13"/>
        <v>2.2307194128573835</v>
      </c>
      <c r="P42" s="118">
        <f>分析係数表!C45</f>
        <v>0.60759401946812885</v>
      </c>
      <c r="Q42" s="124">
        <f t="shared" si="14"/>
        <v>1.355371774363602</v>
      </c>
      <c r="R42" s="125">
        <v>1.3914055315459961</v>
      </c>
      <c r="S42" s="126">
        <f t="shared" si="15"/>
        <v>1.7630880800457609</v>
      </c>
      <c r="T42" s="127">
        <f>分析係数表!F45</f>
        <v>0.68092012984410688</v>
      </c>
      <c r="U42" s="128">
        <f t="shared" si="16"/>
        <v>1.2005221643913566</v>
      </c>
      <c r="V42" s="129">
        <f>分析係数表!D45</f>
        <v>0.21708812567627139</v>
      </c>
      <c r="W42" s="130">
        <f t="shared" si="17"/>
        <v>0</v>
      </c>
      <c r="X42" s="118">
        <f>分析係数表!E45</f>
        <v>0.15927276613366462</v>
      </c>
      <c r="Y42" s="131">
        <f t="shared" si="18"/>
        <v>0</v>
      </c>
    </row>
    <row r="43" spans="1:25" x14ac:dyDescent="0.15">
      <c r="A43" s="11" t="s">
        <v>218</v>
      </c>
      <c r="B43" s="8" t="s">
        <v>308</v>
      </c>
      <c r="C43" s="132"/>
      <c r="D43" s="158">
        <f>投入係数表!AM43</f>
        <v>5.5930568948891037E-4</v>
      </c>
      <c r="E43" s="169">
        <f t="shared" si="9"/>
        <v>7.6088778015945185E-2</v>
      </c>
      <c r="F43" s="127">
        <f>分析係数表!C46</f>
        <v>1</v>
      </c>
      <c r="G43" s="169">
        <f t="shared" si="10"/>
        <v>7.6088778015945185E-2</v>
      </c>
      <c r="H43" s="169">
        <v>0.10137236122344727</v>
      </c>
      <c r="I43" s="169">
        <f t="shared" si="11"/>
        <v>0.10137236122344727</v>
      </c>
      <c r="J43" s="127">
        <f>分析係数表!G46</f>
        <v>0</v>
      </c>
      <c r="K43" s="170">
        <f t="shared" si="12"/>
        <v>0</v>
      </c>
      <c r="L43" s="121"/>
      <c r="M43" s="122"/>
      <c r="N43" s="123">
        <f>分析係数表!H46</f>
        <v>0</v>
      </c>
      <c r="O43" s="124">
        <f t="shared" si="13"/>
        <v>0</v>
      </c>
      <c r="P43" s="118">
        <f>分析係数表!C46</f>
        <v>1</v>
      </c>
      <c r="Q43" s="124">
        <f t="shared" si="14"/>
        <v>0</v>
      </c>
      <c r="R43" s="125">
        <v>2.1859220045869692E-2</v>
      </c>
      <c r="S43" s="126">
        <f t="shared" si="15"/>
        <v>0.12323158126931696</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58">
        <f>投入係数表!AM44</f>
        <v>1.6682738669238186E-3</v>
      </c>
      <c r="E44" s="169">
        <f t="shared" si="9"/>
        <v>0.22695445856480198</v>
      </c>
      <c r="F44" s="127">
        <f>分析係数表!C47</f>
        <v>6.0971505496971057E-2</v>
      </c>
      <c r="G44" s="169">
        <f t="shared" si="10"/>
        <v>1.3837755017945914E-2</v>
      </c>
      <c r="H44" s="169">
        <v>2.5384407327043008E-2</v>
      </c>
      <c r="I44" s="169">
        <f t="shared" si="11"/>
        <v>2.5384407327043008E-2</v>
      </c>
      <c r="J44" s="127">
        <f>分析係数表!G47</f>
        <v>1.2795549374130737E-2</v>
      </c>
      <c r="K44" s="170">
        <f t="shared" si="12"/>
        <v>3.2480743728622484E-4</v>
      </c>
      <c r="L44" s="121"/>
      <c r="M44" s="122"/>
      <c r="N44" s="123">
        <f>分析係数表!H47</f>
        <v>3.4032160391570036E-5</v>
      </c>
      <c r="O44" s="124">
        <f t="shared" si="13"/>
        <v>1.1171998002172849E-3</v>
      </c>
      <c r="P44" s="118">
        <f>分析係数表!C47</f>
        <v>6.0971505496971057E-2</v>
      </c>
      <c r="Q44" s="124">
        <f t="shared" si="14"/>
        <v>6.8117353760163157E-5</v>
      </c>
      <c r="R44" s="125">
        <v>6.020077044961946E-3</v>
      </c>
      <c r="S44" s="126">
        <f t="shared" si="15"/>
        <v>3.1404484372004951E-2</v>
      </c>
      <c r="T44" s="127">
        <f>分析係数表!F47</f>
        <v>0.42753824756606396</v>
      </c>
      <c r="U44" s="128">
        <f t="shared" si="16"/>
        <v>1.3426618214122839E-2</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SUM(C5:C44)</f>
        <v>136.04148759057784</v>
      </c>
      <c r="D45" s="162">
        <f>投入係数表!AM45</f>
        <v>0.58803278688524585</v>
      </c>
      <c r="E45" s="139">
        <f>SUM(E5:E44)</f>
        <v>79.996855079902076</v>
      </c>
      <c r="F45" s="141">
        <f>分析係数表!C48</f>
        <v>0.75263033862133366</v>
      </c>
      <c r="G45" s="139">
        <f>SUM(G5:G44)</f>
        <v>23.129379650428362</v>
      </c>
      <c r="H45" s="139">
        <f>SUM(H5:H44)</f>
        <v>27.034601417331132</v>
      </c>
      <c r="I45" s="139">
        <f>SUM(I5:I44)</f>
        <v>163.07608900790896</v>
      </c>
      <c r="J45" s="141">
        <f>分析係数表!G48</f>
        <v>0.27768563162970106</v>
      </c>
      <c r="K45" s="171">
        <f>SUM(K5:K44)</f>
        <v>45.708390519029578</v>
      </c>
      <c r="L45" s="137">
        <f>最終需要_まとめ!$L$33</f>
        <v>0.71820000000000006</v>
      </c>
      <c r="M45" s="134">
        <f>K45*L45</f>
        <v>32.827766070767048</v>
      </c>
      <c r="N45" s="138">
        <f>分析係数表!H48</f>
        <v>1</v>
      </c>
      <c r="O45" s="139">
        <f>SUM(O5:O44)</f>
        <v>32.827766070767055</v>
      </c>
      <c r="P45" s="135">
        <f>分析係数表!C48</f>
        <v>0.75263033862133366</v>
      </c>
      <c r="Q45" s="139">
        <f>SUM(Q5:Q44)</f>
        <v>20.413789870733194</v>
      </c>
      <c r="R45" s="134">
        <f>SUM(R5:R44)</f>
        <v>23.395628938041114</v>
      </c>
      <c r="S45" s="140">
        <f>SUM(S5:S44)</f>
        <v>186.47171794595008</v>
      </c>
      <c r="T45" s="141">
        <f>分析係数表!F48</f>
        <v>0.39610414657666343</v>
      </c>
      <c r="U45" s="142">
        <f>SUM(U5:U44)</f>
        <v>84.162380115310782</v>
      </c>
      <c r="V45" s="143">
        <f>分析係数表!D48</f>
        <v>5.7368642575524612E-2</v>
      </c>
      <c r="W45" s="144">
        <f>SUM(W5:W44)</f>
        <v>15</v>
      </c>
      <c r="X45" s="135">
        <f>分析係数表!E48</f>
        <v>4.9571518967407954E-2</v>
      </c>
      <c r="Y45" s="145">
        <f>SUM(Y5:Y44)</f>
        <v>12</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47"/>
  <sheetViews>
    <sheetView workbookViewId="0">
      <pane xSplit="2" ySplit="4" topLeftCell="G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328</v>
      </c>
      <c r="S2" s="6" t="s">
        <v>164</v>
      </c>
      <c r="U2" s="106" t="s">
        <v>228</v>
      </c>
      <c r="W2" s="6" t="s">
        <v>140</v>
      </c>
      <c r="Y2" s="6" t="s">
        <v>165</v>
      </c>
    </row>
    <row r="3" spans="1:25" ht="45" x14ac:dyDescent="0.15">
      <c r="B3" s="107"/>
      <c r="C3" s="108" t="s">
        <v>249</v>
      </c>
      <c r="D3" s="108" t="s">
        <v>368</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投入係数表!AN5</f>
        <v>4.3014200029388586E-3</v>
      </c>
      <c r="E5" s="169">
        <f>$C$42*D5</f>
        <v>0.48306901626488025</v>
      </c>
      <c r="F5" s="127">
        <f>分析係数表!C8</f>
        <v>9.2543346452504949E-3</v>
      </c>
      <c r="G5" s="169">
        <f t="shared" ref="G5:G38" si="0">E5*F5</f>
        <v>4.4704823332671565E-3</v>
      </c>
      <c r="H5" s="169">
        <f t="array" ref="H5:H44">MMULT(逆行列係数!C5:AP44,'38'!G5:G44)</f>
        <v>4.5695682122698054E-3</v>
      </c>
      <c r="I5" s="169">
        <f t="shared" ref="I5:I38" si="1">C5+H5</f>
        <v>4.5695682122698054E-3</v>
      </c>
      <c r="J5" s="127">
        <f>分析係数表!G8</f>
        <v>9.727626459143969E-2</v>
      </c>
      <c r="K5" s="170">
        <f t="shared" ref="K5:K38" si="2">I5*J5</f>
        <v>4.4451052648538964E-4</v>
      </c>
      <c r="L5" s="121" t="s">
        <v>189</v>
      </c>
      <c r="M5" s="122" t="s">
        <v>189</v>
      </c>
      <c r="N5" s="123">
        <f>分析係数表!H8</f>
        <v>1.0188628253699747E-2</v>
      </c>
      <c r="O5" s="124">
        <f t="shared" ref="O5:O38" si="3">$M$45*N5</f>
        <v>0.25595293409552378</v>
      </c>
      <c r="P5" s="118">
        <f>分析係数表!C8</f>
        <v>9.2543346452504949E-3</v>
      </c>
      <c r="Q5" s="124">
        <f t="shared" ref="Q5:Q38" si="4">O5*P5</f>
        <v>2.3686741055537223E-3</v>
      </c>
      <c r="R5" s="125">
        <f t="array" ref="R5:R44">MMULT(逆行列係数!C5:AP44,'38'!Q5:Q44)</f>
        <v>2.9844875644820753E-3</v>
      </c>
      <c r="S5" s="126">
        <f t="shared" ref="S5:S38" si="5">I5+R5</f>
        <v>7.5540557767518803E-3</v>
      </c>
      <c r="T5" s="127">
        <f>分析係数表!F8</f>
        <v>0.55836575875486383</v>
      </c>
      <c r="U5" s="128">
        <f t="shared" ref="U5:U38" si="6">S5*T5</f>
        <v>4.217926085462626E-3</v>
      </c>
      <c r="V5" s="129">
        <f>分析係数表!D8</f>
        <v>0.2736524906322878</v>
      </c>
      <c r="W5" s="130">
        <f t="shared" ref="W5:W38" si="7">ROUND(S5*V5,0)</f>
        <v>0</v>
      </c>
      <c r="X5" s="118">
        <f>分析係数表!E8</f>
        <v>4.6479574456934729E-2</v>
      </c>
      <c r="Y5" s="131">
        <f t="shared" ref="Y5:Y38" si="8">ROUND(S5*X5,0)</f>
        <v>0</v>
      </c>
    </row>
    <row r="6" spans="1:25" x14ac:dyDescent="0.15">
      <c r="A6" s="11" t="s">
        <v>238</v>
      </c>
      <c r="B6" s="8" t="s">
        <v>292</v>
      </c>
      <c r="C6" s="132"/>
      <c r="D6" s="158">
        <f>投入係数表!AN6</f>
        <v>4.0075341642287497E-5</v>
      </c>
      <c r="E6" s="169">
        <f t="shared" ref="E6:E44" si="9">$C$42*D6</f>
        <v>4.5006430086790084E-3</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1.3201227075365949E-2</v>
      </c>
      <c r="P6" s="118">
        <f>分析係数表!C9</f>
        <v>0</v>
      </c>
      <c r="Q6" s="124">
        <f t="shared" si="4"/>
        <v>0</v>
      </c>
      <c r="R6" s="125">
        <v>0</v>
      </c>
      <c r="S6" s="126">
        <f t="shared" si="5"/>
        <v>0</v>
      </c>
      <c r="T6" s="127">
        <f>分析係数表!F9</f>
        <v>0</v>
      </c>
      <c r="U6" s="128">
        <f t="shared" si="6"/>
        <v>0</v>
      </c>
      <c r="V6" s="129">
        <f>分析係数表!D9</f>
        <v>0</v>
      </c>
      <c r="W6" s="130">
        <f t="shared" si="7"/>
        <v>0</v>
      </c>
      <c r="X6" s="118">
        <f>分析係数表!E9</f>
        <v>0</v>
      </c>
      <c r="Y6" s="131">
        <f t="shared" si="8"/>
        <v>0</v>
      </c>
    </row>
    <row r="7" spans="1:25" x14ac:dyDescent="0.15">
      <c r="A7" s="11" t="s">
        <v>239</v>
      </c>
      <c r="B7" s="8" t="s">
        <v>293</v>
      </c>
      <c r="C7" s="132"/>
      <c r="D7" s="158">
        <f>投入係数表!AN7</f>
        <v>1.6030136656914999E-4</v>
      </c>
      <c r="E7" s="169">
        <f t="shared" si="9"/>
        <v>1.8002572034716034E-2</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3.0023362148546555E-2</v>
      </c>
      <c r="P7" s="118">
        <f>分析係数表!C10</f>
        <v>0</v>
      </c>
      <c r="Q7" s="124">
        <f t="shared" si="4"/>
        <v>0</v>
      </c>
      <c r="R7" s="125">
        <v>0</v>
      </c>
      <c r="S7" s="126">
        <f t="shared" si="5"/>
        <v>0</v>
      </c>
      <c r="T7" s="127">
        <f>分析係数表!F10</f>
        <v>0</v>
      </c>
      <c r="U7" s="128">
        <f t="shared" si="6"/>
        <v>0</v>
      </c>
      <c r="V7" s="129">
        <f>分析係数表!D10</f>
        <v>0</v>
      </c>
      <c r="W7" s="130">
        <f t="shared" si="7"/>
        <v>0</v>
      </c>
      <c r="X7" s="118">
        <f>分析係数表!E10</f>
        <v>0</v>
      </c>
      <c r="Y7" s="131">
        <f t="shared" si="8"/>
        <v>0</v>
      </c>
    </row>
    <row r="8" spans="1:25" x14ac:dyDescent="0.15">
      <c r="A8" s="11" t="s">
        <v>240</v>
      </c>
      <c r="B8" s="8" t="s">
        <v>28</v>
      </c>
      <c r="C8" s="132"/>
      <c r="D8" s="158">
        <f>投入係数表!AN8</f>
        <v>6.6792236070479171E-5</v>
      </c>
      <c r="E8" s="169">
        <f t="shared" si="9"/>
        <v>7.5010716811316812E-3</v>
      </c>
      <c r="F8" s="127">
        <f>分析係数表!C11</f>
        <v>8.2087549528786496E-4</v>
      </c>
      <c r="G8" s="169">
        <f t="shared" si="0"/>
        <v>6.1574459314387465E-6</v>
      </c>
      <c r="H8" s="169">
        <v>5.9543741776247304E-4</v>
      </c>
      <c r="I8" s="169">
        <f t="shared" si="1"/>
        <v>5.9543741776247304E-4</v>
      </c>
      <c r="J8" s="127">
        <f>分析係数表!G11</f>
        <v>0.23510971786833856</v>
      </c>
      <c r="K8" s="170">
        <f t="shared" si="2"/>
        <v>1.3999312329838708E-4</v>
      </c>
      <c r="L8" s="121"/>
      <c r="M8" s="122"/>
      <c r="N8" s="123">
        <f>分析係数表!H11</f>
        <v>-2.1019863771263845E-5</v>
      </c>
      <c r="O8" s="124">
        <f t="shared" si="3"/>
        <v>-5.2804908301463797E-4</v>
      </c>
      <c r="P8" s="118">
        <f>分析係数表!C11</f>
        <v>8.2087549528786496E-4</v>
      </c>
      <c r="Q8" s="124">
        <f t="shared" si="4"/>
        <v>-4.3346255255594384E-7</v>
      </c>
      <c r="R8" s="125">
        <v>1.0461741907082731E-4</v>
      </c>
      <c r="S8" s="126">
        <f t="shared" si="5"/>
        <v>7.0005483683330033E-4</v>
      </c>
      <c r="T8" s="127">
        <f>分析係数表!F11</f>
        <v>0.40125391849529779</v>
      </c>
      <c r="U8" s="128">
        <f t="shared" si="6"/>
        <v>2.808997464409481E-4</v>
      </c>
      <c r="V8" s="129">
        <f>分析係数表!D11</f>
        <v>5.6426332288401257E-2</v>
      </c>
      <c r="W8" s="130">
        <f t="shared" si="7"/>
        <v>0</v>
      </c>
      <c r="X8" s="118">
        <f>分析係数表!E11</f>
        <v>4.7021943573667714E-2</v>
      </c>
      <c r="Y8" s="131">
        <f t="shared" si="8"/>
        <v>0</v>
      </c>
    </row>
    <row r="9" spans="1:25" x14ac:dyDescent="0.15">
      <c r="A9" s="11" t="s">
        <v>241</v>
      </c>
      <c r="B9" s="8" t="s">
        <v>204</v>
      </c>
      <c r="C9" s="132"/>
      <c r="D9" s="158">
        <f>投入係数表!AN9</f>
        <v>3.0991597536702332E-3</v>
      </c>
      <c r="E9" s="169">
        <f t="shared" si="9"/>
        <v>0.34804972600450995</v>
      </c>
      <c r="F9" s="127">
        <f>分析係数表!C12</f>
        <v>3.3694766091354578E-2</v>
      </c>
      <c r="G9" s="169">
        <f t="shared" si="0"/>
        <v>1.1727454105882013E-2</v>
      </c>
      <c r="H9" s="169">
        <v>1.2040309101413167E-2</v>
      </c>
      <c r="I9" s="169">
        <f t="shared" si="1"/>
        <v>1.2040309101413167E-2</v>
      </c>
      <c r="J9" s="127">
        <f>分析係数表!G12</f>
        <v>0.15134643790478355</v>
      </c>
      <c r="K9" s="170">
        <f t="shared" si="2"/>
        <v>1.822257893771428E-3</v>
      </c>
      <c r="L9" s="121"/>
      <c r="M9" s="122"/>
      <c r="N9" s="123">
        <f>分析係数表!H12</f>
        <v>7.8483166592429848E-2</v>
      </c>
      <c r="O9" s="124">
        <f t="shared" si="3"/>
        <v>1.9716095500045117</v>
      </c>
      <c r="P9" s="118">
        <f>分析係数表!C12</f>
        <v>3.3694766091354578E-2</v>
      </c>
      <c r="Q9" s="124">
        <f t="shared" si="4"/>
        <v>6.6432922610882877E-2</v>
      </c>
      <c r="R9" s="125">
        <v>7.938318995730026E-2</v>
      </c>
      <c r="S9" s="126">
        <f t="shared" si="5"/>
        <v>9.1423499058713428E-2</v>
      </c>
      <c r="T9" s="127">
        <f>分析係数表!F12</f>
        <v>0.30024997159413702</v>
      </c>
      <c r="U9" s="128">
        <f t="shared" si="6"/>
        <v>2.7449902995415318E-2</v>
      </c>
      <c r="V9" s="129">
        <f>分析係数表!D12</f>
        <v>3.7088865741159563E-2</v>
      </c>
      <c r="W9" s="130">
        <f t="shared" si="7"/>
        <v>0</v>
      </c>
      <c r="X9" s="118">
        <f>分析係数表!E12</f>
        <v>3.539948357013805E-2</v>
      </c>
      <c r="Y9" s="131">
        <f t="shared" si="8"/>
        <v>0</v>
      </c>
    </row>
    <row r="10" spans="1:25" x14ac:dyDescent="0.15">
      <c r="A10" s="11" t="s">
        <v>242</v>
      </c>
      <c r="B10" s="8" t="s">
        <v>29</v>
      </c>
      <c r="C10" s="132"/>
      <c r="D10" s="158">
        <f>投入係数表!AN10</f>
        <v>5.5571140410638669E-3</v>
      </c>
      <c r="E10" s="169">
        <f t="shared" si="9"/>
        <v>0.62408916387015589</v>
      </c>
      <c r="F10" s="127">
        <f>分析係数表!C13</f>
        <v>7.3277544118284244E-3</v>
      </c>
      <c r="G10" s="169">
        <f t="shared" si="0"/>
        <v>4.5731721239238472E-3</v>
      </c>
      <c r="H10" s="169">
        <v>4.8642316307098352E-3</v>
      </c>
      <c r="I10" s="169">
        <f t="shared" si="1"/>
        <v>4.8642316307098352E-3</v>
      </c>
      <c r="J10" s="127">
        <f>分析係数表!G13</f>
        <v>0.24598930481283424</v>
      </c>
      <c r="K10" s="170">
        <f t="shared" si="2"/>
        <v>1.1965489572869114E-3</v>
      </c>
      <c r="L10" s="121"/>
      <c r="M10" s="122"/>
      <c r="N10" s="123">
        <f>分析係数表!H13</f>
        <v>1.5623764457412254E-2</v>
      </c>
      <c r="O10" s="124">
        <f t="shared" si="3"/>
        <v>0.39249133984645157</v>
      </c>
      <c r="P10" s="118">
        <f>分析係数表!C13</f>
        <v>7.3277544118284244E-3</v>
      </c>
      <c r="Q10" s="124">
        <f t="shared" si="4"/>
        <v>2.8760801471642851E-3</v>
      </c>
      <c r="R10" s="125">
        <v>3.11079376115204E-3</v>
      </c>
      <c r="S10" s="126">
        <f t="shared" si="5"/>
        <v>7.9750253918618747E-3</v>
      </c>
      <c r="T10" s="127">
        <f>分析係数表!F13</f>
        <v>0.38101604278074869</v>
      </c>
      <c r="U10" s="128">
        <f t="shared" si="6"/>
        <v>3.0386126158832012E-3</v>
      </c>
      <c r="V10" s="129">
        <f>分析係数表!D13</f>
        <v>0.49732620320855614</v>
      </c>
      <c r="W10" s="130">
        <f t="shared" si="7"/>
        <v>0</v>
      </c>
      <c r="X10" s="118">
        <f>分析係数表!E13</f>
        <v>0.36497326203208558</v>
      </c>
      <c r="Y10" s="131">
        <f t="shared" si="8"/>
        <v>0</v>
      </c>
    </row>
    <row r="11" spans="1:25" x14ac:dyDescent="0.15">
      <c r="A11" s="11" t="s">
        <v>243</v>
      </c>
      <c r="B11" s="8" t="s">
        <v>294</v>
      </c>
      <c r="C11" s="132"/>
      <c r="D11" s="158">
        <f>投入係数表!AN11</f>
        <v>4.8758332331449794E-3</v>
      </c>
      <c r="E11" s="169">
        <f t="shared" si="9"/>
        <v>0.54757823272261275</v>
      </c>
      <c r="F11" s="127">
        <f>分析係数表!C14</f>
        <v>0.29455517461793246</v>
      </c>
      <c r="G11" s="169">
        <f t="shared" si="0"/>
        <v>0.16129200195658805</v>
      </c>
      <c r="H11" s="169">
        <v>0.24658319349934482</v>
      </c>
      <c r="I11" s="169">
        <f t="shared" si="1"/>
        <v>0.24658319349934482</v>
      </c>
      <c r="J11" s="127">
        <f>分析係数表!G14</f>
        <v>0.16245910746250231</v>
      </c>
      <c r="K11" s="170">
        <f t="shared" si="2"/>
        <v>4.005968553115706E-2</v>
      </c>
      <c r="L11" s="121"/>
      <c r="M11" s="122"/>
      <c r="N11" s="123">
        <f>分析係数表!H14</f>
        <v>1.0389818378367557E-3</v>
      </c>
      <c r="O11" s="124">
        <f t="shared" si="3"/>
        <v>2.6100711817580675E-2</v>
      </c>
      <c r="P11" s="118">
        <f>分析係数表!C14</f>
        <v>0.29455517461793246</v>
      </c>
      <c r="Q11" s="124">
        <f t="shared" si="4"/>
        <v>7.688099727079809E-3</v>
      </c>
      <c r="R11" s="125">
        <v>3.85345180838743E-2</v>
      </c>
      <c r="S11" s="126">
        <f t="shared" si="5"/>
        <v>0.28511771158321914</v>
      </c>
      <c r="T11" s="127">
        <f>分析係数表!F14</f>
        <v>0.30083019566693414</v>
      </c>
      <c r="U11" s="128">
        <f t="shared" si="6"/>
        <v>8.5772016963688302E-2</v>
      </c>
      <c r="V11" s="129">
        <f>分析係数表!D14</f>
        <v>2.28689587062527E-2</v>
      </c>
      <c r="W11" s="130">
        <f t="shared" si="7"/>
        <v>0</v>
      </c>
      <c r="X11" s="118">
        <f>分析係数表!E14</f>
        <v>2.0446268748842665E-2</v>
      </c>
      <c r="Y11" s="131">
        <f t="shared" si="8"/>
        <v>0</v>
      </c>
    </row>
    <row r="12" spans="1:25" x14ac:dyDescent="0.15">
      <c r="A12" s="11" t="s">
        <v>244</v>
      </c>
      <c r="B12" s="8" t="s">
        <v>30</v>
      </c>
      <c r="C12" s="132"/>
      <c r="D12" s="158">
        <f>投入係数表!AN12</f>
        <v>1.1555056840192895E-2</v>
      </c>
      <c r="E12" s="169">
        <f t="shared" si="9"/>
        <v>1.2976854008357808</v>
      </c>
      <c r="F12" s="127">
        <f>分析係数表!C15</f>
        <v>2.1772510366767528E-2</v>
      </c>
      <c r="G12" s="169">
        <f t="shared" si="0"/>
        <v>2.8253868842499912E-2</v>
      </c>
      <c r="H12" s="169">
        <v>3.0612662268778987E-2</v>
      </c>
      <c r="I12" s="169">
        <f t="shared" si="1"/>
        <v>3.0612662268778987E-2</v>
      </c>
      <c r="J12" s="127">
        <f>分析係数表!G15</f>
        <v>0.11363521682527829</v>
      </c>
      <c r="K12" s="170">
        <f t="shared" si="2"/>
        <v>3.4786765145117158E-3</v>
      </c>
      <c r="L12" s="121"/>
      <c r="M12" s="122"/>
      <c r="N12" s="123">
        <f>分析係数表!H15</f>
        <v>6.9545720706067236E-3</v>
      </c>
      <c r="O12" s="124">
        <f t="shared" si="3"/>
        <v>0.17470881089455736</v>
      </c>
      <c r="P12" s="118">
        <f>分析係数表!C15</f>
        <v>2.1772510366767528E-2</v>
      </c>
      <c r="Q12" s="124">
        <f t="shared" si="4"/>
        <v>3.8038493963673779E-3</v>
      </c>
      <c r="R12" s="125">
        <v>9.9753711103715299E-3</v>
      </c>
      <c r="S12" s="126">
        <f t="shared" si="5"/>
        <v>4.0588033379150519E-2</v>
      </c>
      <c r="T12" s="127">
        <f>分析係数表!F15</f>
        <v>0.32102453350018673</v>
      </c>
      <c r="U12" s="128">
        <f t="shared" si="6"/>
        <v>1.3029754481231804E-2</v>
      </c>
      <c r="V12" s="129">
        <f>分析係数表!D15</f>
        <v>3.834936269414365E-2</v>
      </c>
      <c r="W12" s="130">
        <f t="shared" si="7"/>
        <v>0</v>
      </c>
      <c r="X12" s="118">
        <f>分析係数表!E15</f>
        <v>3.7491548002300965E-2</v>
      </c>
      <c r="Y12" s="131">
        <f t="shared" si="8"/>
        <v>0</v>
      </c>
    </row>
    <row r="13" spans="1:25" x14ac:dyDescent="0.15">
      <c r="A13" s="11" t="s">
        <v>245</v>
      </c>
      <c r="B13" s="8" t="s">
        <v>31</v>
      </c>
      <c r="C13" s="132"/>
      <c r="D13" s="158">
        <f>投入係数表!AN13</f>
        <v>1.2009244045472154E-2</v>
      </c>
      <c r="E13" s="169">
        <f t="shared" si="9"/>
        <v>1.3486926882674761</v>
      </c>
      <c r="F13" s="127">
        <f>分析係数表!C16</f>
        <v>6.3168212593708306E-3</v>
      </c>
      <c r="G13" s="169">
        <f t="shared" si="0"/>
        <v>8.5194506456059901E-3</v>
      </c>
      <c r="H13" s="169">
        <v>1.0773185509393254E-2</v>
      </c>
      <c r="I13" s="169">
        <f t="shared" si="1"/>
        <v>1.0773185509393254E-2</v>
      </c>
      <c r="J13" s="127">
        <f>分析係数表!G16</f>
        <v>1.9721577726218097E-2</v>
      </c>
      <c r="K13" s="170">
        <f t="shared" si="2"/>
        <v>2.1246421538246557E-4</v>
      </c>
      <c r="L13" s="121"/>
      <c r="M13" s="122"/>
      <c r="N13" s="123">
        <f>分析係数表!H16</f>
        <v>1.583996877048811E-2</v>
      </c>
      <c r="O13" s="124">
        <f t="shared" si="3"/>
        <v>0.39792270184317358</v>
      </c>
      <c r="P13" s="118">
        <f>分析係数表!C16</f>
        <v>6.3168212593708306E-3</v>
      </c>
      <c r="Q13" s="124">
        <f t="shared" si="4"/>
        <v>2.5136065825892393E-3</v>
      </c>
      <c r="R13" s="125">
        <v>3.474734058661126E-3</v>
      </c>
      <c r="S13" s="126">
        <f t="shared" si="5"/>
        <v>1.4247919568054381E-2</v>
      </c>
      <c r="T13" s="127">
        <f>分析係数表!F16</f>
        <v>0.1751740139211137</v>
      </c>
      <c r="U13" s="128">
        <f t="shared" si="6"/>
        <v>2.4958652607612666E-3</v>
      </c>
      <c r="V13" s="129">
        <f>分析係数表!D16</f>
        <v>0.16473317865429235</v>
      </c>
      <c r="W13" s="130">
        <f t="shared" si="7"/>
        <v>0</v>
      </c>
      <c r="X13" s="118">
        <f>分析係数表!E16</f>
        <v>0.15893271461716937</v>
      </c>
      <c r="Y13" s="131">
        <f t="shared" si="8"/>
        <v>0</v>
      </c>
    </row>
    <row r="14" spans="1:25" x14ac:dyDescent="0.15">
      <c r="A14" s="11" t="s">
        <v>2</v>
      </c>
      <c r="B14" s="8" t="s">
        <v>295</v>
      </c>
      <c r="C14" s="132"/>
      <c r="D14" s="158">
        <f>投入係数表!AN14</f>
        <v>4.1544770835838041E-3</v>
      </c>
      <c r="E14" s="169">
        <f t="shared" si="9"/>
        <v>0.46656665856639051</v>
      </c>
      <c r="F14" s="127">
        <f>分析係数表!C17</f>
        <v>7.9378496960914591E-2</v>
      </c>
      <c r="G14" s="169">
        <f t="shared" si="0"/>
        <v>3.7035360089076305E-2</v>
      </c>
      <c r="H14" s="169">
        <v>4.9756258811507185E-2</v>
      </c>
      <c r="I14" s="169">
        <f t="shared" si="1"/>
        <v>4.9756258811507185E-2</v>
      </c>
      <c r="J14" s="127">
        <f>分析係数表!G17</f>
        <v>0.22446445904155662</v>
      </c>
      <c r="K14" s="170">
        <f t="shared" si="2"/>
        <v>1.1168511718056646E-2</v>
      </c>
      <c r="L14" s="121"/>
      <c r="M14" s="122"/>
      <c r="N14" s="123">
        <f>分析係数表!H17</f>
        <v>2.9407790361891989E-3</v>
      </c>
      <c r="O14" s="124">
        <f t="shared" si="3"/>
        <v>7.3876581233190769E-2</v>
      </c>
      <c r="P14" s="118">
        <f>分析係数表!C17</f>
        <v>7.9378496960914591E-2</v>
      </c>
      <c r="Q14" s="124">
        <f t="shared" si="4"/>
        <v>5.8642119789015937E-3</v>
      </c>
      <c r="R14" s="125">
        <v>1.6261124267309537E-2</v>
      </c>
      <c r="S14" s="126">
        <f t="shared" si="5"/>
        <v>6.6017383078816716E-2</v>
      </c>
      <c r="T14" s="127">
        <f>分析係数表!F17</f>
        <v>0.34168528927112257</v>
      </c>
      <c r="U14" s="128">
        <f t="shared" si="6"/>
        <v>2.2557168634208001E-2</v>
      </c>
      <c r="V14" s="129">
        <f>分析係数表!D17</f>
        <v>4.171463398117424E-2</v>
      </c>
      <c r="W14" s="130">
        <f t="shared" si="7"/>
        <v>0</v>
      </c>
      <c r="X14" s="118">
        <f>分析係数表!E17</f>
        <v>3.7448364596735964E-2</v>
      </c>
      <c r="Y14" s="131">
        <f t="shared" si="8"/>
        <v>0</v>
      </c>
    </row>
    <row r="15" spans="1:25" x14ac:dyDescent="0.15">
      <c r="A15" s="11" t="s">
        <v>3</v>
      </c>
      <c r="B15" s="8" t="s">
        <v>32</v>
      </c>
      <c r="C15" s="132"/>
      <c r="D15" s="158">
        <f>投入係数表!AN15</f>
        <v>7.8814838563165423E-4</v>
      </c>
      <c r="E15" s="169">
        <f t="shared" si="9"/>
        <v>8.851264583735384E-2</v>
      </c>
      <c r="F15" s="127">
        <f>分析係数表!C18</f>
        <v>0.29470672389127328</v>
      </c>
      <c r="G15" s="169">
        <f t="shared" si="0"/>
        <v>2.6085271877675096E-2</v>
      </c>
      <c r="H15" s="169">
        <v>3.8611073309276094E-2</v>
      </c>
      <c r="I15" s="169">
        <f t="shared" si="1"/>
        <v>3.8611073309276094E-2</v>
      </c>
      <c r="J15" s="127">
        <f>分析係数表!G18</f>
        <v>0.22527699198491277</v>
      </c>
      <c r="K15" s="170">
        <f t="shared" si="2"/>
        <v>8.6981864524226706E-3</v>
      </c>
      <c r="L15" s="121"/>
      <c r="M15" s="122"/>
      <c r="N15" s="123">
        <f>分析係数表!H18</f>
        <v>4.9546821746550491E-4</v>
      </c>
      <c r="O15" s="124">
        <f t="shared" si="3"/>
        <v>1.2446871242487894E-2</v>
      </c>
      <c r="P15" s="118">
        <f>分析係数表!C18</f>
        <v>0.29470672389127328</v>
      </c>
      <c r="Q15" s="124">
        <f t="shared" si="4"/>
        <v>3.6681766465701095E-3</v>
      </c>
      <c r="R15" s="125">
        <v>9.192498548236892E-3</v>
      </c>
      <c r="S15" s="126">
        <f t="shared" si="5"/>
        <v>4.7803571857512987E-2</v>
      </c>
      <c r="T15" s="127">
        <f>分析係数表!F18</f>
        <v>0.47032649693540785</v>
      </c>
      <c r="U15" s="128">
        <f t="shared" si="6"/>
        <v>2.2483286492744132E-2</v>
      </c>
      <c r="V15" s="129">
        <f>分析係数表!D18</f>
        <v>4.6735030645921737E-2</v>
      </c>
      <c r="W15" s="130">
        <f t="shared" si="7"/>
        <v>0</v>
      </c>
      <c r="X15" s="118">
        <f>分析係数表!E18</f>
        <v>4.1872937293729373E-2</v>
      </c>
      <c r="Y15" s="131">
        <f t="shared" si="8"/>
        <v>0</v>
      </c>
    </row>
    <row r="16" spans="1:25" x14ac:dyDescent="0.15">
      <c r="A16" s="11" t="s">
        <v>4</v>
      </c>
      <c r="B16" s="8" t="s">
        <v>33</v>
      </c>
      <c r="C16" s="132"/>
      <c r="D16" s="158">
        <f>投入係数表!AN16</f>
        <v>4.0075341642287497E-5</v>
      </c>
      <c r="E16" s="169">
        <f t="shared" si="9"/>
        <v>4.5006430086790084E-3</v>
      </c>
      <c r="F16" s="127">
        <f>分析係数表!C19</f>
        <v>0.12093112469499157</v>
      </c>
      <c r="G16" s="169">
        <f t="shared" si="0"/>
        <v>5.4426782089020311E-4</v>
      </c>
      <c r="H16" s="169">
        <v>7.8269651998714336E-3</v>
      </c>
      <c r="I16" s="169">
        <f t="shared" si="1"/>
        <v>7.8269651998714336E-3</v>
      </c>
      <c r="J16" s="127">
        <f>分析係数表!G19</f>
        <v>4.7525512301634432E-2</v>
      </c>
      <c r="K16" s="170">
        <f t="shared" si="2"/>
        <v>3.7198053089095441E-4</v>
      </c>
      <c r="L16" s="121"/>
      <c r="M16" s="122"/>
      <c r="N16" s="123">
        <f>分析係数表!H19</f>
        <v>-1.1610972368888599E-4</v>
      </c>
      <c r="O16" s="124">
        <f t="shared" si="3"/>
        <v>-2.9168425537951428E-3</v>
      </c>
      <c r="P16" s="118">
        <f>分析係数表!C19</f>
        <v>0.12093112469499157</v>
      </c>
      <c r="Q16" s="124">
        <f t="shared" si="4"/>
        <v>-3.5273705058865804E-4</v>
      </c>
      <c r="R16" s="125">
        <v>3.7060668436708498E-3</v>
      </c>
      <c r="S16" s="126">
        <f t="shared" si="5"/>
        <v>1.1533032043542283E-2</v>
      </c>
      <c r="T16" s="127">
        <f>分析係数表!F19</f>
        <v>0.16958714380989795</v>
      </c>
      <c r="U16" s="128">
        <f t="shared" si="6"/>
        <v>1.9558539637323665E-3</v>
      </c>
      <c r="V16" s="129">
        <f>分析係数表!D19</f>
        <v>8.7271714006413471E-3</v>
      </c>
      <c r="W16" s="130">
        <f t="shared" si="7"/>
        <v>0</v>
      </c>
      <c r="X16" s="118">
        <f>分析係数表!E19</f>
        <v>8.3754351023689663E-3</v>
      </c>
      <c r="Y16" s="131">
        <f t="shared" si="8"/>
        <v>0</v>
      </c>
    </row>
    <row r="17" spans="1:25" x14ac:dyDescent="0.15">
      <c r="A17" s="11" t="s">
        <v>5</v>
      </c>
      <c r="B17" s="8" t="s">
        <v>34</v>
      </c>
      <c r="C17" s="132"/>
      <c r="D17" s="158">
        <f>投入係数表!AN17</f>
        <v>2.9388583871010833E-4</v>
      </c>
      <c r="E17" s="169">
        <f t="shared" si="9"/>
        <v>3.3004715396979398E-2</v>
      </c>
      <c r="F17" s="127">
        <f>分析係数表!C20</f>
        <v>0.11038897915538337</v>
      </c>
      <c r="G17" s="169">
        <f t="shared" si="0"/>
        <v>3.6433568399865195E-3</v>
      </c>
      <c r="H17" s="169">
        <v>6.9302456042983828E-3</v>
      </c>
      <c r="I17" s="169">
        <f t="shared" si="1"/>
        <v>6.9302456042983828E-3</v>
      </c>
      <c r="J17" s="127">
        <f>分析係数表!G20</f>
        <v>9.7372253914309995E-2</v>
      </c>
      <c r="K17" s="170">
        <f t="shared" si="2"/>
        <v>6.7481363467027284E-4</v>
      </c>
      <c r="L17" s="121"/>
      <c r="M17" s="122"/>
      <c r="N17" s="123">
        <f>分析係数表!H20</f>
        <v>5.6052970056703585E-4</v>
      </c>
      <c r="O17" s="124">
        <f t="shared" si="3"/>
        <v>1.4081308880390345E-2</v>
      </c>
      <c r="P17" s="118">
        <f>分析係数表!C20</f>
        <v>0.11038897915538337</v>
      </c>
      <c r="Q17" s="124">
        <f t="shared" si="4"/>
        <v>1.5544213124779245E-3</v>
      </c>
      <c r="R17" s="125">
        <v>1.1058299704370332E-2</v>
      </c>
      <c r="S17" s="126">
        <f t="shared" si="5"/>
        <v>1.7988545308668714E-2</v>
      </c>
      <c r="T17" s="127">
        <f>分析係数表!F20</f>
        <v>0.25905247400574505</v>
      </c>
      <c r="U17" s="128">
        <f t="shared" si="6"/>
        <v>4.6599771659750688E-3</v>
      </c>
      <c r="V17" s="129">
        <f>分析係数表!D20</f>
        <v>2.1634907148925842E-2</v>
      </c>
      <c r="W17" s="130">
        <f t="shared" si="7"/>
        <v>0</v>
      </c>
      <c r="X17" s="118">
        <f>分析係数表!E20</f>
        <v>2.0653801027632802E-2</v>
      </c>
      <c r="Y17" s="131">
        <f t="shared" si="8"/>
        <v>0</v>
      </c>
    </row>
    <row r="18" spans="1:25" x14ac:dyDescent="0.15">
      <c r="A18" s="11" t="s">
        <v>6</v>
      </c>
      <c r="B18" s="8" t="s">
        <v>35</v>
      </c>
      <c r="C18" s="132"/>
      <c r="D18" s="158">
        <f>投入係数表!AN18</f>
        <v>2.7919154677460293E-3</v>
      </c>
      <c r="E18" s="169">
        <f t="shared" si="9"/>
        <v>0.31354479627130427</v>
      </c>
      <c r="F18" s="127">
        <f>分析係数表!C21</f>
        <v>0.41461568406938021</v>
      </c>
      <c r="G18" s="169">
        <f t="shared" si="0"/>
        <v>0.13000059019242127</v>
      </c>
      <c r="H18" s="169">
        <v>0.16735555424141096</v>
      </c>
      <c r="I18" s="169">
        <f t="shared" si="1"/>
        <v>0.16735555424141096</v>
      </c>
      <c r="J18" s="127">
        <f>分析係数表!G21</f>
        <v>0.27518465326220765</v>
      </c>
      <c r="K18" s="170">
        <f t="shared" si="2"/>
        <v>4.6053680165427262E-2</v>
      </c>
      <c r="L18" s="121"/>
      <c r="M18" s="122"/>
      <c r="N18" s="123">
        <f>分析係数表!H21</f>
        <v>9.5590332864557009E-4</v>
      </c>
      <c r="O18" s="124">
        <f t="shared" si="3"/>
        <v>2.4013660679951393E-2</v>
      </c>
      <c r="P18" s="118">
        <f>分析係数表!C21</f>
        <v>0.41461568406938021</v>
      </c>
      <c r="Q18" s="124">
        <f t="shared" si="4"/>
        <v>9.9564403498280246E-3</v>
      </c>
      <c r="R18" s="125">
        <v>3.7735552148566658E-2</v>
      </c>
      <c r="S18" s="126">
        <f t="shared" si="5"/>
        <v>0.20509110638997763</v>
      </c>
      <c r="T18" s="127">
        <f>分析係数表!F21</f>
        <v>0.41535015729722335</v>
      </c>
      <c r="U18" s="128">
        <f t="shared" si="6"/>
        <v>8.5184623299338777E-2</v>
      </c>
      <c r="V18" s="129">
        <f>分析係数表!D21</f>
        <v>9.8857885378197244E-2</v>
      </c>
      <c r="W18" s="130">
        <f t="shared" si="7"/>
        <v>0</v>
      </c>
      <c r="X18" s="118">
        <f>分析係数表!E21</f>
        <v>8.5675694159485713E-2</v>
      </c>
      <c r="Y18" s="131">
        <f t="shared" si="8"/>
        <v>0</v>
      </c>
    </row>
    <row r="19" spans="1:25" x14ac:dyDescent="0.15">
      <c r="A19" s="11" t="s">
        <v>7</v>
      </c>
      <c r="B19" s="8" t="s">
        <v>296</v>
      </c>
      <c r="C19" s="132"/>
      <c r="D19" s="158">
        <f>投入係数表!AN19</f>
        <v>1.3358447214095834E-5</v>
      </c>
      <c r="E19" s="169">
        <f t="shared" si="9"/>
        <v>1.5002143362263362E-3</v>
      </c>
      <c r="F19" s="127">
        <f>分析係数表!C22</f>
        <v>7.9611180086606281E-2</v>
      </c>
      <c r="G19" s="169">
        <f t="shared" si="0"/>
        <v>1.1943383368982336E-4</v>
      </c>
      <c r="H19" s="169">
        <v>6.4311940764890992E-3</v>
      </c>
      <c r="I19" s="169">
        <f t="shared" si="1"/>
        <v>6.4311940764890992E-3</v>
      </c>
      <c r="J19" s="127">
        <f>分析係数表!G22</f>
        <v>0.19753877121551763</v>
      </c>
      <c r="K19" s="170">
        <f t="shared" si="2"/>
        <v>1.2704101753181723E-3</v>
      </c>
      <c r="L19" s="121"/>
      <c r="M19" s="122"/>
      <c r="N19" s="123">
        <f>分析係数表!H22</f>
        <v>4.5042565224136809E-5</v>
      </c>
      <c r="O19" s="124">
        <f t="shared" si="3"/>
        <v>1.1315337493170814E-3</v>
      </c>
      <c r="P19" s="118">
        <f>分析係数表!C22</f>
        <v>7.9611180086606281E-2</v>
      </c>
      <c r="Q19" s="124">
        <f t="shared" si="4"/>
        <v>9.0082737090954972E-5</v>
      </c>
      <c r="R19" s="125">
        <v>1.7906002068058566E-3</v>
      </c>
      <c r="S19" s="126">
        <f t="shared" si="5"/>
        <v>8.2217942832949562E-3</v>
      </c>
      <c r="T19" s="127">
        <f>分析係数表!F22</f>
        <v>0.41941534379431811</v>
      </c>
      <c r="U19" s="128">
        <f t="shared" si="6"/>
        <v>3.4483466759343134E-3</v>
      </c>
      <c r="V19" s="129">
        <f>分析係数表!D22</f>
        <v>5.6429845830092869E-2</v>
      </c>
      <c r="W19" s="130">
        <f t="shared" si="7"/>
        <v>0</v>
      </c>
      <c r="X19" s="118">
        <f>分析係数表!E22</f>
        <v>5.0253899995425226E-2</v>
      </c>
      <c r="Y19" s="131">
        <f t="shared" si="8"/>
        <v>0</v>
      </c>
    </row>
    <row r="20" spans="1:25" x14ac:dyDescent="0.15">
      <c r="A20" s="11" t="s">
        <v>8</v>
      </c>
      <c r="B20" s="8" t="s">
        <v>297</v>
      </c>
      <c r="C20" s="132"/>
      <c r="D20" s="158">
        <f>投入係数表!AN20</f>
        <v>1.3358447214095834E-5</v>
      </c>
      <c r="E20" s="169">
        <f t="shared" si="9"/>
        <v>1.5002143362263362E-3</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5.7833947187317485E-4</v>
      </c>
      <c r="P20" s="118">
        <f>分析係数表!C23</f>
        <v>0</v>
      </c>
      <c r="Q20" s="124">
        <f t="shared" si="4"/>
        <v>0</v>
      </c>
      <c r="R20" s="125">
        <v>0</v>
      </c>
      <c r="S20" s="126">
        <f t="shared" si="5"/>
        <v>0</v>
      </c>
      <c r="T20" s="127">
        <f>分析係数表!F23</f>
        <v>0.42513810513810513</v>
      </c>
      <c r="U20" s="128">
        <f t="shared" si="6"/>
        <v>0</v>
      </c>
      <c r="V20" s="129">
        <f>分析係数表!D23</f>
        <v>6.6504306504306498E-2</v>
      </c>
      <c r="W20" s="130">
        <f t="shared" si="7"/>
        <v>0</v>
      </c>
      <c r="X20" s="118">
        <f>分析係数表!E23</f>
        <v>6.0005940005940006E-2</v>
      </c>
      <c r="Y20" s="131">
        <f t="shared" si="8"/>
        <v>0</v>
      </c>
    </row>
    <row r="21" spans="1:25" x14ac:dyDescent="0.15">
      <c r="A21" s="11" t="s">
        <v>9</v>
      </c>
      <c r="B21" s="8" t="s">
        <v>298</v>
      </c>
      <c r="C21" s="132"/>
      <c r="D21" s="158">
        <f>投入係数表!AN21</f>
        <v>1.1488264604122417E-3</v>
      </c>
      <c r="E21" s="169">
        <f t="shared" si="9"/>
        <v>0.12901843291546491</v>
      </c>
      <c r="F21" s="127">
        <f>分析係数表!C24</f>
        <v>0.1837256220578346</v>
      </c>
      <c r="G21" s="169">
        <f t="shared" si="0"/>
        <v>2.3703991844320794E-2</v>
      </c>
      <c r="H21" s="169">
        <v>3.06058064289625E-2</v>
      </c>
      <c r="I21" s="169">
        <f t="shared" si="1"/>
        <v>3.06058064289625E-2</v>
      </c>
      <c r="J21" s="127">
        <f>分析係数表!G24</f>
        <v>0.19288119288119288</v>
      </c>
      <c r="K21" s="170">
        <f t="shared" si="2"/>
        <v>5.9032844531091691E-3</v>
      </c>
      <c r="L21" s="121"/>
      <c r="M21" s="122"/>
      <c r="N21" s="123">
        <f>分析係数表!H24</f>
        <v>1.0389818378367557E-3</v>
      </c>
      <c r="O21" s="124">
        <f t="shared" si="3"/>
        <v>2.6100711817580675E-2</v>
      </c>
      <c r="P21" s="118">
        <f>分析係数表!C24</f>
        <v>0.1837256220578346</v>
      </c>
      <c r="Q21" s="124">
        <f t="shared" si="4"/>
        <v>4.7953695148372846E-3</v>
      </c>
      <c r="R21" s="125">
        <v>9.9988504684606523E-3</v>
      </c>
      <c r="S21" s="126">
        <f t="shared" si="5"/>
        <v>4.0604656897423153E-2</v>
      </c>
      <c r="T21" s="127">
        <f>分析係数表!F24</f>
        <v>0.36419753086419754</v>
      </c>
      <c r="U21" s="128">
        <f t="shared" si="6"/>
        <v>1.4788115783629419E-2</v>
      </c>
      <c r="V21" s="129">
        <f>分析係数表!D24</f>
        <v>5.1948051948051951E-2</v>
      </c>
      <c r="W21" s="130">
        <f t="shared" si="7"/>
        <v>0</v>
      </c>
      <c r="X21" s="118">
        <f>分析係数表!E24</f>
        <v>4.5614878948212284E-2</v>
      </c>
      <c r="Y21" s="131">
        <f t="shared" si="8"/>
        <v>0</v>
      </c>
    </row>
    <row r="22" spans="1:25" x14ac:dyDescent="0.15">
      <c r="A22" s="11" t="s">
        <v>10</v>
      </c>
      <c r="B22" s="8" t="s">
        <v>299</v>
      </c>
      <c r="C22" s="132"/>
      <c r="D22" s="158">
        <f>投入係数表!AN22</f>
        <v>2.6716894428191667E-5</v>
      </c>
      <c r="E22" s="169">
        <f t="shared" si="9"/>
        <v>3.0004286724526724E-3</v>
      </c>
      <c r="F22" s="127">
        <f>分析係数表!C25</f>
        <v>7.0413931740690439E-3</v>
      </c>
      <c r="G22" s="169">
        <f t="shared" si="0"/>
        <v>2.112719797348929E-5</v>
      </c>
      <c r="H22" s="169">
        <v>7.5851069089525702E-4</v>
      </c>
      <c r="I22" s="169">
        <f t="shared" si="1"/>
        <v>7.5851069089525702E-4</v>
      </c>
      <c r="J22" s="127">
        <f>分析係数表!G25</f>
        <v>0.25940956994174247</v>
      </c>
      <c r="K22" s="170">
        <f t="shared" si="2"/>
        <v>1.9676493212135259E-4</v>
      </c>
      <c r="L22" s="121"/>
      <c r="M22" s="122"/>
      <c r="N22" s="123">
        <f>分析係数表!H25</f>
        <v>4.4141713919654073E-4</v>
      </c>
      <c r="O22" s="124">
        <f t="shared" si="3"/>
        <v>1.1089030743307396E-2</v>
      </c>
      <c r="P22" s="118">
        <f>分析係数表!C25</f>
        <v>7.0413931740690439E-3</v>
      </c>
      <c r="Q22" s="124">
        <f t="shared" si="4"/>
        <v>7.808222538296647E-5</v>
      </c>
      <c r="R22" s="125">
        <v>3.0104071178442787E-3</v>
      </c>
      <c r="S22" s="126">
        <f t="shared" si="5"/>
        <v>3.7689178087395355E-3</v>
      </c>
      <c r="T22" s="127">
        <f>分析係数表!F25</f>
        <v>0.34587942658898996</v>
      </c>
      <c r="U22" s="128">
        <f t="shared" si="6"/>
        <v>1.3035911305478631E-3</v>
      </c>
      <c r="V22" s="129">
        <f>分析係数表!D25</f>
        <v>9.5895791058453889E-2</v>
      </c>
      <c r="W22" s="130">
        <f t="shared" si="7"/>
        <v>0</v>
      </c>
      <c r="X22" s="118">
        <f>分析係数表!E25</f>
        <v>9.2295607776395894E-2</v>
      </c>
      <c r="Y22" s="131">
        <f t="shared" si="8"/>
        <v>0</v>
      </c>
    </row>
    <row r="23" spans="1:25" x14ac:dyDescent="0.15">
      <c r="A23" s="11" t="s">
        <v>11</v>
      </c>
      <c r="B23" s="8" t="s">
        <v>36</v>
      </c>
      <c r="C23" s="132"/>
      <c r="D23" s="158">
        <f>投入係数表!AN23</f>
        <v>3.3396118035239586E-4</v>
      </c>
      <c r="E23" s="169">
        <f t="shared" si="9"/>
        <v>3.7505358405658405E-2</v>
      </c>
      <c r="F23" s="127">
        <f>分析係数表!C26</f>
        <v>0.31712598932687097</v>
      </c>
      <c r="G23" s="169">
        <f t="shared" si="0"/>
        <v>1.1893923889453298E-2</v>
      </c>
      <c r="H23" s="169">
        <v>2.8372381872441666E-2</v>
      </c>
      <c r="I23" s="169">
        <f t="shared" si="1"/>
        <v>2.8372381872441666E-2</v>
      </c>
      <c r="J23" s="127">
        <f>分析係数表!G26</f>
        <v>0.20571766536164524</v>
      </c>
      <c r="K23" s="170">
        <f t="shared" si="2"/>
        <v>5.8367001595477641E-3</v>
      </c>
      <c r="L23" s="121"/>
      <c r="M23" s="122"/>
      <c r="N23" s="123">
        <f>分析係数表!H26</f>
        <v>9.9283823212936231E-3</v>
      </c>
      <c r="O23" s="124">
        <f t="shared" si="3"/>
        <v>0.24941518354391398</v>
      </c>
      <c r="P23" s="118">
        <f>分析係数表!C26</f>
        <v>0.31712598932687097</v>
      </c>
      <c r="Q23" s="124">
        <f t="shared" si="4"/>
        <v>7.9096036834506833E-2</v>
      </c>
      <c r="R23" s="125">
        <v>9.9030496027198364E-2</v>
      </c>
      <c r="S23" s="126">
        <f t="shared" si="5"/>
        <v>0.12740287789964003</v>
      </c>
      <c r="T23" s="127">
        <f>分析係数表!F26</f>
        <v>0.34642854846901056</v>
      </c>
      <c r="U23" s="128">
        <f t="shared" si="6"/>
        <v>4.4135994061546877E-2</v>
      </c>
      <c r="V23" s="129">
        <f>分析係数表!D26</f>
        <v>2.2616085835695871E-2</v>
      </c>
      <c r="W23" s="130">
        <f t="shared" si="7"/>
        <v>0</v>
      </c>
      <c r="X23" s="118">
        <f>分析係数表!E26</f>
        <v>2.1362493812398346E-2</v>
      </c>
      <c r="Y23" s="131">
        <f t="shared" si="8"/>
        <v>0</v>
      </c>
    </row>
    <row r="24" spans="1:25" x14ac:dyDescent="0.15">
      <c r="A24" s="11" t="s">
        <v>12</v>
      </c>
      <c r="B24" s="8" t="s">
        <v>205</v>
      </c>
      <c r="C24" s="132"/>
      <c r="D24" s="158">
        <f>投入係数表!AN24</f>
        <v>9.3509130498670831E-5</v>
      </c>
      <c r="E24" s="169">
        <f t="shared" si="9"/>
        <v>1.0501500353584353E-2</v>
      </c>
      <c r="F24" s="127">
        <f>分析係数表!C27</f>
        <v>0.91765023268361778</v>
      </c>
      <c r="G24" s="169">
        <f t="shared" si="0"/>
        <v>9.6367042429937756E-3</v>
      </c>
      <c r="H24" s="169">
        <v>1.7177098132610695E-2</v>
      </c>
      <c r="I24" s="169">
        <f t="shared" si="1"/>
        <v>1.7177098132610695E-2</v>
      </c>
      <c r="J24" s="127">
        <f>分析係数表!G27</f>
        <v>0.1974785174198333</v>
      </c>
      <c r="K24" s="170">
        <f t="shared" si="2"/>
        <v>3.3921078728029472E-3</v>
      </c>
      <c r="L24" s="121"/>
      <c r="M24" s="122"/>
      <c r="N24" s="123">
        <f>分析係数表!H27</f>
        <v>5.4386395143410524E-2</v>
      </c>
      <c r="O24" s="124">
        <f t="shared" si="3"/>
        <v>1.3662641393143025</v>
      </c>
      <c r="P24" s="118">
        <f>分析係数表!C27</f>
        <v>0.91765023268361778</v>
      </c>
      <c r="Q24" s="124">
        <f t="shared" si="4"/>
        <v>1.2537526053490524</v>
      </c>
      <c r="R24" s="125">
        <v>1.2656637244460578</v>
      </c>
      <c r="S24" s="126">
        <f t="shared" si="5"/>
        <v>1.2828408225786685</v>
      </c>
      <c r="T24" s="127">
        <f>分析係数表!F27</f>
        <v>0.34824619386181288</v>
      </c>
      <c r="U24" s="128">
        <f t="shared" si="6"/>
        <v>0.44674443379357848</v>
      </c>
      <c r="V24" s="129">
        <f>分析係数表!D27</f>
        <v>2.1968927510062821E-2</v>
      </c>
      <c r="W24" s="130">
        <f t="shared" si="7"/>
        <v>0</v>
      </c>
      <c r="X24" s="118">
        <f>分析係数表!E27</f>
        <v>2.1791585384859282E-2</v>
      </c>
      <c r="Y24" s="131">
        <f t="shared" si="8"/>
        <v>0</v>
      </c>
    </row>
    <row r="25" spans="1:25" x14ac:dyDescent="0.15">
      <c r="A25" s="11" t="s">
        <v>13</v>
      </c>
      <c r="B25" s="8" t="s">
        <v>207</v>
      </c>
      <c r="C25" s="132"/>
      <c r="D25" s="158">
        <f>投入係数表!AN25</f>
        <v>6.6792236070479171E-5</v>
      </c>
      <c r="E25" s="169">
        <f t="shared" si="9"/>
        <v>7.5010716811316812E-3</v>
      </c>
      <c r="F25" s="127">
        <f>分析係数表!C28</f>
        <v>0.17270965956269024</v>
      </c>
      <c r="G25" s="169">
        <f t="shared" si="0"/>
        <v>1.2955075364035893E-3</v>
      </c>
      <c r="H25" s="169">
        <v>1.6917584476115684E-2</v>
      </c>
      <c r="I25" s="169">
        <f t="shared" si="1"/>
        <v>1.6917584476115684E-2</v>
      </c>
      <c r="J25" s="127">
        <f>分析係数表!G28</f>
        <v>0.18312777184293161</v>
      </c>
      <c r="K25" s="170">
        <f t="shared" si="2"/>
        <v>3.0980795500756349E-3</v>
      </c>
      <c r="L25" s="121"/>
      <c r="M25" s="122"/>
      <c r="N25" s="123">
        <f>分析係数表!H28</f>
        <v>7.5351206890511531E-3</v>
      </c>
      <c r="O25" s="124">
        <f t="shared" si="3"/>
        <v>0.18929302366353307</v>
      </c>
      <c r="P25" s="118">
        <f>分析係数表!C28</f>
        <v>0.17270965956269024</v>
      </c>
      <c r="Q25" s="124">
        <f t="shared" si="4"/>
        <v>3.2692733674521066E-2</v>
      </c>
      <c r="R25" s="125">
        <v>3.8690687818760519E-2</v>
      </c>
      <c r="S25" s="126">
        <f t="shared" si="5"/>
        <v>5.5608272294876207E-2</v>
      </c>
      <c r="T25" s="127">
        <f>分析係数表!F28</f>
        <v>0.33877181055970995</v>
      </c>
      <c r="U25" s="128">
        <f t="shared" si="6"/>
        <v>1.8838515087432568E-2</v>
      </c>
      <c r="V25" s="129">
        <f>分析係数表!D28</f>
        <v>2.0890658552113344E-2</v>
      </c>
      <c r="W25" s="130">
        <f t="shared" si="7"/>
        <v>0</v>
      </c>
      <c r="X25" s="118">
        <f>分析係数表!E28</f>
        <v>1.9455504839597293E-2</v>
      </c>
      <c r="Y25" s="131">
        <f t="shared" si="8"/>
        <v>0</v>
      </c>
    </row>
    <row r="26" spans="1:25" x14ac:dyDescent="0.15">
      <c r="A26" s="11" t="s">
        <v>14</v>
      </c>
      <c r="B26" s="8" t="s">
        <v>56</v>
      </c>
      <c r="C26" s="132"/>
      <c r="D26" s="158">
        <f>投入係数表!AN26</f>
        <v>1.2102753175970826E-2</v>
      </c>
      <c r="E26" s="169">
        <f t="shared" si="9"/>
        <v>1.3591941886210606</v>
      </c>
      <c r="F26" s="127">
        <f>分析係数表!C29</f>
        <v>0.14297982963117706</v>
      </c>
      <c r="G26" s="169">
        <f t="shared" si="0"/>
        <v>0.19433735352472517</v>
      </c>
      <c r="H26" s="169">
        <v>0.21530686298752588</v>
      </c>
      <c r="I26" s="169">
        <f t="shared" si="1"/>
        <v>0.21530686298752588</v>
      </c>
      <c r="J26" s="127">
        <f>分析係数表!G29</f>
        <v>0.25955662607609614</v>
      </c>
      <c r="K26" s="170">
        <f t="shared" si="2"/>
        <v>5.5884322928070516E-2</v>
      </c>
      <c r="L26" s="121"/>
      <c r="M26" s="122"/>
      <c r="N26" s="123">
        <f>分析係数表!H29</f>
        <v>1.1267647927291291E-2</v>
      </c>
      <c r="O26" s="124">
        <f t="shared" si="3"/>
        <v>0.28305945369027519</v>
      </c>
      <c r="P26" s="118">
        <f>分析係数表!C29</f>
        <v>0.14297982963117706</v>
      </c>
      <c r="Q26" s="124">
        <f t="shared" si="4"/>
        <v>4.0471792464129595E-2</v>
      </c>
      <c r="R26" s="125">
        <v>5.6489136172639211E-2</v>
      </c>
      <c r="S26" s="126">
        <f t="shared" si="5"/>
        <v>0.27179599916016511</v>
      </c>
      <c r="T26" s="127">
        <f>分析係数表!F29</f>
        <v>0.43962710201168653</v>
      </c>
      <c r="U26" s="128">
        <f t="shared" si="6"/>
        <v>0.11948888744915417</v>
      </c>
      <c r="V26" s="129">
        <f>分析係数表!D29</f>
        <v>5.807573932824836E-2</v>
      </c>
      <c r="W26" s="130">
        <f t="shared" si="7"/>
        <v>0</v>
      </c>
      <c r="X26" s="118">
        <f>分析係数表!E29</f>
        <v>4.6746063606762124E-2</v>
      </c>
      <c r="Y26" s="131">
        <f t="shared" si="8"/>
        <v>0</v>
      </c>
    </row>
    <row r="27" spans="1:25" x14ac:dyDescent="0.15">
      <c r="A27" s="11" t="s">
        <v>15</v>
      </c>
      <c r="B27" s="8" t="s">
        <v>37</v>
      </c>
      <c r="C27" s="132"/>
      <c r="D27" s="158">
        <f>投入係数表!AN27</f>
        <v>3.5667054061635874E-3</v>
      </c>
      <c r="E27" s="169">
        <f t="shared" si="9"/>
        <v>0.40055722777243175</v>
      </c>
      <c r="F27" s="127">
        <f>分析係数表!C30</f>
        <v>1</v>
      </c>
      <c r="G27" s="169">
        <f t="shared" si="0"/>
        <v>0.40055722777243175</v>
      </c>
      <c r="H27" s="169">
        <v>0.50780768267244258</v>
      </c>
      <c r="I27" s="169">
        <f t="shared" si="1"/>
        <v>0.50780768267244258</v>
      </c>
      <c r="J27" s="127">
        <f>分析係数表!G30</f>
        <v>0.3461756280481435</v>
      </c>
      <c r="K27" s="170">
        <f t="shared" si="2"/>
        <v>0.17579064347680518</v>
      </c>
      <c r="L27" s="121"/>
      <c r="M27" s="122"/>
      <c r="N27" s="123">
        <f>分析係数表!H30</f>
        <v>0</v>
      </c>
      <c r="O27" s="124">
        <f t="shared" si="3"/>
        <v>0</v>
      </c>
      <c r="P27" s="118">
        <f>分析係数表!C30</f>
        <v>1</v>
      </c>
      <c r="Q27" s="124">
        <f t="shared" si="4"/>
        <v>0</v>
      </c>
      <c r="R27" s="125">
        <v>9.1142340597086674E-2</v>
      </c>
      <c r="S27" s="126">
        <f t="shared" si="5"/>
        <v>0.59895002326952929</v>
      </c>
      <c r="T27" s="127">
        <f>分析係数表!F30</f>
        <v>0.44260005608309094</v>
      </c>
      <c r="U27" s="128">
        <f t="shared" si="6"/>
        <v>0.2650953138900623</v>
      </c>
      <c r="V27" s="129">
        <f>分析係数表!D30</f>
        <v>9.0497215089650473E-2</v>
      </c>
      <c r="W27" s="130">
        <f t="shared" si="7"/>
        <v>0</v>
      </c>
      <c r="X27" s="118">
        <f>分析係数表!E30</f>
        <v>6.9383580850373619E-2</v>
      </c>
      <c r="Y27" s="131">
        <f t="shared" si="8"/>
        <v>0</v>
      </c>
    </row>
    <row r="28" spans="1:25" x14ac:dyDescent="0.15">
      <c r="A28" s="11" t="s">
        <v>16</v>
      </c>
      <c r="B28" s="8" t="s">
        <v>208</v>
      </c>
      <c r="C28" s="132"/>
      <c r="D28" s="158">
        <f>投入係数表!AN28</f>
        <v>2.8921038218517478E-2</v>
      </c>
      <c r="E28" s="169">
        <f t="shared" si="9"/>
        <v>3.2479640379300174</v>
      </c>
      <c r="F28" s="127">
        <f>分析係数表!C31</f>
        <v>0.59217028559204188</v>
      </c>
      <c r="G28" s="169">
        <f t="shared" si="0"/>
        <v>1.9233477919336999</v>
      </c>
      <c r="H28" s="169">
        <v>2.2741042233290103</v>
      </c>
      <c r="I28" s="169">
        <f t="shared" si="1"/>
        <v>2.2741042233290103</v>
      </c>
      <c r="J28" s="127">
        <f>分析係数表!G31</f>
        <v>6.4912179892355718E-2</v>
      </c>
      <c r="K28" s="170">
        <f t="shared" si="2"/>
        <v>0.1476170624386986</v>
      </c>
      <c r="L28" s="121"/>
      <c r="M28" s="122"/>
      <c r="N28" s="123">
        <f>分析係数表!H31</f>
        <v>1.4609806266922241E-2</v>
      </c>
      <c r="O28" s="124">
        <f t="shared" si="3"/>
        <v>0.3670192578896026</v>
      </c>
      <c r="P28" s="118">
        <f>分析係数表!C31</f>
        <v>0.59217028559204188</v>
      </c>
      <c r="Q28" s="124">
        <f t="shared" si="4"/>
        <v>0.21733789876226525</v>
      </c>
      <c r="R28" s="125">
        <v>0.39641047824789594</v>
      </c>
      <c r="S28" s="126">
        <f t="shared" si="5"/>
        <v>2.6705147015769062</v>
      </c>
      <c r="T28" s="127">
        <f>分析係数表!F31</f>
        <v>0.31136394108295506</v>
      </c>
      <c r="U28" s="128">
        <f t="shared" si="6"/>
        <v>0.83150198220295712</v>
      </c>
      <c r="V28" s="129">
        <f>分析係数表!D31</f>
        <v>6.3973644390813841E-3</v>
      </c>
      <c r="W28" s="130">
        <f t="shared" si="7"/>
        <v>0</v>
      </c>
      <c r="X28" s="118">
        <f>分析係数表!E31</f>
        <v>6.3973644390813841E-3</v>
      </c>
      <c r="Y28" s="131">
        <f t="shared" si="8"/>
        <v>0</v>
      </c>
    </row>
    <row r="29" spans="1:25" x14ac:dyDescent="0.15">
      <c r="A29" s="11" t="s">
        <v>17</v>
      </c>
      <c r="B29" s="8" t="s">
        <v>300</v>
      </c>
      <c r="C29" s="132"/>
      <c r="D29" s="158">
        <f>投入係数表!AN29</f>
        <v>6.8796003152593547E-3</v>
      </c>
      <c r="E29" s="169">
        <f t="shared" si="9"/>
        <v>0.77261038315656316</v>
      </c>
      <c r="F29" s="127">
        <f>分析係数表!C32</f>
        <v>0.99941076338876522</v>
      </c>
      <c r="G29" s="169">
        <f t="shared" si="0"/>
        <v>0.77215513283258719</v>
      </c>
      <c r="H29" s="169">
        <v>0.88605260249157591</v>
      </c>
      <c r="I29" s="169">
        <f t="shared" si="1"/>
        <v>0.88605260249157591</v>
      </c>
      <c r="J29" s="127">
        <f>分析係数表!G32</f>
        <v>0.13653783696005198</v>
      </c>
      <c r="K29" s="170">
        <f t="shared" si="2"/>
        <v>0.12097970577702453</v>
      </c>
      <c r="L29" s="121"/>
      <c r="M29" s="122"/>
      <c r="N29" s="123">
        <f>分析係数表!H32</f>
        <v>6.1367992753151726E-3</v>
      </c>
      <c r="O29" s="124">
        <f t="shared" si="3"/>
        <v>0.154165187045845</v>
      </c>
      <c r="P29" s="118">
        <f>分析係数表!C32</f>
        <v>0.99941076338876522</v>
      </c>
      <c r="Q29" s="124">
        <f t="shared" si="4"/>
        <v>0.15407434727345973</v>
      </c>
      <c r="R29" s="125">
        <v>0.2237430081516458</v>
      </c>
      <c r="S29" s="126">
        <f t="shared" si="5"/>
        <v>1.1097956106432216</v>
      </c>
      <c r="T29" s="127">
        <f>分析係数表!F32</f>
        <v>0.47034751542708669</v>
      </c>
      <c r="U29" s="128">
        <f t="shared" si="6"/>
        <v>0.52198960809792583</v>
      </c>
      <c r="V29" s="129">
        <f>分析係数表!D32</f>
        <v>3.7414745047093211E-2</v>
      </c>
      <c r="W29" s="130">
        <f t="shared" si="7"/>
        <v>0</v>
      </c>
      <c r="X29" s="118">
        <f>分析係数表!E32</f>
        <v>3.7414745047093211E-2</v>
      </c>
      <c r="Y29" s="131">
        <f t="shared" si="8"/>
        <v>0</v>
      </c>
    </row>
    <row r="30" spans="1:25" x14ac:dyDescent="0.15">
      <c r="A30" s="11" t="s">
        <v>18</v>
      </c>
      <c r="B30" s="8" t="s">
        <v>301</v>
      </c>
      <c r="C30" s="132"/>
      <c r="D30" s="158">
        <f>投入係数表!AN30</f>
        <v>1.1608490629049279E-2</v>
      </c>
      <c r="E30" s="169">
        <f t="shared" si="9"/>
        <v>1.3036862581806861</v>
      </c>
      <c r="F30" s="127">
        <f>分析係数表!C33</f>
        <v>1</v>
      </c>
      <c r="G30" s="169">
        <f t="shared" si="0"/>
        <v>1.3036862581806861</v>
      </c>
      <c r="H30" s="169">
        <v>1.3598415069984409</v>
      </c>
      <c r="I30" s="169">
        <f t="shared" si="1"/>
        <v>1.3598415069984409</v>
      </c>
      <c r="J30" s="127">
        <f>分析係数表!G33</f>
        <v>0.48249270529387245</v>
      </c>
      <c r="K30" s="170">
        <f t="shared" si="2"/>
        <v>0.65611360748257408</v>
      </c>
      <c r="L30" s="121"/>
      <c r="M30" s="122"/>
      <c r="N30" s="123">
        <f>分析係数表!H33</f>
        <v>1.3432693895731465E-3</v>
      </c>
      <c r="O30" s="124">
        <f t="shared" si="3"/>
        <v>3.3744850924078286E-2</v>
      </c>
      <c r="P30" s="118">
        <f>分析係数表!C33</f>
        <v>1</v>
      </c>
      <c r="Q30" s="124">
        <f t="shared" si="4"/>
        <v>3.3744850924078286E-2</v>
      </c>
      <c r="R30" s="125">
        <v>0.10194316820509887</v>
      </c>
      <c r="S30" s="126">
        <f t="shared" si="5"/>
        <v>1.4617846752035397</v>
      </c>
      <c r="T30" s="127">
        <f>分析係数表!F33</f>
        <v>0.61497846324857575</v>
      </c>
      <c r="U30" s="128">
        <f t="shared" si="6"/>
        <v>0.89896609315699127</v>
      </c>
      <c r="V30" s="129">
        <f>分析係数表!D33</f>
        <v>9.2885924690843405E-2</v>
      </c>
      <c r="W30" s="130">
        <f t="shared" si="7"/>
        <v>0</v>
      </c>
      <c r="X30" s="118">
        <f>分析係数表!E33</f>
        <v>8.4062803946088643E-2</v>
      </c>
      <c r="Y30" s="131">
        <f t="shared" si="8"/>
        <v>0</v>
      </c>
    </row>
    <row r="31" spans="1:25" x14ac:dyDescent="0.15">
      <c r="A31" s="11" t="s">
        <v>19</v>
      </c>
      <c r="B31" s="8" t="s">
        <v>302</v>
      </c>
      <c r="C31" s="132"/>
      <c r="D31" s="158">
        <f>投入係数表!AN31</f>
        <v>2.8159606727314018E-2</v>
      </c>
      <c r="E31" s="169">
        <f t="shared" si="9"/>
        <v>3.1624518207651167</v>
      </c>
      <c r="F31" s="127">
        <f>分析係数表!C34</f>
        <v>0.43058167090385968</v>
      </c>
      <c r="G31" s="169">
        <f t="shared" si="0"/>
        <v>1.3616937891379972</v>
      </c>
      <c r="H31" s="169">
        <v>1.4242714506675378</v>
      </c>
      <c r="I31" s="169">
        <f t="shared" si="1"/>
        <v>1.4242714506675378</v>
      </c>
      <c r="J31" s="127">
        <f>分析係数表!G34</f>
        <v>0.40252231218602053</v>
      </c>
      <c r="K31" s="170">
        <f t="shared" si="2"/>
        <v>0.57330103750323502</v>
      </c>
      <c r="L31" s="121"/>
      <c r="M31" s="122"/>
      <c r="N31" s="123">
        <f>分析係数表!H34</f>
        <v>0.16043461070711823</v>
      </c>
      <c r="O31" s="124">
        <f t="shared" si="3"/>
        <v>4.0303471987064388</v>
      </c>
      <c r="P31" s="118">
        <f>分析係数表!C34</f>
        <v>0.43058167090385968</v>
      </c>
      <c r="Q31" s="124">
        <f t="shared" si="4"/>
        <v>1.7353936311417086</v>
      </c>
      <c r="R31" s="125">
        <v>1.8122791669617899</v>
      </c>
      <c r="S31" s="126">
        <f t="shared" si="5"/>
        <v>3.2365506176293275</v>
      </c>
      <c r="T31" s="127">
        <f>分析係数表!F34</f>
        <v>0.66381809020658411</v>
      </c>
      <c r="U31" s="128">
        <f t="shared" si="6"/>
        <v>2.1484808498516403</v>
      </c>
      <c r="V31" s="129">
        <f>分析係数表!D34</f>
        <v>0.1446138956652748</v>
      </c>
      <c r="W31" s="130">
        <f t="shared" si="7"/>
        <v>0</v>
      </c>
      <c r="X31" s="118">
        <f>分析係数表!E34</f>
        <v>0.12299265157070806</v>
      </c>
      <c r="Y31" s="131">
        <f t="shared" si="8"/>
        <v>0</v>
      </c>
    </row>
    <row r="32" spans="1:25" x14ac:dyDescent="0.15">
      <c r="A32" s="11" t="s">
        <v>20</v>
      </c>
      <c r="B32" s="8" t="s">
        <v>38</v>
      </c>
      <c r="C32" s="132"/>
      <c r="D32" s="158">
        <f>投入係数表!AN32</f>
        <v>6.6525067126197253E-3</v>
      </c>
      <c r="E32" s="169">
        <f t="shared" si="9"/>
        <v>0.74710673944071537</v>
      </c>
      <c r="F32" s="127">
        <f>分析係数表!C35</f>
        <v>0.79245431709599568</v>
      </c>
      <c r="G32" s="169">
        <f t="shared" si="0"/>
        <v>0.59204796100130808</v>
      </c>
      <c r="H32" s="169">
        <v>0.93100507310881209</v>
      </c>
      <c r="I32" s="169">
        <f t="shared" si="1"/>
        <v>0.93100507310881209</v>
      </c>
      <c r="J32" s="127">
        <f>分析係数表!G35</f>
        <v>0.31439313408452596</v>
      </c>
      <c r="K32" s="170">
        <f t="shared" si="2"/>
        <v>0.29270160278327267</v>
      </c>
      <c r="L32" s="121"/>
      <c r="M32" s="122"/>
      <c r="N32" s="123">
        <f>分析係数表!H35</f>
        <v>4.6388837451391565E-2</v>
      </c>
      <c r="O32" s="124">
        <f t="shared" si="3"/>
        <v>1.1653540358244474</v>
      </c>
      <c r="P32" s="118">
        <f>分析係数表!C35</f>
        <v>0.79245431709599568</v>
      </c>
      <c r="Q32" s="124">
        <f t="shared" si="4"/>
        <v>0.92348983663432493</v>
      </c>
      <c r="R32" s="125">
        <v>1.3994548936554483</v>
      </c>
      <c r="S32" s="126">
        <f t="shared" si="5"/>
        <v>2.3304599667642605</v>
      </c>
      <c r="T32" s="127">
        <f>分析係数表!F35</f>
        <v>0.64661124103436318</v>
      </c>
      <c r="U32" s="128">
        <f t="shared" si="6"/>
        <v>1.5069016112903393</v>
      </c>
      <c r="V32" s="129">
        <f>分析係数表!D35</f>
        <v>4.0069822869227584E-2</v>
      </c>
      <c r="W32" s="130">
        <f t="shared" si="7"/>
        <v>0</v>
      </c>
      <c r="X32" s="118">
        <f>分析係数表!E35</f>
        <v>3.8022132954380151E-2</v>
      </c>
      <c r="Y32" s="131">
        <f t="shared" si="8"/>
        <v>0</v>
      </c>
    </row>
    <row r="33" spans="1:25" x14ac:dyDescent="0.15">
      <c r="A33" s="11" t="s">
        <v>21</v>
      </c>
      <c r="B33" s="8" t="s">
        <v>39</v>
      </c>
      <c r="C33" s="132"/>
      <c r="D33" s="158">
        <f>投入係数表!AN33</f>
        <v>1.7806810136389746E-2</v>
      </c>
      <c r="E33" s="169">
        <f t="shared" si="9"/>
        <v>1.9997857101897061</v>
      </c>
      <c r="F33" s="127">
        <f>分析係数表!C36</f>
        <v>1</v>
      </c>
      <c r="G33" s="169">
        <f t="shared" si="0"/>
        <v>1.9997857101897061</v>
      </c>
      <c r="H33" s="169">
        <v>2.2326270980206537</v>
      </c>
      <c r="I33" s="169">
        <f t="shared" si="1"/>
        <v>2.2326270980206537</v>
      </c>
      <c r="J33" s="127">
        <f>分析係数表!G36</f>
        <v>7.0997521594392057E-2</v>
      </c>
      <c r="K33" s="170">
        <f t="shared" si="2"/>
        <v>0.15851099060394624</v>
      </c>
      <c r="L33" s="121"/>
      <c r="M33" s="122"/>
      <c r="N33" s="123">
        <f>分析係数表!H36</f>
        <v>0.2013282552011651</v>
      </c>
      <c r="O33" s="124">
        <f t="shared" si="3"/>
        <v>5.0576541171142022</v>
      </c>
      <c r="P33" s="118">
        <f>分析係数表!C36</f>
        <v>1</v>
      </c>
      <c r="Q33" s="124">
        <f t="shared" si="4"/>
        <v>5.0576541171142022</v>
      </c>
      <c r="R33" s="125">
        <v>5.4082338725559591</v>
      </c>
      <c r="S33" s="126">
        <f t="shared" si="5"/>
        <v>7.6408609705766128</v>
      </c>
      <c r="T33" s="127">
        <f>分析係数表!F36</f>
        <v>0.82218539647157163</v>
      </c>
      <c r="U33" s="128">
        <f t="shared" si="6"/>
        <v>6.2822043064776905</v>
      </c>
      <c r="V33" s="129">
        <f>分析係数表!D36</f>
        <v>1.7117863585035708E-2</v>
      </c>
      <c r="W33" s="130">
        <f t="shared" si="7"/>
        <v>0</v>
      </c>
      <c r="X33" s="118">
        <f>分析係数表!E36</f>
        <v>1.0371907492410799E-2</v>
      </c>
      <c r="Y33" s="131">
        <f t="shared" si="8"/>
        <v>0</v>
      </c>
    </row>
    <row r="34" spans="1:25" x14ac:dyDescent="0.15">
      <c r="A34" s="11" t="s">
        <v>22</v>
      </c>
      <c r="B34" s="8" t="s">
        <v>303</v>
      </c>
      <c r="C34" s="132"/>
      <c r="D34" s="158">
        <f>投入係数表!AN34</f>
        <v>1.9062504174514754E-2</v>
      </c>
      <c r="E34" s="169">
        <f t="shared" si="9"/>
        <v>2.1408058577949816</v>
      </c>
      <c r="F34" s="127">
        <f>分析係数表!C37</f>
        <v>0.57178358697686016</v>
      </c>
      <c r="G34" s="169">
        <f t="shared" si="0"/>
        <v>1.2240776523910886</v>
      </c>
      <c r="H34" s="169">
        <v>1.5522646477643816</v>
      </c>
      <c r="I34" s="169">
        <f t="shared" si="1"/>
        <v>1.5522646477643816</v>
      </c>
      <c r="J34" s="127">
        <f>分析係数表!G37</f>
        <v>0.42113403722838638</v>
      </c>
      <c r="K34" s="170">
        <f t="shared" si="2"/>
        <v>0.65371147795991313</v>
      </c>
      <c r="L34" s="121"/>
      <c r="M34" s="122"/>
      <c r="N34" s="123">
        <f>分析係数表!H37</f>
        <v>5.3182257233085263E-2</v>
      </c>
      <c r="O34" s="124">
        <f t="shared" si="3"/>
        <v>1.3360144704158925</v>
      </c>
      <c r="P34" s="118">
        <f>分析係数表!C37</f>
        <v>0.57178358697686016</v>
      </c>
      <c r="Q34" s="124">
        <f t="shared" si="4"/>
        <v>0.7639111461473892</v>
      </c>
      <c r="R34" s="125">
        <v>1.000101820277036</v>
      </c>
      <c r="S34" s="126">
        <f t="shared" si="5"/>
        <v>2.5523664680414173</v>
      </c>
      <c r="T34" s="127">
        <f>分析係数表!F37</f>
        <v>0.69745759981095801</v>
      </c>
      <c r="U34" s="128">
        <f t="shared" si="6"/>
        <v>1.7801673906381392</v>
      </c>
      <c r="V34" s="129">
        <f>分析係数表!D37</f>
        <v>7.4424549682602759E-2</v>
      </c>
      <c r="W34" s="130">
        <f t="shared" si="7"/>
        <v>0</v>
      </c>
      <c r="X34" s="118">
        <f>分析係数表!E37</f>
        <v>7.0525558264680294E-2</v>
      </c>
      <c r="Y34" s="131">
        <f t="shared" si="8"/>
        <v>0</v>
      </c>
    </row>
    <row r="35" spans="1:25" x14ac:dyDescent="0.15">
      <c r="A35" s="11" t="s">
        <v>23</v>
      </c>
      <c r="B35" s="8" t="s">
        <v>209</v>
      </c>
      <c r="C35" s="132"/>
      <c r="D35" s="158">
        <f>投入係数表!AN35</f>
        <v>2.099947902055865E-2</v>
      </c>
      <c r="E35" s="169">
        <f t="shared" si="9"/>
        <v>2.3583369365478002</v>
      </c>
      <c r="F35" s="127">
        <f>分析係数表!C38</f>
        <v>0.18809982592830476</v>
      </c>
      <c r="G35" s="169">
        <f t="shared" si="0"/>
        <v>0.44360276724493275</v>
      </c>
      <c r="H35" s="169">
        <v>0.51857251387685654</v>
      </c>
      <c r="I35" s="169">
        <f t="shared" si="1"/>
        <v>0.51857251387685654</v>
      </c>
      <c r="J35" s="127">
        <f>分析係数表!G38</f>
        <v>0.2621703526984332</v>
      </c>
      <c r="K35" s="170">
        <f t="shared" si="2"/>
        <v>0.13595433886280861</v>
      </c>
      <c r="L35" s="121"/>
      <c r="M35" s="122"/>
      <c r="N35" s="123">
        <f>分析係数表!H38</f>
        <v>2.9050452677780503E-2</v>
      </c>
      <c r="O35" s="124">
        <f t="shared" si="3"/>
        <v>0.72978897792065889</v>
      </c>
      <c r="P35" s="118">
        <f>分析係数表!C38</f>
        <v>0.18809982592830476</v>
      </c>
      <c r="Q35" s="124">
        <f t="shared" si="4"/>
        <v>0.1372731797112714</v>
      </c>
      <c r="R35" s="125">
        <v>0.20458850478365384</v>
      </c>
      <c r="S35" s="126">
        <f t="shared" si="5"/>
        <v>0.72316101866051041</v>
      </c>
      <c r="T35" s="127">
        <f>分析係数表!F38</f>
        <v>0.53132052356696113</v>
      </c>
      <c r="U35" s="128">
        <f t="shared" si="6"/>
        <v>0.38423029105791934</v>
      </c>
      <c r="V35" s="129">
        <f>分析係数表!D38</f>
        <v>6.4317493068540843E-2</v>
      </c>
      <c r="W35" s="130">
        <f t="shared" si="7"/>
        <v>0</v>
      </c>
      <c r="X35" s="118">
        <f>分析係数表!E38</f>
        <v>6.162550776968212E-2</v>
      </c>
      <c r="Y35" s="131">
        <f t="shared" si="8"/>
        <v>0</v>
      </c>
    </row>
    <row r="36" spans="1:25" x14ac:dyDescent="0.15">
      <c r="A36" s="11" t="s">
        <v>24</v>
      </c>
      <c r="B36" s="8" t="s">
        <v>40</v>
      </c>
      <c r="C36" s="132"/>
      <c r="D36" s="158">
        <f>投入係数表!AN36</f>
        <v>0</v>
      </c>
      <c r="E36" s="169">
        <f t="shared" si="9"/>
        <v>0</v>
      </c>
      <c r="F36" s="127">
        <f>分析係数表!C39</f>
        <v>1</v>
      </c>
      <c r="G36" s="169">
        <f t="shared" si="0"/>
        <v>0</v>
      </c>
      <c r="H36" s="169">
        <v>8.8317052285353404E-3</v>
      </c>
      <c r="I36" s="169">
        <f t="shared" si="1"/>
        <v>8.8317052285353404E-3</v>
      </c>
      <c r="J36" s="127">
        <f>分析係数表!G39</f>
        <v>0.35299604507126336</v>
      </c>
      <c r="K36" s="170">
        <f t="shared" si="2"/>
        <v>3.1175570169081732E-3</v>
      </c>
      <c r="L36" s="121"/>
      <c r="M36" s="122"/>
      <c r="N36" s="123">
        <f>分析係数表!H39</f>
        <v>3.2770968565294205E-3</v>
      </c>
      <c r="O36" s="124">
        <f t="shared" si="3"/>
        <v>8.2325366561424987E-2</v>
      </c>
      <c r="P36" s="118">
        <f>分析係数表!C39</f>
        <v>1</v>
      </c>
      <c r="Q36" s="124">
        <f t="shared" si="4"/>
        <v>8.2325366561424987E-2</v>
      </c>
      <c r="R36" s="125">
        <v>8.3462024632900131E-2</v>
      </c>
      <c r="S36" s="126">
        <f t="shared" si="5"/>
        <v>9.229372986143547E-2</v>
      </c>
      <c r="T36" s="127">
        <f>分析係数表!F39</f>
        <v>0.70249732607019377</v>
      </c>
      <c r="U36" s="128">
        <f t="shared" si="6"/>
        <v>6.4836098440703219E-2</v>
      </c>
      <c r="V36" s="129">
        <f>分析係数表!D39</f>
        <v>5.9983085839365222E-2</v>
      </c>
      <c r="W36" s="130">
        <f t="shared" si="7"/>
        <v>0</v>
      </c>
      <c r="X36" s="118">
        <f>分析係数表!E39</f>
        <v>5.8838892619953738E-2</v>
      </c>
      <c r="Y36" s="131">
        <f t="shared" si="8"/>
        <v>0</v>
      </c>
    </row>
    <row r="37" spans="1:25" x14ac:dyDescent="0.15">
      <c r="A37" s="11" t="s">
        <v>25</v>
      </c>
      <c r="B37" s="8" t="s">
        <v>41</v>
      </c>
      <c r="C37" s="132"/>
      <c r="D37" s="158">
        <f>投入係数表!AN37</f>
        <v>5.2097944134973755E-4</v>
      </c>
      <c r="E37" s="169">
        <f t="shared" si="9"/>
        <v>5.8508359112827112E-2</v>
      </c>
      <c r="F37" s="127">
        <f>分析係数表!C40</f>
        <v>0.95581107395335052</v>
      </c>
      <c r="G37" s="169">
        <f t="shared" si="0"/>
        <v>5.5922937558879587E-2</v>
      </c>
      <c r="H37" s="169">
        <v>6.3708425597607171E-2</v>
      </c>
      <c r="I37" s="169">
        <f t="shared" si="1"/>
        <v>6.3708425597607171E-2</v>
      </c>
      <c r="J37" s="127">
        <f>分析係数表!G40</f>
        <v>0.45958963093599003</v>
      </c>
      <c r="K37" s="170">
        <f t="shared" si="2"/>
        <v>2.9279731807917261E-2</v>
      </c>
      <c r="L37" s="121"/>
      <c r="M37" s="122"/>
      <c r="N37" s="123">
        <f>分析係数表!H40</f>
        <v>3.1472741740945193E-2</v>
      </c>
      <c r="O37" s="124">
        <f t="shared" si="3"/>
        <v>0.7906403484394886</v>
      </c>
      <c r="P37" s="118">
        <f>分析係数表!C40</f>
        <v>0.95581107395335052</v>
      </c>
      <c r="Q37" s="124">
        <f t="shared" si="4"/>
        <v>0.75570280055279881</v>
      </c>
      <c r="R37" s="125">
        <v>0.76347268817766967</v>
      </c>
      <c r="S37" s="126">
        <f t="shared" si="5"/>
        <v>0.82718111377527681</v>
      </c>
      <c r="T37" s="127">
        <f>分析係数表!F40</f>
        <v>0.65913274856515214</v>
      </c>
      <c r="U37" s="128">
        <f t="shared" si="6"/>
        <v>0.545222161083882</v>
      </c>
      <c r="V37" s="129">
        <f>分析係数表!D40</f>
        <v>2.6737416397229829E-2</v>
      </c>
      <c r="W37" s="130">
        <f t="shared" si="7"/>
        <v>0</v>
      </c>
      <c r="X37" s="118">
        <f>分析係数表!E40</f>
        <v>2.4344714139117072E-2</v>
      </c>
      <c r="Y37" s="131">
        <f t="shared" si="8"/>
        <v>0</v>
      </c>
    </row>
    <row r="38" spans="1:25" x14ac:dyDescent="0.15">
      <c r="A38" s="11" t="s">
        <v>26</v>
      </c>
      <c r="B38" s="8" t="s">
        <v>304</v>
      </c>
      <c r="C38" s="253"/>
      <c r="D38" s="158">
        <f>投入係数表!AN38</f>
        <v>8.0150683284574995E-5</v>
      </c>
      <c r="E38" s="169">
        <f t="shared" si="9"/>
        <v>9.0012860173580168E-3</v>
      </c>
      <c r="F38" s="127">
        <f>分析係数表!C41</f>
        <v>0.99998427017546621</v>
      </c>
      <c r="G38" s="169">
        <f t="shared" si="0"/>
        <v>9.0011444287083856E-3</v>
      </c>
      <c r="H38" s="169">
        <v>1.2500685556721337E-2</v>
      </c>
      <c r="I38" s="169">
        <f t="shared" si="1"/>
        <v>1.2500685556721337E-2</v>
      </c>
      <c r="J38" s="127">
        <f>分析係数表!G41</f>
        <v>0.4951095975863814</v>
      </c>
      <c r="K38" s="170">
        <f t="shared" si="2"/>
        <v>6.1892093955421912E-3</v>
      </c>
      <c r="L38" s="121"/>
      <c r="M38" s="122"/>
      <c r="N38" s="123">
        <f>分析係数表!H41</f>
        <v>6.1946539479808417E-2</v>
      </c>
      <c r="O38" s="124">
        <f t="shared" si="3"/>
        <v>1.5561857928385672</v>
      </c>
      <c r="P38" s="118">
        <f>分析係数表!C41</f>
        <v>0.99998427017546621</v>
      </c>
      <c r="Q38" s="124">
        <f t="shared" si="4"/>
        <v>1.5561613143091038</v>
      </c>
      <c r="R38" s="125">
        <v>1.5845378637389356</v>
      </c>
      <c r="S38" s="126">
        <f t="shared" si="5"/>
        <v>1.5970385492956569</v>
      </c>
      <c r="T38" s="127">
        <f>分析係数表!F41</f>
        <v>0.60271414391475442</v>
      </c>
      <c r="U38" s="128">
        <f t="shared" si="6"/>
        <v>0.96255772203759316</v>
      </c>
      <c r="V38" s="129">
        <f>分析係数表!D41</f>
        <v>9.8765335226982942E-2</v>
      </c>
      <c r="W38" s="130">
        <f t="shared" si="7"/>
        <v>0</v>
      </c>
      <c r="X38" s="118">
        <f>分析係数表!E41</f>
        <v>8.6402994268048192E-2</v>
      </c>
      <c r="Y38" s="131">
        <f t="shared" si="8"/>
        <v>0</v>
      </c>
    </row>
    <row r="39" spans="1:25" x14ac:dyDescent="0.15">
      <c r="A39" s="11" t="s">
        <v>57</v>
      </c>
      <c r="B39" s="8" t="s">
        <v>305</v>
      </c>
      <c r="C39" s="253"/>
      <c r="D39" s="158">
        <f>投入係数表!AN39</f>
        <v>4.1277601891556125E-3</v>
      </c>
      <c r="E39" s="169">
        <f t="shared" si="9"/>
        <v>0.46356622989393786</v>
      </c>
      <c r="F39" s="127">
        <f>分析係数表!C42</f>
        <v>0.19932544143905828</v>
      </c>
      <c r="G39" s="169">
        <f t="shared" ref="G39:G44" si="10">E39*F39</f>
        <v>9.2400543409849142E-2</v>
      </c>
      <c r="H39" s="169">
        <v>9.8863805666022472E-2</v>
      </c>
      <c r="I39" s="169">
        <f t="shared" ref="I39:I44" si="11">C39+H39</f>
        <v>9.8863805666022472E-2</v>
      </c>
      <c r="J39" s="127">
        <f>分析係数表!G42</f>
        <v>0.4992493517128429</v>
      </c>
      <c r="K39" s="170">
        <f t="shared" ref="K39:K44" si="12">I39*J39</f>
        <v>4.9357690886626206E-2</v>
      </c>
      <c r="L39" s="121"/>
      <c r="M39" s="122"/>
      <c r="N39" s="123">
        <f>分析係数表!H42</f>
        <v>1.0931330106951069E-2</v>
      </c>
      <c r="O39" s="124">
        <f t="shared" ref="O39:O44" si="13">$M$45*N39</f>
        <v>0.27461066836204101</v>
      </c>
      <c r="P39" s="118">
        <f>分析係数表!C42</f>
        <v>0.19932544143905828</v>
      </c>
      <c r="Q39" s="124">
        <f t="shared" ref="Q39:Q44" si="14">O39*P39</f>
        <v>5.4736892695138657E-2</v>
      </c>
      <c r="R39" s="125">
        <v>5.9808100065430157E-2</v>
      </c>
      <c r="S39" s="126">
        <f t="shared" ref="S39:S44" si="15">I39+R39</f>
        <v>0.15867190573145262</v>
      </c>
      <c r="T39" s="127">
        <f>分析係数表!F42</f>
        <v>0.57554251398935441</v>
      </c>
      <c r="U39" s="128">
        <f t="shared" ref="U39:U44" si="16">S39*T39</f>
        <v>9.13224275241621E-2</v>
      </c>
      <c r="V39" s="129">
        <f>分析係数表!D42</f>
        <v>0.14507984168145216</v>
      </c>
      <c r="W39" s="130">
        <f t="shared" ref="W39:W44" si="17">ROUND(S39*V39,0)</f>
        <v>0</v>
      </c>
      <c r="X39" s="118">
        <f>分析係数表!E42</f>
        <v>9.4035758154770027E-2</v>
      </c>
      <c r="Y39" s="131">
        <f t="shared" ref="Y39:Y44" si="18">ROUND(S39*X39,0)</f>
        <v>0</v>
      </c>
    </row>
    <row r="40" spans="1:25" x14ac:dyDescent="0.15">
      <c r="A40" s="11" t="s">
        <v>210</v>
      </c>
      <c r="B40" s="8" t="s">
        <v>42</v>
      </c>
      <c r="C40" s="253"/>
      <c r="D40" s="158">
        <f>投入係数表!AN40</f>
        <v>5.1830775190691833E-2</v>
      </c>
      <c r="E40" s="169">
        <f t="shared" si="9"/>
        <v>5.8208316245581839</v>
      </c>
      <c r="F40" s="127">
        <f>分析係数表!C43</f>
        <v>0.35268356770960052</v>
      </c>
      <c r="G40" s="169">
        <f t="shared" si="10"/>
        <v>2.0529116643860501</v>
      </c>
      <c r="H40" s="169">
        <v>2.5448498591376909</v>
      </c>
      <c r="I40" s="169">
        <f t="shared" si="11"/>
        <v>2.5448498591376909</v>
      </c>
      <c r="J40" s="127">
        <f>分析係数表!G43</f>
        <v>0.33274759463040848</v>
      </c>
      <c r="K40" s="170">
        <f t="shared" si="12"/>
        <v>0.84679266932360053</v>
      </c>
      <c r="L40" s="121"/>
      <c r="M40" s="122"/>
      <c r="N40" s="123">
        <f>分析係数表!H43</f>
        <v>1.5446597034197316E-2</v>
      </c>
      <c r="O40" s="124">
        <f t="shared" si="13"/>
        <v>0.38804064043247105</v>
      </c>
      <c r="P40" s="118">
        <f>分析係数表!C43</f>
        <v>0.35268356770960052</v>
      </c>
      <c r="Q40" s="124">
        <f t="shared" si="14"/>
        <v>0.13685555748404216</v>
      </c>
      <c r="R40" s="125">
        <v>0.53230432132711714</v>
      </c>
      <c r="S40" s="126">
        <f t="shared" si="15"/>
        <v>3.0771541804648082</v>
      </c>
      <c r="T40" s="127">
        <f>分析係数表!F43</f>
        <v>0.57611338364924813</v>
      </c>
      <c r="U40" s="128">
        <f t="shared" si="16"/>
        <v>1.7727897069180099</v>
      </c>
      <c r="V40" s="129">
        <f>分析係数表!D43</f>
        <v>0.10205680705190989</v>
      </c>
      <c r="W40" s="130">
        <f t="shared" si="17"/>
        <v>0</v>
      </c>
      <c r="X40" s="118">
        <f>分析係数表!E43</f>
        <v>9.4601601659272921E-2</v>
      </c>
      <c r="Y40" s="131">
        <f t="shared" si="18"/>
        <v>0</v>
      </c>
    </row>
    <row r="41" spans="1:25" x14ac:dyDescent="0.15">
      <c r="A41" s="11" t="s">
        <v>216</v>
      </c>
      <c r="B41" s="8" t="s">
        <v>306</v>
      </c>
      <c r="C41" s="253"/>
      <c r="D41" s="158">
        <f>投入係数表!AN41</f>
        <v>0</v>
      </c>
      <c r="E41" s="169">
        <f t="shared" si="9"/>
        <v>0</v>
      </c>
      <c r="F41" s="127">
        <f>分析係数表!C44</f>
        <v>0.75263033862133366</v>
      </c>
      <c r="G41" s="169">
        <f t="shared" si="10"/>
        <v>0</v>
      </c>
      <c r="H41" s="169">
        <v>3.5770542318074303E-5</v>
      </c>
      <c r="I41" s="169">
        <f t="shared" si="11"/>
        <v>3.5770542318074303E-5</v>
      </c>
      <c r="J41" s="127">
        <f>分析係数表!G44</f>
        <v>0.27768563162970106</v>
      </c>
      <c r="K41" s="170">
        <f t="shared" si="12"/>
        <v>9.9329656373314137E-6</v>
      </c>
      <c r="L41" s="121"/>
      <c r="M41" s="122"/>
      <c r="N41" s="123">
        <f>分析係数表!H44</f>
        <v>7.7133891527493476E-2</v>
      </c>
      <c r="O41" s="124">
        <f t="shared" si="13"/>
        <v>1.9377138279138577</v>
      </c>
      <c r="P41" s="118">
        <f>分析係数表!C44</f>
        <v>0.75263033862133366</v>
      </c>
      <c r="Q41" s="124">
        <f t="shared" si="14"/>
        <v>1.4583822144540475</v>
      </c>
      <c r="R41" s="125">
        <v>1.4657093687563481</v>
      </c>
      <c r="S41" s="126">
        <f t="shared" si="15"/>
        <v>1.4657451392986662</v>
      </c>
      <c r="T41" s="127">
        <f>分析係数表!F44</f>
        <v>0.39610414657666343</v>
      </c>
      <c r="U41" s="128">
        <f t="shared" si="16"/>
        <v>0.5805877275007908</v>
      </c>
      <c r="V41" s="129">
        <f>分析係数表!D44</f>
        <v>0.10185149469623915</v>
      </c>
      <c r="W41" s="130">
        <f t="shared" si="17"/>
        <v>0</v>
      </c>
      <c r="X41" s="118">
        <f>分析係数表!E44</f>
        <v>7.65380906460945E-2</v>
      </c>
      <c r="Y41" s="131">
        <f t="shared" si="18"/>
        <v>0</v>
      </c>
    </row>
    <row r="42" spans="1:25" x14ac:dyDescent="0.15">
      <c r="A42" s="11" t="s">
        <v>217</v>
      </c>
      <c r="B42" s="8" t="s">
        <v>307</v>
      </c>
      <c r="C42" s="117">
        <f>最終需要_まとめ!C43</f>
        <v>112.3045449955673</v>
      </c>
      <c r="D42" s="158">
        <f>投入係数表!AN42</f>
        <v>2.1079629703843226E-2</v>
      </c>
      <c r="E42" s="169">
        <f t="shared" si="9"/>
        <v>2.3673382225651585</v>
      </c>
      <c r="F42" s="127">
        <f>分析係数表!C45</f>
        <v>0.60759401946812885</v>
      </c>
      <c r="G42" s="169">
        <f t="shared" si="10"/>
        <v>1.4383805460889005</v>
      </c>
      <c r="H42" s="169">
        <v>1.4604535129660814</v>
      </c>
      <c r="I42" s="169">
        <f t="shared" si="11"/>
        <v>113.76499850853338</v>
      </c>
      <c r="J42" s="127">
        <f>分析係数表!G45</f>
        <v>0.27195126838456296</v>
      </c>
      <c r="K42" s="170">
        <f t="shared" si="12"/>
        <v>30.938535642163565</v>
      </c>
      <c r="L42" s="121"/>
      <c r="M42" s="122"/>
      <c r="N42" s="123">
        <f>分析係数表!H45</f>
        <v>6.7952214843026659E-2</v>
      </c>
      <c r="O42" s="124">
        <f t="shared" si="13"/>
        <v>1.707056959414178</v>
      </c>
      <c r="P42" s="118">
        <f>分析係数表!C45</f>
        <v>0.60759401946812885</v>
      </c>
      <c r="Q42" s="124">
        <f t="shared" si="14"/>
        <v>1.037197599431503</v>
      </c>
      <c r="R42" s="125">
        <v>1.0647724148105717</v>
      </c>
      <c r="S42" s="126">
        <f t="shared" si="15"/>
        <v>114.82977092334396</v>
      </c>
      <c r="T42" s="127">
        <f>分析係数表!F45</f>
        <v>0.68092012984410688</v>
      </c>
      <c r="U42" s="128">
        <f t="shared" si="16"/>
        <v>78.189902527092414</v>
      </c>
      <c r="V42" s="129">
        <f>分析係数表!D45</f>
        <v>0.21708812567627139</v>
      </c>
      <c r="W42" s="130">
        <f t="shared" si="17"/>
        <v>25</v>
      </c>
      <c r="X42" s="118">
        <f>分析係数表!E45</f>
        <v>0.15927276613366462</v>
      </c>
      <c r="Y42" s="131">
        <f t="shared" si="18"/>
        <v>18</v>
      </c>
    </row>
    <row r="43" spans="1:25" x14ac:dyDescent="0.15">
      <c r="A43" s="11" t="s">
        <v>218</v>
      </c>
      <c r="B43" s="8" t="s">
        <v>308</v>
      </c>
      <c r="C43" s="132"/>
      <c r="D43" s="158">
        <f>投入係数表!AN43</f>
        <v>1.7766734794747458E-3</v>
      </c>
      <c r="E43" s="169">
        <f t="shared" si="9"/>
        <v>0.19952850671810271</v>
      </c>
      <c r="F43" s="127">
        <f>分析係数表!C46</f>
        <v>1</v>
      </c>
      <c r="G43" s="169">
        <f t="shared" si="10"/>
        <v>0.19952850671810271</v>
      </c>
      <c r="H43" s="169">
        <v>0.21497650228767878</v>
      </c>
      <c r="I43" s="169">
        <f t="shared" si="11"/>
        <v>0.21497650228767878</v>
      </c>
      <c r="J43" s="127">
        <f>分析係数表!G46</f>
        <v>0</v>
      </c>
      <c r="K43" s="170">
        <f t="shared" si="12"/>
        <v>0</v>
      </c>
      <c r="L43" s="121"/>
      <c r="M43" s="122"/>
      <c r="N43" s="123">
        <f>分析係数表!H46</f>
        <v>0</v>
      </c>
      <c r="O43" s="124">
        <f t="shared" si="13"/>
        <v>0</v>
      </c>
      <c r="P43" s="118">
        <f>分析係数表!C46</f>
        <v>1</v>
      </c>
      <c r="Q43" s="124">
        <f t="shared" si="14"/>
        <v>0</v>
      </c>
      <c r="R43" s="125">
        <v>1.6727757642486355E-2</v>
      </c>
      <c r="S43" s="126">
        <f t="shared" si="15"/>
        <v>0.23170425993016514</v>
      </c>
      <c r="T43" s="127">
        <f>分析係数表!F46</f>
        <v>0</v>
      </c>
      <c r="U43" s="128">
        <f t="shared" si="16"/>
        <v>0</v>
      </c>
      <c r="V43" s="129">
        <f>分析係数表!D46</f>
        <v>0</v>
      </c>
      <c r="W43" s="130">
        <f t="shared" si="17"/>
        <v>0</v>
      </c>
      <c r="X43" s="118">
        <f>分析係数表!E46</f>
        <v>0</v>
      </c>
      <c r="Y43" s="131">
        <f t="shared" si="18"/>
        <v>0</v>
      </c>
    </row>
    <row r="44" spans="1:25" x14ac:dyDescent="0.15">
      <c r="A44" s="11" t="s">
        <v>219</v>
      </c>
      <c r="B44" s="8" t="s">
        <v>309</v>
      </c>
      <c r="C44" s="132"/>
      <c r="D44" s="158">
        <f>投入係数表!AN44</f>
        <v>4.2880615557247623E-3</v>
      </c>
      <c r="E44" s="169">
        <f t="shared" si="9"/>
        <v>0.48156880192865387</v>
      </c>
      <c r="F44" s="127">
        <f>分析係数表!C47</f>
        <v>6.0971505496971057E-2</v>
      </c>
      <c r="G44" s="169">
        <f t="shared" si="10"/>
        <v>2.9361974853962684E-2</v>
      </c>
      <c r="H44" s="169">
        <v>3.5794791766160711E-2</v>
      </c>
      <c r="I44" s="169">
        <f t="shared" si="11"/>
        <v>3.5794791766160711E-2</v>
      </c>
      <c r="J44" s="127">
        <f>分析係数表!G47</f>
        <v>1.2795549374130737E-2</v>
      </c>
      <c r="K44" s="170">
        <f t="shared" si="12"/>
        <v>4.5801402538063772E-4</v>
      </c>
      <c r="L44" s="121"/>
      <c r="M44" s="122"/>
      <c r="N44" s="123">
        <f>分析係数表!H47</f>
        <v>3.4032160391570036E-5</v>
      </c>
      <c r="O44" s="124">
        <f t="shared" si="13"/>
        <v>8.549366105951281E-4</v>
      </c>
      <c r="P44" s="118">
        <f>分析係数表!C47</f>
        <v>6.0971505496971057E-2</v>
      </c>
      <c r="Q44" s="124">
        <f t="shared" si="14"/>
        <v>5.2126772252462656E-5</v>
      </c>
      <c r="R44" s="125">
        <v>4.6068610675908638E-3</v>
      </c>
      <c r="S44" s="126">
        <f t="shared" si="15"/>
        <v>4.0401652833751578E-2</v>
      </c>
      <c r="T44" s="127">
        <f>分析係数表!F47</f>
        <v>0.42753824756606396</v>
      </c>
      <c r="U44" s="128">
        <f t="shared" si="16"/>
        <v>1.7273251851314651E-2</v>
      </c>
      <c r="V44" s="129">
        <f>分析係数表!D47</f>
        <v>1.4464534075104311E-2</v>
      </c>
      <c r="W44" s="130">
        <f t="shared" si="17"/>
        <v>0</v>
      </c>
      <c r="X44" s="118">
        <f>分析係数表!E47</f>
        <v>1.4464534075104311E-2</v>
      </c>
      <c r="Y44" s="131">
        <f t="shared" si="18"/>
        <v>0</v>
      </c>
    </row>
    <row r="45" spans="1:25" x14ac:dyDescent="0.15">
      <c r="A45" s="6">
        <v>41</v>
      </c>
      <c r="B45" s="50" t="s">
        <v>161</v>
      </c>
      <c r="C45" s="134">
        <f>SUM(C5:C40)</f>
        <v>0</v>
      </c>
      <c r="D45" s="162">
        <f>投入係数表!AN45</f>
        <v>0.29089354653415089</v>
      </c>
      <c r="E45" s="139">
        <f>SUM(E5:E44)</f>
        <v>32.668667385664698</v>
      </c>
      <c r="F45" s="141">
        <f>分析係数表!C48</f>
        <v>0.75263033862133366</v>
      </c>
      <c r="G45" s="139">
        <f>SUM(G5:G44)</f>
        <v>14.555621084472198</v>
      </c>
      <c r="H45" s="139">
        <f>SUM(H5:H44)</f>
        <v>17.022649981149605</v>
      </c>
      <c r="I45" s="139">
        <f>SUM(I5:I44)</f>
        <v>129.3271949767169</v>
      </c>
      <c r="J45" s="141">
        <f>分析係数表!G48</f>
        <v>0.27768563162970106</v>
      </c>
      <c r="K45" s="171">
        <f>SUM(K5:K44)</f>
        <v>34.978323893807868</v>
      </c>
      <c r="L45" s="137">
        <f>最終需要_まとめ!$L$33</f>
        <v>0.71820000000000006</v>
      </c>
      <c r="M45" s="134">
        <f>K45*L45</f>
        <v>25.121432220532814</v>
      </c>
      <c r="N45" s="138">
        <f>分析係数表!H48</f>
        <v>1</v>
      </c>
      <c r="O45" s="139">
        <f>SUM(O5:O44)</f>
        <v>25.121432220532814</v>
      </c>
      <c r="P45" s="135">
        <f>分析係数表!C48</f>
        <v>0.75263033862133366</v>
      </c>
      <c r="Q45" s="139">
        <f>SUM(Q5:Q44)</f>
        <v>15.621642895112808</v>
      </c>
      <c r="R45" s="134">
        <f>SUM(R5:R44)</f>
        <v>17.903493809379498</v>
      </c>
      <c r="S45" s="140">
        <f>SUM(S5:S44)</f>
        <v>147.23068878609641</v>
      </c>
      <c r="T45" s="141">
        <f>分析係数表!F48</f>
        <v>0.39610414657666343</v>
      </c>
      <c r="U45" s="142">
        <f>SUM(U5:U44)</f>
        <v>97.765902840799242</v>
      </c>
      <c r="V45" s="143">
        <f>分析係数表!D48</f>
        <v>5.7368642575524612E-2</v>
      </c>
      <c r="W45" s="144">
        <f>SUM(W5:W44)</f>
        <v>25</v>
      </c>
      <c r="X45" s="135">
        <f>分析係数表!E48</f>
        <v>4.9571518967407954E-2</v>
      </c>
      <c r="Y45" s="145">
        <f>SUM(Y5:Y44)</f>
        <v>18</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7"/>
  <sheetViews>
    <sheetView workbookViewId="0">
      <pane xSplit="2" ySplit="4" topLeftCell="C5" activePane="bottomRight" state="frozen"/>
      <selection pane="topRight" activeCell="C1" sqref="C1"/>
      <selection pane="bottomLeft" activeCell="A5" sqref="A5"/>
      <selection pane="bottomRight" activeCell="G1" sqref="G1"/>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321</v>
      </c>
      <c r="S2" s="6" t="s">
        <v>164</v>
      </c>
      <c r="U2" s="106" t="s">
        <v>228</v>
      </c>
      <c r="W2" s="6" t="s">
        <v>140</v>
      </c>
      <c r="Y2" s="6" t="s">
        <v>165</v>
      </c>
    </row>
    <row r="3" spans="1:25" ht="45" x14ac:dyDescent="0.15">
      <c r="B3" s="107"/>
      <c r="C3" s="108" t="s">
        <v>249</v>
      </c>
      <c r="D3" s="108" t="s">
        <v>369</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投入係数表!AO5</f>
        <v>0</v>
      </c>
      <c r="E5" s="169">
        <f>$C$43*D5</f>
        <v>0</v>
      </c>
      <c r="F5" s="127">
        <f>分析係数表!C8</f>
        <v>9.2543346452504949E-3</v>
      </c>
      <c r="G5" s="169">
        <f t="shared" ref="G5:G38" si="0">E5*F5</f>
        <v>0</v>
      </c>
      <c r="H5" s="169">
        <f t="array" ref="H5:H44">MMULT(逆行列係数!C5:AP44,'39'!G5:G44)</f>
        <v>0</v>
      </c>
      <c r="I5" s="169">
        <f t="shared" ref="I5:I38" si="1">C5+H5</f>
        <v>0</v>
      </c>
      <c r="J5" s="127">
        <f>分析係数表!G8</f>
        <v>9.727626459143969E-2</v>
      </c>
      <c r="K5" s="17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MMULT(逆行列係数!C5:AP44,'39'!Q5:Q44)</f>
        <v>0</v>
      </c>
      <c r="S5" s="126">
        <f t="shared" ref="S5:S38" si="5">I5+R5</f>
        <v>0</v>
      </c>
      <c r="T5" s="127">
        <f>分析係数表!F8</f>
        <v>0.55836575875486383</v>
      </c>
      <c r="U5" s="128">
        <f t="shared" ref="U5:U38" si="6">S5*T5</f>
        <v>0</v>
      </c>
      <c r="V5" s="129">
        <f>分析係数表!D8</f>
        <v>0.2736524906322878</v>
      </c>
      <c r="W5" s="259">
        <f t="shared" ref="W5:W38" si="7">ROUND(S5*V5,0)</f>
        <v>0</v>
      </c>
      <c r="X5" s="118">
        <f>分析係数表!E8</f>
        <v>4.6479574456934729E-2</v>
      </c>
      <c r="Y5" s="258">
        <f t="shared" ref="Y5:Y38" si="8">ROUND(S5*X5,0)</f>
        <v>0</v>
      </c>
    </row>
    <row r="6" spans="1:25" x14ac:dyDescent="0.15">
      <c r="A6" s="11" t="s">
        <v>238</v>
      </c>
      <c r="B6" s="8" t="s">
        <v>292</v>
      </c>
      <c r="C6" s="132"/>
      <c r="D6" s="158">
        <f>投入係数表!AO6</f>
        <v>0</v>
      </c>
      <c r="E6" s="169">
        <f t="shared" ref="E6:E44" si="9">$C$43*D6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58">
        <f>投入係数表!AO7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58">
        <f>投入係数表!AO8</f>
        <v>0</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9">
        <f t="shared" si="7"/>
        <v>0</v>
      </c>
      <c r="X8" s="118">
        <f>分析係数表!E11</f>
        <v>4.7021943573667714E-2</v>
      </c>
      <c r="Y8" s="258">
        <f t="shared" si="8"/>
        <v>0</v>
      </c>
    </row>
    <row r="9" spans="1:25" x14ac:dyDescent="0.15">
      <c r="A9" s="11" t="s">
        <v>241</v>
      </c>
      <c r="B9" s="8" t="s">
        <v>204</v>
      </c>
      <c r="C9" s="132"/>
      <c r="D9" s="158">
        <f>投入係数表!AO9</f>
        <v>0</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9">
        <f t="shared" si="7"/>
        <v>0</v>
      </c>
      <c r="X9" s="118">
        <f>分析係数表!E12</f>
        <v>3.539948357013805E-2</v>
      </c>
      <c r="Y9" s="258">
        <f t="shared" si="8"/>
        <v>0</v>
      </c>
    </row>
    <row r="10" spans="1:25" x14ac:dyDescent="0.15">
      <c r="A10" s="11" t="s">
        <v>242</v>
      </c>
      <c r="B10" s="8" t="s">
        <v>29</v>
      </c>
      <c r="C10" s="132"/>
      <c r="D10" s="158">
        <f>投入係数表!AO10</f>
        <v>1.9517388218594747E-2</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58">
        <f>投入係数表!AO11</f>
        <v>0.43222143364088006</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58">
        <f>投入係数表!AO12</f>
        <v>1.0290986515259049E-2</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58">
        <f>投入係数表!AO13</f>
        <v>0</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58">
        <f>投入係数表!AO14</f>
        <v>4.7196593328601842E-2</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58">
        <f>投入係数表!AO15</f>
        <v>4.9680624556422996E-3</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58">
        <f>投入係数表!AO16</f>
        <v>0</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58">
        <f>投入係数表!AO17</f>
        <v>1.0645848119233499E-3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58">
        <f>投入係数表!AO18</f>
        <v>3.5486160397444998E-4</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58">
        <f>投入係数表!AO19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58">
        <f>投入係数表!AO20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58">
        <f>投入係数表!AO21</f>
        <v>2.4840312278211499E-2</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58">
        <f>投入係数表!AO22</f>
        <v>3.5841022001419448E-2</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58">
        <f>投入係数表!AO23</f>
        <v>0</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58">
        <f>投入係数表!AO24</f>
        <v>0</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58">
        <f>投入係数表!AO25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58">
        <f>投入係数表!AO26</f>
        <v>6.3165365507452095E-2</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58">
        <f>投入係数表!AO27</f>
        <v>0</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58">
        <f>投入係数表!AO28</f>
        <v>0</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58">
        <f>投入係数表!AO29</f>
        <v>0</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58">
        <f>投入係数表!AO30</f>
        <v>0</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58">
        <f>投入係数表!AO31</f>
        <v>0.22675656493967353</v>
      </c>
      <c r="E31" s="169">
        <f t="shared" si="9"/>
        <v>0</v>
      </c>
      <c r="F31" s="127">
        <f>分析係数表!C34</f>
        <v>0.43058167090385968</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0.43058167090385968</v>
      </c>
      <c r="Q31" s="124">
        <f t="shared" si="4"/>
        <v>0</v>
      </c>
      <c r="R31" s="125">
        <v>0</v>
      </c>
      <c r="S31" s="126">
        <f t="shared" si="5"/>
        <v>0</v>
      </c>
      <c r="T31" s="127">
        <f>分析係数表!F34</f>
        <v>0.66381809020658411</v>
      </c>
      <c r="U31" s="128">
        <f t="shared" si="6"/>
        <v>0</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58">
        <f>投入係数表!AO32</f>
        <v>0</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9">
        <f t="shared" si="7"/>
        <v>0</v>
      </c>
      <c r="X32" s="118">
        <f>分析係数表!E35</f>
        <v>3.8022132954380151E-2</v>
      </c>
      <c r="Y32" s="258">
        <f t="shared" si="8"/>
        <v>0</v>
      </c>
    </row>
    <row r="33" spans="1:25" x14ac:dyDescent="0.15">
      <c r="A33" s="11" t="s">
        <v>21</v>
      </c>
      <c r="B33" s="8" t="s">
        <v>39</v>
      </c>
      <c r="C33" s="132"/>
      <c r="D33" s="158">
        <f>投入係数表!AO33</f>
        <v>0</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58">
        <f>投入係数表!AO34</f>
        <v>0.1334279630943932</v>
      </c>
      <c r="E34" s="169">
        <f t="shared" si="9"/>
        <v>0</v>
      </c>
      <c r="F34" s="127">
        <f>分析係数表!C37</f>
        <v>0.57178358697686016</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0.57178358697686016</v>
      </c>
      <c r="Q34" s="124">
        <f t="shared" si="4"/>
        <v>0</v>
      </c>
      <c r="R34" s="125">
        <v>0</v>
      </c>
      <c r="S34" s="126">
        <f t="shared" si="5"/>
        <v>0</v>
      </c>
      <c r="T34" s="127">
        <f>分析係数表!F37</f>
        <v>0.69745759981095801</v>
      </c>
      <c r="U34" s="128">
        <f t="shared" si="6"/>
        <v>0</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58">
        <f>投入係数表!AO35</f>
        <v>0</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58">
        <f>投入係数表!AO36</f>
        <v>0</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58">
        <f>投入係数表!AO37</f>
        <v>0</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9">
        <f t="shared" si="7"/>
        <v>0</v>
      </c>
      <c r="X37" s="118">
        <f>分析係数表!E40</f>
        <v>2.4344714139117072E-2</v>
      </c>
      <c r="Y37" s="258">
        <f t="shared" si="8"/>
        <v>0</v>
      </c>
    </row>
    <row r="38" spans="1:25" x14ac:dyDescent="0.15">
      <c r="A38" s="11" t="s">
        <v>26</v>
      </c>
      <c r="B38" s="8" t="s">
        <v>304</v>
      </c>
      <c r="C38" s="253"/>
      <c r="D38" s="158">
        <f>投入係数表!AO38</f>
        <v>0</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9">
        <f t="shared" si="7"/>
        <v>0</v>
      </c>
      <c r="X38" s="118">
        <f>分析係数表!E41</f>
        <v>8.6402994268048192E-2</v>
      </c>
      <c r="Y38" s="258">
        <f t="shared" si="8"/>
        <v>0</v>
      </c>
    </row>
    <row r="39" spans="1:25" x14ac:dyDescent="0.15">
      <c r="A39" s="11" t="s">
        <v>57</v>
      </c>
      <c r="B39" s="8" t="s">
        <v>305</v>
      </c>
      <c r="C39" s="253"/>
      <c r="D39" s="158">
        <f>投入係数表!AO39</f>
        <v>0</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259">
        <f t="shared" ref="W39:W44" si="17">ROUND(S39*V39,0)</f>
        <v>0</v>
      </c>
      <c r="X39" s="118">
        <f>分析係数表!E42</f>
        <v>9.4035758154770027E-2</v>
      </c>
      <c r="Y39" s="258">
        <f t="shared" ref="Y39:Y44" si="18">ROUND(S39*X39,0)</f>
        <v>0</v>
      </c>
    </row>
    <row r="40" spans="1:25" x14ac:dyDescent="0.15">
      <c r="A40" s="11" t="s">
        <v>210</v>
      </c>
      <c r="B40" s="8" t="s">
        <v>42</v>
      </c>
      <c r="C40" s="253"/>
      <c r="D40" s="158">
        <f>投入係数表!AO40</f>
        <v>0</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259">
        <f t="shared" si="17"/>
        <v>0</v>
      </c>
      <c r="X40" s="118">
        <f>分析係数表!E43</f>
        <v>9.4601601659272921E-2</v>
      </c>
      <c r="Y40" s="258">
        <f t="shared" si="18"/>
        <v>0</v>
      </c>
    </row>
    <row r="41" spans="1:25" x14ac:dyDescent="0.15">
      <c r="A41" s="11" t="s">
        <v>216</v>
      </c>
      <c r="B41" s="8" t="s">
        <v>306</v>
      </c>
      <c r="C41" s="253"/>
      <c r="D41" s="158">
        <f>投入係数表!AO41</f>
        <v>0</v>
      </c>
      <c r="E41" s="169">
        <f t="shared" si="9"/>
        <v>0</v>
      </c>
      <c r="F41" s="127">
        <f>分析係数表!C44</f>
        <v>0.75263033862133366</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0.75263033862133366</v>
      </c>
      <c r="Q41" s="124">
        <f t="shared" si="14"/>
        <v>0</v>
      </c>
      <c r="R41" s="125">
        <v>0</v>
      </c>
      <c r="S41" s="126">
        <f t="shared" si="15"/>
        <v>0</v>
      </c>
      <c r="T41" s="127">
        <f>分析係数表!F44</f>
        <v>0.39610414657666343</v>
      </c>
      <c r="U41" s="128">
        <f t="shared" si="16"/>
        <v>0</v>
      </c>
      <c r="V41" s="129">
        <f>分析係数表!D44</f>
        <v>0.10185149469623915</v>
      </c>
      <c r="W41" s="259">
        <f t="shared" si="17"/>
        <v>0</v>
      </c>
      <c r="X41" s="118">
        <f>分析係数表!E44</f>
        <v>7.65380906460945E-2</v>
      </c>
      <c r="Y41" s="258">
        <f t="shared" si="18"/>
        <v>0</v>
      </c>
    </row>
    <row r="42" spans="1:25" x14ac:dyDescent="0.15">
      <c r="A42" s="11" t="s">
        <v>217</v>
      </c>
      <c r="B42" s="8" t="s">
        <v>307</v>
      </c>
      <c r="C42" s="253"/>
      <c r="D42" s="158">
        <f>投入係数表!AO42</f>
        <v>0</v>
      </c>
      <c r="E42" s="169">
        <f t="shared" si="9"/>
        <v>0</v>
      </c>
      <c r="F42" s="127">
        <f>分析係数表!C45</f>
        <v>0.60759401946812885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0.60759401946812885</v>
      </c>
      <c r="Q42" s="124">
        <f t="shared" si="14"/>
        <v>0</v>
      </c>
      <c r="R42" s="125">
        <v>0</v>
      </c>
      <c r="S42" s="126">
        <f t="shared" si="15"/>
        <v>0</v>
      </c>
      <c r="T42" s="127">
        <f>分析係数表!F45</f>
        <v>0.68092012984410688</v>
      </c>
      <c r="U42" s="128">
        <f t="shared" si="16"/>
        <v>0</v>
      </c>
      <c r="V42" s="129">
        <f>分析係数表!D45</f>
        <v>0.21708812567627139</v>
      </c>
      <c r="W42" s="259">
        <f t="shared" si="17"/>
        <v>0</v>
      </c>
      <c r="X42" s="118">
        <f>分析係数表!E45</f>
        <v>0.15927276613366462</v>
      </c>
      <c r="Y42" s="258">
        <f t="shared" si="18"/>
        <v>0</v>
      </c>
    </row>
    <row r="43" spans="1:25" x14ac:dyDescent="0.15">
      <c r="A43" s="11" t="s">
        <v>218</v>
      </c>
      <c r="B43" s="8" t="s">
        <v>308</v>
      </c>
      <c r="C43" s="117">
        <f>最終需要_まとめ!C44</f>
        <v>0</v>
      </c>
      <c r="D43" s="158">
        <f>投入係数表!AO43</f>
        <v>0</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259">
        <f t="shared" si="17"/>
        <v>0</v>
      </c>
      <c r="X43" s="118">
        <f>分析係数表!E46</f>
        <v>0</v>
      </c>
      <c r="Y43" s="258">
        <f t="shared" si="18"/>
        <v>0</v>
      </c>
    </row>
    <row r="44" spans="1:25" x14ac:dyDescent="0.15">
      <c r="A44" s="11" t="s">
        <v>219</v>
      </c>
      <c r="B44" s="8" t="s">
        <v>309</v>
      </c>
      <c r="C44" s="132"/>
      <c r="D44" s="158">
        <f>投入係数表!AO44</f>
        <v>3.5486160397444998E-4</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259">
        <f t="shared" si="17"/>
        <v>0</v>
      </c>
      <c r="X44" s="118">
        <f>分析係数表!E47</f>
        <v>1.4464534075104311E-2</v>
      </c>
      <c r="Y44" s="258">
        <f t="shared" si="18"/>
        <v>0</v>
      </c>
    </row>
    <row r="45" spans="1:25" x14ac:dyDescent="0.15">
      <c r="A45" s="6">
        <v>41</v>
      </c>
      <c r="B45" s="50" t="s">
        <v>161</v>
      </c>
      <c r="C45" s="134">
        <f>SUM(C5:C40)</f>
        <v>0</v>
      </c>
      <c r="D45" s="162">
        <f>投入係数表!AO45</f>
        <v>1</v>
      </c>
      <c r="E45" s="139">
        <f>SUM(E5:E44)</f>
        <v>0</v>
      </c>
      <c r="F45" s="141">
        <f>分析係数表!C48</f>
        <v>0.75263033862133366</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47"/>
  <sheetViews>
    <sheetView workbookViewId="0">
      <pane xSplit="2" ySplit="4" topLeftCell="E5" activePane="bottomRight" state="frozen"/>
      <selection pane="topRight" activeCell="C1" sqref="C1"/>
      <selection pane="bottomLeft" activeCell="A5" sqref="A5"/>
      <selection pane="bottomRight" activeCell="F8" sqref="F8"/>
    </sheetView>
  </sheetViews>
  <sheetFormatPr defaultColWidth="8.875" defaultRowHeight="11.25" x14ac:dyDescent="0.15"/>
  <cols>
    <col min="1" max="1" width="3" style="6" customWidth="1"/>
    <col min="2" max="2" width="19.125" style="6" customWidth="1"/>
    <col min="3" max="3" width="9.375" style="6" customWidth="1"/>
    <col min="4" max="4" width="8.875" style="6" customWidth="1"/>
    <col min="5" max="5" width="9" style="6" customWidth="1"/>
    <col min="6" max="16384" width="8.875" style="6"/>
  </cols>
  <sheetData>
    <row r="1" spans="1:25" ht="13.5" x14ac:dyDescent="0.15">
      <c r="B1" s="103" t="s">
        <v>163</v>
      </c>
      <c r="C1" s="104"/>
      <c r="D1" s="104"/>
      <c r="E1" s="104"/>
      <c r="F1" s="105"/>
      <c r="G1" s="104" t="s">
        <v>979</v>
      </c>
    </row>
    <row r="2" spans="1:25" x14ac:dyDescent="0.15">
      <c r="B2" s="6" t="s">
        <v>322</v>
      </c>
      <c r="S2" s="6" t="s">
        <v>164</v>
      </c>
      <c r="U2" s="106" t="s">
        <v>228</v>
      </c>
      <c r="W2" s="6" t="s">
        <v>140</v>
      </c>
      <c r="Y2" s="6" t="s">
        <v>165</v>
      </c>
    </row>
    <row r="3" spans="1:25" ht="45" x14ac:dyDescent="0.15">
      <c r="B3" s="107"/>
      <c r="C3" s="108" t="s">
        <v>249</v>
      </c>
      <c r="D3" s="108" t="s">
        <v>370</v>
      </c>
      <c r="E3" s="108" t="s">
        <v>153</v>
      </c>
      <c r="F3" s="108" t="s">
        <v>250</v>
      </c>
      <c r="G3" s="108" t="s">
        <v>251</v>
      </c>
      <c r="H3" s="108" t="s">
        <v>154</v>
      </c>
      <c r="I3" s="108" t="s">
        <v>155</v>
      </c>
      <c r="J3" s="108" t="s">
        <v>156</v>
      </c>
      <c r="K3" s="109" t="s">
        <v>157</v>
      </c>
      <c r="L3" s="108" t="s">
        <v>472</v>
      </c>
      <c r="M3" s="108" t="s">
        <v>158</v>
      </c>
      <c r="N3" s="108" t="s">
        <v>76</v>
      </c>
      <c r="O3" s="108" t="s">
        <v>158</v>
      </c>
      <c r="P3" s="108" t="s">
        <v>250</v>
      </c>
      <c r="Q3" s="108" t="s">
        <v>252</v>
      </c>
      <c r="R3" s="108" t="s">
        <v>159</v>
      </c>
      <c r="S3" s="110" t="s">
        <v>160</v>
      </c>
      <c r="T3" s="108" t="s">
        <v>227</v>
      </c>
      <c r="U3" s="112" t="s">
        <v>228</v>
      </c>
      <c r="V3" s="111" t="s">
        <v>229</v>
      </c>
      <c r="W3" s="110" t="s">
        <v>166</v>
      </c>
      <c r="X3" s="108" t="s">
        <v>167</v>
      </c>
      <c r="Y3" s="112" t="s">
        <v>168</v>
      </c>
    </row>
    <row r="4" spans="1:25" ht="21" x14ac:dyDescent="0.15">
      <c r="B4" s="113"/>
      <c r="C4" s="114" t="s">
        <v>94</v>
      </c>
      <c r="D4" s="114" t="s">
        <v>95</v>
      </c>
      <c r="E4" s="114" t="s">
        <v>169</v>
      </c>
      <c r="F4" s="114" t="s">
        <v>97</v>
      </c>
      <c r="G4" s="114" t="s">
        <v>170</v>
      </c>
      <c r="H4" s="114" t="s">
        <v>171</v>
      </c>
      <c r="I4" s="114" t="s">
        <v>172</v>
      </c>
      <c r="J4" s="114" t="s">
        <v>173</v>
      </c>
      <c r="K4" s="115" t="s">
        <v>174</v>
      </c>
      <c r="L4" s="114" t="s">
        <v>175</v>
      </c>
      <c r="M4" s="114" t="s">
        <v>176</v>
      </c>
      <c r="N4" s="114" t="s">
        <v>177</v>
      </c>
      <c r="O4" s="114" t="s">
        <v>178</v>
      </c>
      <c r="P4" s="114" t="s">
        <v>179</v>
      </c>
      <c r="Q4" s="114" t="s">
        <v>180</v>
      </c>
      <c r="R4" s="114" t="s">
        <v>181</v>
      </c>
      <c r="S4" s="114" t="s">
        <v>182</v>
      </c>
      <c r="T4" s="116" t="s">
        <v>183</v>
      </c>
      <c r="U4" s="115" t="s">
        <v>184</v>
      </c>
      <c r="V4" s="114" t="s">
        <v>185</v>
      </c>
      <c r="W4" s="114" t="s">
        <v>186</v>
      </c>
      <c r="X4" s="114" t="s">
        <v>187</v>
      </c>
      <c r="Y4" s="115" t="s">
        <v>188</v>
      </c>
    </row>
    <row r="5" spans="1:25" x14ac:dyDescent="0.15">
      <c r="A5" s="7" t="s">
        <v>290</v>
      </c>
      <c r="B5" s="8" t="s">
        <v>291</v>
      </c>
      <c r="C5" s="133"/>
      <c r="D5" s="158">
        <f>投入係数表!AP5</f>
        <v>0</v>
      </c>
      <c r="E5" s="169">
        <f>$C$44*D5</f>
        <v>0</v>
      </c>
      <c r="F5" s="127">
        <f>分析係数表!C8</f>
        <v>9.2543346452504949E-3</v>
      </c>
      <c r="G5" s="169">
        <f t="shared" ref="G5:G38" si="0">E5*F5</f>
        <v>0</v>
      </c>
      <c r="H5" s="169">
        <f t="array" ref="H5:H44">MMULT(逆行列係数!C5:AP44,'40'!G5:G44)</f>
        <v>0</v>
      </c>
      <c r="I5" s="169">
        <f t="shared" ref="I5:I38" si="1">C5+H5</f>
        <v>0</v>
      </c>
      <c r="J5" s="127">
        <f>分析係数表!G8</f>
        <v>9.727626459143969E-2</v>
      </c>
      <c r="K5" s="170">
        <f t="shared" ref="K5:K38" si="2">I5*J5</f>
        <v>0</v>
      </c>
      <c r="L5" s="121" t="s">
        <v>189</v>
      </c>
      <c r="M5" s="122" t="s">
        <v>189</v>
      </c>
      <c r="N5" s="123">
        <f>分析係数表!H8</f>
        <v>1.0188628253699747E-2</v>
      </c>
      <c r="O5" s="124">
        <f t="shared" ref="O5:O38" si="3">$M$45*N5</f>
        <v>0</v>
      </c>
      <c r="P5" s="118">
        <f>分析係数表!C8</f>
        <v>9.2543346452504949E-3</v>
      </c>
      <c r="Q5" s="124">
        <f t="shared" ref="Q5:Q38" si="4">O5*P5</f>
        <v>0</v>
      </c>
      <c r="R5" s="125">
        <f t="array" ref="R5:R44">MMULT(逆行列係数!C5:AP44,'40'!Q5:Q44)</f>
        <v>0</v>
      </c>
      <c r="S5" s="126">
        <f t="shared" ref="S5:S38" si="5">I5+R5</f>
        <v>0</v>
      </c>
      <c r="T5" s="127">
        <f>分析係数表!F8</f>
        <v>0.55836575875486383</v>
      </c>
      <c r="U5" s="128">
        <f t="shared" ref="U5:U38" si="6">S5*T5</f>
        <v>0</v>
      </c>
      <c r="V5" s="129">
        <f>分析係数表!D8</f>
        <v>0.2736524906322878</v>
      </c>
      <c r="W5" s="259">
        <f t="shared" ref="W5:W38" si="7">ROUND(S5*V5,0)</f>
        <v>0</v>
      </c>
      <c r="X5" s="118">
        <f>分析係数表!E8</f>
        <v>4.6479574456934729E-2</v>
      </c>
      <c r="Y5" s="258">
        <f t="shared" ref="Y5:Y38" si="8">ROUND(S5*X5,0)</f>
        <v>0</v>
      </c>
    </row>
    <row r="6" spans="1:25" x14ac:dyDescent="0.15">
      <c r="A6" s="11" t="s">
        <v>238</v>
      </c>
      <c r="B6" s="8" t="s">
        <v>292</v>
      </c>
      <c r="C6" s="132"/>
      <c r="D6" s="158">
        <f>投入係数表!AP6</f>
        <v>0</v>
      </c>
      <c r="E6" s="169">
        <f t="shared" ref="E6:E44" si="9">$C$44*D6</f>
        <v>0</v>
      </c>
      <c r="F6" s="127">
        <f>分析係数表!C9</f>
        <v>0</v>
      </c>
      <c r="G6" s="169">
        <f t="shared" si="0"/>
        <v>0</v>
      </c>
      <c r="H6" s="169">
        <v>0</v>
      </c>
      <c r="I6" s="169">
        <f t="shared" si="1"/>
        <v>0</v>
      </c>
      <c r="J6" s="127">
        <f>分析係数表!G9</f>
        <v>0</v>
      </c>
      <c r="K6" s="170">
        <f t="shared" si="2"/>
        <v>0</v>
      </c>
      <c r="L6" s="121"/>
      <c r="M6" s="122"/>
      <c r="N6" s="123">
        <f>分析係数表!H9</f>
        <v>5.2549659428159613E-4</v>
      </c>
      <c r="O6" s="124">
        <f t="shared" si="3"/>
        <v>0</v>
      </c>
      <c r="P6" s="118">
        <f>分析係数表!C9</f>
        <v>0</v>
      </c>
      <c r="Q6" s="124">
        <f t="shared" si="4"/>
        <v>0</v>
      </c>
      <c r="R6" s="125">
        <v>0</v>
      </c>
      <c r="S6" s="126">
        <f t="shared" si="5"/>
        <v>0</v>
      </c>
      <c r="T6" s="127">
        <f>分析係数表!F9</f>
        <v>0</v>
      </c>
      <c r="U6" s="128">
        <f t="shared" si="6"/>
        <v>0</v>
      </c>
      <c r="V6" s="129">
        <f>分析係数表!D9</f>
        <v>0</v>
      </c>
      <c r="W6" s="259">
        <f t="shared" si="7"/>
        <v>0</v>
      </c>
      <c r="X6" s="118">
        <f>分析係数表!E9</f>
        <v>0</v>
      </c>
      <c r="Y6" s="258">
        <f t="shared" si="8"/>
        <v>0</v>
      </c>
    </row>
    <row r="7" spans="1:25" x14ac:dyDescent="0.15">
      <c r="A7" s="11" t="s">
        <v>239</v>
      </c>
      <c r="B7" s="8" t="s">
        <v>293</v>
      </c>
      <c r="C7" s="132"/>
      <c r="D7" s="158">
        <f>投入係数表!AP7</f>
        <v>0</v>
      </c>
      <c r="E7" s="169">
        <f t="shared" si="9"/>
        <v>0</v>
      </c>
      <c r="F7" s="127">
        <f>分析係数表!C10</f>
        <v>0</v>
      </c>
      <c r="G7" s="169">
        <f t="shared" si="0"/>
        <v>0</v>
      </c>
      <c r="H7" s="169">
        <v>0</v>
      </c>
      <c r="I7" s="169">
        <f t="shared" si="1"/>
        <v>0</v>
      </c>
      <c r="J7" s="127">
        <f>分析係数表!G10</f>
        <v>0</v>
      </c>
      <c r="K7" s="170">
        <f t="shared" si="2"/>
        <v>0</v>
      </c>
      <c r="L7" s="121"/>
      <c r="M7" s="122"/>
      <c r="N7" s="123">
        <f>分析係数表!H10</f>
        <v>1.19512939728043E-3</v>
      </c>
      <c r="O7" s="124">
        <f t="shared" si="3"/>
        <v>0</v>
      </c>
      <c r="P7" s="118">
        <f>分析係数表!C10</f>
        <v>0</v>
      </c>
      <c r="Q7" s="124">
        <f t="shared" si="4"/>
        <v>0</v>
      </c>
      <c r="R7" s="125">
        <v>0</v>
      </c>
      <c r="S7" s="126">
        <f t="shared" si="5"/>
        <v>0</v>
      </c>
      <c r="T7" s="127">
        <f>分析係数表!F10</f>
        <v>0</v>
      </c>
      <c r="U7" s="128">
        <f t="shared" si="6"/>
        <v>0</v>
      </c>
      <c r="V7" s="129">
        <f>分析係数表!D10</f>
        <v>0</v>
      </c>
      <c r="W7" s="259">
        <f t="shared" si="7"/>
        <v>0</v>
      </c>
      <c r="X7" s="118">
        <f>分析係数表!E10</f>
        <v>0</v>
      </c>
      <c r="Y7" s="258">
        <f t="shared" si="8"/>
        <v>0</v>
      </c>
    </row>
    <row r="8" spans="1:25" x14ac:dyDescent="0.15">
      <c r="A8" s="11" t="s">
        <v>240</v>
      </c>
      <c r="B8" s="8" t="s">
        <v>28</v>
      </c>
      <c r="C8" s="132"/>
      <c r="D8" s="158">
        <f>投入係数表!AP8</f>
        <v>2.7816411682892909E-4</v>
      </c>
      <c r="E8" s="169">
        <f t="shared" si="9"/>
        <v>0</v>
      </c>
      <c r="F8" s="127">
        <f>分析係数表!C11</f>
        <v>8.2087549528786496E-4</v>
      </c>
      <c r="G8" s="169">
        <f t="shared" si="0"/>
        <v>0</v>
      </c>
      <c r="H8" s="169">
        <v>0</v>
      </c>
      <c r="I8" s="169">
        <f t="shared" si="1"/>
        <v>0</v>
      </c>
      <c r="J8" s="127">
        <f>分析係数表!G11</f>
        <v>0.23510971786833856</v>
      </c>
      <c r="K8" s="170">
        <f t="shared" si="2"/>
        <v>0</v>
      </c>
      <c r="L8" s="121"/>
      <c r="M8" s="122"/>
      <c r="N8" s="123">
        <f>分析係数表!H11</f>
        <v>-2.1019863771263845E-5</v>
      </c>
      <c r="O8" s="124">
        <f t="shared" si="3"/>
        <v>0</v>
      </c>
      <c r="P8" s="118">
        <f>分析係数表!C11</f>
        <v>8.2087549528786496E-4</v>
      </c>
      <c r="Q8" s="124">
        <f t="shared" si="4"/>
        <v>0</v>
      </c>
      <c r="R8" s="125">
        <v>0</v>
      </c>
      <c r="S8" s="126">
        <f t="shared" si="5"/>
        <v>0</v>
      </c>
      <c r="T8" s="127">
        <f>分析係数表!F11</f>
        <v>0.40125391849529779</v>
      </c>
      <c r="U8" s="128">
        <f t="shared" si="6"/>
        <v>0</v>
      </c>
      <c r="V8" s="129">
        <f>分析係数表!D11</f>
        <v>5.6426332288401257E-2</v>
      </c>
      <c r="W8" s="259">
        <f t="shared" si="7"/>
        <v>0</v>
      </c>
      <c r="X8" s="118">
        <f>分析係数表!E11</f>
        <v>4.7021943573667714E-2</v>
      </c>
      <c r="Y8" s="258">
        <f t="shared" si="8"/>
        <v>0</v>
      </c>
    </row>
    <row r="9" spans="1:25" x14ac:dyDescent="0.15">
      <c r="A9" s="11" t="s">
        <v>241</v>
      </c>
      <c r="B9" s="8" t="s">
        <v>204</v>
      </c>
      <c r="C9" s="132"/>
      <c r="D9" s="158">
        <f>投入係数表!AP9</f>
        <v>3.0598052851182199E-3</v>
      </c>
      <c r="E9" s="169">
        <f t="shared" si="9"/>
        <v>0</v>
      </c>
      <c r="F9" s="127">
        <f>分析係数表!C12</f>
        <v>3.3694766091354578E-2</v>
      </c>
      <c r="G9" s="169">
        <f t="shared" si="0"/>
        <v>0</v>
      </c>
      <c r="H9" s="169">
        <v>0</v>
      </c>
      <c r="I9" s="169">
        <f t="shared" si="1"/>
        <v>0</v>
      </c>
      <c r="J9" s="127">
        <f>分析係数表!G12</f>
        <v>0.15134643790478355</v>
      </c>
      <c r="K9" s="170">
        <f t="shared" si="2"/>
        <v>0</v>
      </c>
      <c r="L9" s="121"/>
      <c r="M9" s="122"/>
      <c r="N9" s="123">
        <f>分析係数表!H12</f>
        <v>7.8483166592429848E-2</v>
      </c>
      <c r="O9" s="124">
        <f t="shared" si="3"/>
        <v>0</v>
      </c>
      <c r="P9" s="118">
        <f>分析係数表!C12</f>
        <v>3.3694766091354578E-2</v>
      </c>
      <c r="Q9" s="124">
        <f t="shared" si="4"/>
        <v>0</v>
      </c>
      <c r="R9" s="125">
        <v>0</v>
      </c>
      <c r="S9" s="126">
        <f t="shared" si="5"/>
        <v>0</v>
      </c>
      <c r="T9" s="127">
        <f>分析係数表!F12</f>
        <v>0.30024997159413702</v>
      </c>
      <c r="U9" s="128">
        <f t="shared" si="6"/>
        <v>0</v>
      </c>
      <c r="V9" s="129">
        <f>分析係数表!D12</f>
        <v>3.7088865741159563E-2</v>
      </c>
      <c r="W9" s="259">
        <f t="shared" si="7"/>
        <v>0</v>
      </c>
      <c r="X9" s="118">
        <f>分析係数表!E12</f>
        <v>3.539948357013805E-2</v>
      </c>
      <c r="Y9" s="258">
        <f t="shared" si="8"/>
        <v>0</v>
      </c>
    </row>
    <row r="10" spans="1:25" x14ac:dyDescent="0.15">
      <c r="A10" s="11" t="s">
        <v>242</v>
      </c>
      <c r="B10" s="8" t="s">
        <v>29</v>
      </c>
      <c r="C10" s="132"/>
      <c r="D10" s="158">
        <f>投入係数表!AP10</f>
        <v>5.5632823365785818E-4</v>
      </c>
      <c r="E10" s="169">
        <f t="shared" si="9"/>
        <v>0</v>
      </c>
      <c r="F10" s="127">
        <f>分析係数表!C13</f>
        <v>7.3277544118284244E-3</v>
      </c>
      <c r="G10" s="169">
        <f t="shared" si="0"/>
        <v>0</v>
      </c>
      <c r="H10" s="169">
        <v>0</v>
      </c>
      <c r="I10" s="169">
        <f t="shared" si="1"/>
        <v>0</v>
      </c>
      <c r="J10" s="127">
        <f>分析係数表!G13</f>
        <v>0.24598930481283424</v>
      </c>
      <c r="K10" s="170">
        <f t="shared" si="2"/>
        <v>0</v>
      </c>
      <c r="L10" s="121"/>
      <c r="M10" s="122"/>
      <c r="N10" s="123">
        <f>分析係数表!H13</f>
        <v>1.5623764457412254E-2</v>
      </c>
      <c r="O10" s="124">
        <f t="shared" si="3"/>
        <v>0</v>
      </c>
      <c r="P10" s="118">
        <f>分析係数表!C13</f>
        <v>7.3277544118284244E-3</v>
      </c>
      <c r="Q10" s="124">
        <f t="shared" si="4"/>
        <v>0</v>
      </c>
      <c r="R10" s="125">
        <v>0</v>
      </c>
      <c r="S10" s="126">
        <f t="shared" si="5"/>
        <v>0</v>
      </c>
      <c r="T10" s="127">
        <f>分析係数表!F13</f>
        <v>0.38101604278074869</v>
      </c>
      <c r="U10" s="128">
        <f t="shared" si="6"/>
        <v>0</v>
      </c>
      <c r="V10" s="129">
        <f>分析係数表!D13</f>
        <v>0.49732620320855614</v>
      </c>
      <c r="W10" s="259">
        <f t="shared" si="7"/>
        <v>0</v>
      </c>
      <c r="X10" s="118">
        <f>分析係数表!E13</f>
        <v>0.36497326203208558</v>
      </c>
      <c r="Y10" s="258">
        <f t="shared" si="8"/>
        <v>0</v>
      </c>
    </row>
    <row r="11" spans="1:25" x14ac:dyDescent="0.15">
      <c r="A11" s="11" t="s">
        <v>243</v>
      </c>
      <c r="B11" s="8" t="s">
        <v>294</v>
      </c>
      <c r="C11" s="132"/>
      <c r="D11" s="158">
        <f>投入係数表!AP11</f>
        <v>1.1126564673157164E-3</v>
      </c>
      <c r="E11" s="169">
        <f t="shared" si="9"/>
        <v>0</v>
      </c>
      <c r="F11" s="127">
        <f>分析係数表!C14</f>
        <v>0.29455517461793246</v>
      </c>
      <c r="G11" s="169">
        <f t="shared" si="0"/>
        <v>0</v>
      </c>
      <c r="H11" s="169">
        <v>0</v>
      </c>
      <c r="I11" s="169">
        <f t="shared" si="1"/>
        <v>0</v>
      </c>
      <c r="J11" s="127">
        <f>分析係数表!G14</f>
        <v>0.16245910746250231</v>
      </c>
      <c r="K11" s="170">
        <f t="shared" si="2"/>
        <v>0</v>
      </c>
      <c r="L11" s="121"/>
      <c r="M11" s="122"/>
      <c r="N11" s="123">
        <f>分析係数表!H14</f>
        <v>1.0389818378367557E-3</v>
      </c>
      <c r="O11" s="124">
        <f t="shared" si="3"/>
        <v>0</v>
      </c>
      <c r="P11" s="118">
        <f>分析係数表!C14</f>
        <v>0.29455517461793246</v>
      </c>
      <c r="Q11" s="124">
        <f t="shared" si="4"/>
        <v>0</v>
      </c>
      <c r="R11" s="125">
        <v>0</v>
      </c>
      <c r="S11" s="126">
        <f t="shared" si="5"/>
        <v>0</v>
      </c>
      <c r="T11" s="127">
        <f>分析係数表!F14</f>
        <v>0.30083019566693414</v>
      </c>
      <c r="U11" s="128">
        <f t="shared" si="6"/>
        <v>0</v>
      </c>
      <c r="V11" s="129">
        <f>分析係数表!D14</f>
        <v>2.28689587062527E-2</v>
      </c>
      <c r="W11" s="259">
        <f t="shared" si="7"/>
        <v>0</v>
      </c>
      <c r="X11" s="118">
        <f>分析係数表!E14</f>
        <v>2.0446268748842665E-2</v>
      </c>
      <c r="Y11" s="258">
        <f t="shared" si="8"/>
        <v>0</v>
      </c>
    </row>
    <row r="12" spans="1:25" x14ac:dyDescent="0.15">
      <c r="A12" s="11" t="s">
        <v>244</v>
      </c>
      <c r="B12" s="8" t="s">
        <v>30</v>
      </c>
      <c r="C12" s="132"/>
      <c r="D12" s="158">
        <f>投入係数表!AP12</f>
        <v>7.2322670375521555E-3</v>
      </c>
      <c r="E12" s="169">
        <f t="shared" si="9"/>
        <v>0</v>
      </c>
      <c r="F12" s="127">
        <f>分析係数表!C15</f>
        <v>2.1772510366767528E-2</v>
      </c>
      <c r="G12" s="169">
        <f t="shared" si="0"/>
        <v>0</v>
      </c>
      <c r="H12" s="169">
        <v>0</v>
      </c>
      <c r="I12" s="169">
        <f t="shared" si="1"/>
        <v>0</v>
      </c>
      <c r="J12" s="127">
        <f>分析係数表!G15</f>
        <v>0.11363521682527829</v>
      </c>
      <c r="K12" s="170">
        <f t="shared" si="2"/>
        <v>0</v>
      </c>
      <c r="L12" s="121"/>
      <c r="M12" s="122"/>
      <c r="N12" s="123">
        <f>分析係数表!H15</f>
        <v>6.9545720706067236E-3</v>
      </c>
      <c r="O12" s="124">
        <f t="shared" si="3"/>
        <v>0</v>
      </c>
      <c r="P12" s="118">
        <f>分析係数表!C15</f>
        <v>2.1772510366767528E-2</v>
      </c>
      <c r="Q12" s="124">
        <f t="shared" si="4"/>
        <v>0</v>
      </c>
      <c r="R12" s="125">
        <v>0</v>
      </c>
      <c r="S12" s="126">
        <f t="shared" si="5"/>
        <v>0</v>
      </c>
      <c r="T12" s="127">
        <f>分析係数表!F15</f>
        <v>0.32102453350018673</v>
      </c>
      <c r="U12" s="128">
        <f t="shared" si="6"/>
        <v>0</v>
      </c>
      <c r="V12" s="129">
        <f>分析係数表!D15</f>
        <v>3.834936269414365E-2</v>
      </c>
      <c r="W12" s="259">
        <f t="shared" si="7"/>
        <v>0</v>
      </c>
      <c r="X12" s="118">
        <f>分析係数表!E15</f>
        <v>3.7491548002300965E-2</v>
      </c>
      <c r="Y12" s="258">
        <f t="shared" si="8"/>
        <v>0</v>
      </c>
    </row>
    <row r="13" spans="1:25" x14ac:dyDescent="0.15">
      <c r="A13" s="11" t="s">
        <v>245</v>
      </c>
      <c r="B13" s="8" t="s">
        <v>31</v>
      </c>
      <c r="C13" s="132"/>
      <c r="D13" s="158">
        <f>投入係数表!AP13</f>
        <v>2.3087621696801112E-2</v>
      </c>
      <c r="E13" s="169">
        <f t="shared" si="9"/>
        <v>0</v>
      </c>
      <c r="F13" s="127">
        <f>分析係数表!C16</f>
        <v>6.3168212593708306E-3</v>
      </c>
      <c r="G13" s="169">
        <f t="shared" si="0"/>
        <v>0</v>
      </c>
      <c r="H13" s="169">
        <v>0</v>
      </c>
      <c r="I13" s="169">
        <f t="shared" si="1"/>
        <v>0</v>
      </c>
      <c r="J13" s="127">
        <f>分析係数表!G16</f>
        <v>1.9721577726218097E-2</v>
      </c>
      <c r="K13" s="170">
        <f t="shared" si="2"/>
        <v>0</v>
      </c>
      <c r="L13" s="121"/>
      <c r="M13" s="122"/>
      <c r="N13" s="123">
        <f>分析係数表!H16</f>
        <v>1.583996877048811E-2</v>
      </c>
      <c r="O13" s="124">
        <f t="shared" si="3"/>
        <v>0</v>
      </c>
      <c r="P13" s="118">
        <f>分析係数表!C16</f>
        <v>6.3168212593708306E-3</v>
      </c>
      <c r="Q13" s="124">
        <f t="shared" si="4"/>
        <v>0</v>
      </c>
      <c r="R13" s="125">
        <v>0</v>
      </c>
      <c r="S13" s="126">
        <f t="shared" si="5"/>
        <v>0</v>
      </c>
      <c r="T13" s="127">
        <f>分析係数表!F16</f>
        <v>0.1751740139211137</v>
      </c>
      <c r="U13" s="128">
        <f t="shared" si="6"/>
        <v>0</v>
      </c>
      <c r="V13" s="129">
        <f>分析係数表!D16</f>
        <v>0.16473317865429235</v>
      </c>
      <c r="W13" s="259">
        <f t="shared" si="7"/>
        <v>0</v>
      </c>
      <c r="X13" s="118">
        <f>分析係数表!E16</f>
        <v>0.15893271461716937</v>
      </c>
      <c r="Y13" s="258">
        <f t="shared" si="8"/>
        <v>0</v>
      </c>
    </row>
    <row r="14" spans="1:25" x14ac:dyDescent="0.15">
      <c r="A14" s="11" t="s">
        <v>2</v>
      </c>
      <c r="B14" s="8" t="s">
        <v>295</v>
      </c>
      <c r="C14" s="132"/>
      <c r="D14" s="158">
        <f>投入係数表!AP14</f>
        <v>3.8942976356050071E-3</v>
      </c>
      <c r="E14" s="169">
        <f t="shared" si="9"/>
        <v>0</v>
      </c>
      <c r="F14" s="127">
        <f>分析係数表!C17</f>
        <v>7.9378496960914591E-2</v>
      </c>
      <c r="G14" s="169">
        <f t="shared" si="0"/>
        <v>0</v>
      </c>
      <c r="H14" s="169">
        <v>0</v>
      </c>
      <c r="I14" s="169">
        <f t="shared" si="1"/>
        <v>0</v>
      </c>
      <c r="J14" s="127">
        <f>分析係数表!G17</f>
        <v>0.22446445904155662</v>
      </c>
      <c r="K14" s="170">
        <f t="shared" si="2"/>
        <v>0</v>
      </c>
      <c r="L14" s="121"/>
      <c r="M14" s="122"/>
      <c r="N14" s="123">
        <f>分析係数表!H17</f>
        <v>2.9407790361891989E-3</v>
      </c>
      <c r="O14" s="124">
        <f t="shared" si="3"/>
        <v>0</v>
      </c>
      <c r="P14" s="118">
        <f>分析係数表!C17</f>
        <v>7.9378496960914591E-2</v>
      </c>
      <c r="Q14" s="124">
        <f t="shared" si="4"/>
        <v>0</v>
      </c>
      <c r="R14" s="125">
        <v>0</v>
      </c>
      <c r="S14" s="126">
        <f t="shared" si="5"/>
        <v>0</v>
      </c>
      <c r="T14" s="127">
        <f>分析係数表!F17</f>
        <v>0.34168528927112257</v>
      </c>
      <c r="U14" s="128">
        <f t="shared" si="6"/>
        <v>0</v>
      </c>
      <c r="V14" s="129">
        <f>分析係数表!D17</f>
        <v>4.171463398117424E-2</v>
      </c>
      <c r="W14" s="259">
        <f t="shared" si="7"/>
        <v>0</v>
      </c>
      <c r="X14" s="118">
        <f>分析係数表!E17</f>
        <v>3.7448364596735964E-2</v>
      </c>
      <c r="Y14" s="258">
        <f t="shared" si="8"/>
        <v>0</v>
      </c>
    </row>
    <row r="15" spans="1:25" x14ac:dyDescent="0.15">
      <c r="A15" s="11" t="s">
        <v>3</v>
      </c>
      <c r="B15" s="8" t="s">
        <v>32</v>
      </c>
      <c r="C15" s="132"/>
      <c r="D15" s="158">
        <f>投入係数表!AP15</f>
        <v>4.7287899860917939E-3</v>
      </c>
      <c r="E15" s="169">
        <f t="shared" si="9"/>
        <v>0</v>
      </c>
      <c r="F15" s="127">
        <f>分析係数表!C18</f>
        <v>0.29470672389127328</v>
      </c>
      <c r="G15" s="169">
        <f t="shared" si="0"/>
        <v>0</v>
      </c>
      <c r="H15" s="169">
        <v>0</v>
      </c>
      <c r="I15" s="169">
        <f t="shared" si="1"/>
        <v>0</v>
      </c>
      <c r="J15" s="127">
        <f>分析係数表!G18</f>
        <v>0.22527699198491277</v>
      </c>
      <c r="K15" s="170">
        <f t="shared" si="2"/>
        <v>0</v>
      </c>
      <c r="L15" s="121"/>
      <c r="M15" s="122"/>
      <c r="N15" s="123">
        <f>分析係数表!H18</f>
        <v>4.9546821746550491E-4</v>
      </c>
      <c r="O15" s="124">
        <f t="shared" si="3"/>
        <v>0</v>
      </c>
      <c r="P15" s="118">
        <f>分析係数表!C18</f>
        <v>0.29470672389127328</v>
      </c>
      <c r="Q15" s="124">
        <f t="shared" si="4"/>
        <v>0</v>
      </c>
      <c r="R15" s="125">
        <v>0</v>
      </c>
      <c r="S15" s="126">
        <f t="shared" si="5"/>
        <v>0</v>
      </c>
      <c r="T15" s="127">
        <f>分析係数表!F18</f>
        <v>0.47032649693540785</v>
      </c>
      <c r="U15" s="128">
        <f t="shared" si="6"/>
        <v>0</v>
      </c>
      <c r="V15" s="129">
        <f>分析係数表!D18</f>
        <v>4.6735030645921737E-2</v>
      </c>
      <c r="W15" s="259">
        <f t="shared" si="7"/>
        <v>0</v>
      </c>
      <c r="X15" s="118">
        <f>分析係数表!E18</f>
        <v>4.1872937293729373E-2</v>
      </c>
      <c r="Y15" s="258">
        <f t="shared" si="8"/>
        <v>0</v>
      </c>
    </row>
    <row r="16" spans="1:25" x14ac:dyDescent="0.15">
      <c r="A16" s="11" t="s">
        <v>4</v>
      </c>
      <c r="B16" s="8" t="s">
        <v>33</v>
      </c>
      <c r="C16" s="132"/>
      <c r="D16" s="158">
        <f>投入係数表!AP16</f>
        <v>4.7287899860917939E-3</v>
      </c>
      <c r="E16" s="169">
        <f t="shared" si="9"/>
        <v>0</v>
      </c>
      <c r="F16" s="127">
        <f>分析係数表!C19</f>
        <v>0.12093112469499157</v>
      </c>
      <c r="G16" s="169">
        <f t="shared" si="0"/>
        <v>0</v>
      </c>
      <c r="H16" s="169">
        <v>0</v>
      </c>
      <c r="I16" s="169">
        <f t="shared" si="1"/>
        <v>0</v>
      </c>
      <c r="J16" s="127">
        <f>分析係数表!G19</f>
        <v>4.7525512301634432E-2</v>
      </c>
      <c r="K16" s="170">
        <f t="shared" si="2"/>
        <v>0</v>
      </c>
      <c r="L16" s="121"/>
      <c r="M16" s="122"/>
      <c r="N16" s="123">
        <f>分析係数表!H19</f>
        <v>-1.1610972368888599E-4</v>
      </c>
      <c r="O16" s="124">
        <f t="shared" si="3"/>
        <v>0</v>
      </c>
      <c r="P16" s="118">
        <f>分析係数表!C19</f>
        <v>0.12093112469499157</v>
      </c>
      <c r="Q16" s="124">
        <f t="shared" si="4"/>
        <v>0</v>
      </c>
      <c r="R16" s="125">
        <v>0</v>
      </c>
      <c r="S16" s="126">
        <f t="shared" si="5"/>
        <v>0</v>
      </c>
      <c r="T16" s="127">
        <f>分析係数表!F19</f>
        <v>0.16958714380989795</v>
      </c>
      <c r="U16" s="128">
        <f t="shared" si="6"/>
        <v>0</v>
      </c>
      <c r="V16" s="129">
        <f>分析係数表!D19</f>
        <v>8.7271714006413471E-3</v>
      </c>
      <c r="W16" s="259">
        <f t="shared" si="7"/>
        <v>0</v>
      </c>
      <c r="X16" s="118">
        <f>分析係数表!E19</f>
        <v>8.3754351023689663E-3</v>
      </c>
      <c r="Y16" s="258">
        <f t="shared" si="8"/>
        <v>0</v>
      </c>
    </row>
    <row r="17" spans="1:25" x14ac:dyDescent="0.15">
      <c r="A17" s="11" t="s">
        <v>5</v>
      </c>
      <c r="B17" s="8" t="s">
        <v>34</v>
      </c>
      <c r="C17" s="132"/>
      <c r="D17" s="158">
        <f>投入係数表!AP17</f>
        <v>3.8942976356050071E-3</v>
      </c>
      <c r="E17" s="169">
        <f t="shared" si="9"/>
        <v>0</v>
      </c>
      <c r="F17" s="127">
        <f>分析係数表!C20</f>
        <v>0.11038897915538337</v>
      </c>
      <c r="G17" s="169">
        <f t="shared" si="0"/>
        <v>0</v>
      </c>
      <c r="H17" s="169">
        <v>0</v>
      </c>
      <c r="I17" s="169">
        <f t="shared" si="1"/>
        <v>0</v>
      </c>
      <c r="J17" s="127">
        <f>分析係数表!G20</f>
        <v>9.7372253914309995E-2</v>
      </c>
      <c r="K17" s="170">
        <f t="shared" si="2"/>
        <v>0</v>
      </c>
      <c r="L17" s="121"/>
      <c r="M17" s="122"/>
      <c r="N17" s="123">
        <f>分析係数表!H20</f>
        <v>5.6052970056703585E-4</v>
      </c>
      <c r="O17" s="124">
        <f t="shared" si="3"/>
        <v>0</v>
      </c>
      <c r="P17" s="118">
        <f>分析係数表!C20</f>
        <v>0.11038897915538337</v>
      </c>
      <c r="Q17" s="124">
        <f t="shared" si="4"/>
        <v>0</v>
      </c>
      <c r="R17" s="125">
        <v>0</v>
      </c>
      <c r="S17" s="126">
        <f t="shared" si="5"/>
        <v>0</v>
      </c>
      <c r="T17" s="127">
        <f>分析係数表!F20</f>
        <v>0.25905247400574505</v>
      </c>
      <c r="U17" s="128">
        <f t="shared" si="6"/>
        <v>0</v>
      </c>
      <c r="V17" s="129">
        <f>分析係数表!D20</f>
        <v>2.1634907148925842E-2</v>
      </c>
      <c r="W17" s="259">
        <f t="shared" si="7"/>
        <v>0</v>
      </c>
      <c r="X17" s="118">
        <f>分析係数表!E20</f>
        <v>2.0653801027632802E-2</v>
      </c>
      <c r="Y17" s="258">
        <f t="shared" si="8"/>
        <v>0</v>
      </c>
    </row>
    <row r="18" spans="1:25" x14ac:dyDescent="0.15">
      <c r="A18" s="11" t="s">
        <v>6</v>
      </c>
      <c r="B18" s="8" t="s">
        <v>35</v>
      </c>
      <c r="C18" s="132"/>
      <c r="D18" s="158">
        <f>投入係数表!AP18</f>
        <v>5.8414464534075105E-3</v>
      </c>
      <c r="E18" s="169">
        <f t="shared" si="9"/>
        <v>0</v>
      </c>
      <c r="F18" s="127">
        <f>分析係数表!C21</f>
        <v>0.41461568406938021</v>
      </c>
      <c r="G18" s="169">
        <f t="shared" si="0"/>
        <v>0</v>
      </c>
      <c r="H18" s="169">
        <v>0</v>
      </c>
      <c r="I18" s="169">
        <f t="shared" si="1"/>
        <v>0</v>
      </c>
      <c r="J18" s="127">
        <f>分析係数表!G21</f>
        <v>0.27518465326220765</v>
      </c>
      <c r="K18" s="170">
        <f t="shared" si="2"/>
        <v>0</v>
      </c>
      <c r="L18" s="121"/>
      <c r="M18" s="122"/>
      <c r="N18" s="123">
        <f>分析係数表!H21</f>
        <v>9.5590332864557009E-4</v>
      </c>
      <c r="O18" s="124">
        <f t="shared" si="3"/>
        <v>0</v>
      </c>
      <c r="P18" s="118">
        <f>分析係数表!C21</f>
        <v>0.41461568406938021</v>
      </c>
      <c r="Q18" s="124">
        <f t="shared" si="4"/>
        <v>0</v>
      </c>
      <c r="R18" s="125">
        <v>0</v>
      </c>
      <c r="S18" s="126">
        <f t="shared" si="5"/>
        <v>0</v>
      </c>
      <c r="T18" s="127">
        <f>分析係数表!F21</f>
        <v>0.41535015729722335</v>
      </c>
      <c r="U18" s="128">
        <f t="shared" si="6"/>
        <v>0</v>
      </c>
      <c r="V18" s="129">
        <f>分析係数表!D21</f>
        <v>9.8857885378197244E-2</v>
      </c>
      <c r="W18" s="259">
        <f t="shared" si="7"/>
        <v>0</v>
      </c>
      <c r="X18" s="118">
        <f>分析係数表!E21</f>
        <v>8.5675694159485713E-2</v>
      </c>
      <c r="Y18" s="258">
        <f t="shared" si="8"/>
        <v>0</v>
      </c>
    </row>
    <row r="19" spans="1:25" x14ac:dyDescent="0.15">
      <c r="A19" s="11" t="s">
        <v>7</v>
      </c>
      <c r="B19" s="8" t="s">
        <v>296</v>
      </c>
      <c r="C19" s="132"/>
      <c r="D19" s="158">
        <f>投入係数表!AP19</f>
        <v>0</v>
      </c>
      <c r="E19" s="169">
        <f t="shared" si="9"/>
        <v>0</v>
      </c>
      <c r="F19" s="127">
        <f>分析係数表!C22</f>
        <v>7.9611180086606281E-2</v>
      </c>
      <c r="G19" s="169">
        <f t="shared" si="0"/>
        <v>0</v>
      </c>
      <c r="H19" s="169">
        <v>0</v>
      </c>
      <c r="I19" s="169">
        <f t="shared" si="1"/>
        <v>0</v>
      </c>
      <c r="J19" s="127">
        <f>分析係数表!G22</f>
        <v>0.19753877121551763</v>
      </c>
      <c r="K19" s="170">
        <f t="shared" si="2"/>
        <v>0</v>
      </c>
      <c r="L19" s="121"/>
      <c r="M19" s="122"/>
      <c r="N19" s="123">
        <f>分析係数表!H22</f>
        <v>4.5042565224136809E-5</v>
      </c>
      <c r="O19" s="124">
        <f t="shared" si="3"/>
        <v>0</v>
      </c>
      <c r="P19" s="118">
        <f>分析係数表!C22</f>
        <v>7.9611180086606281E-2</v>
      </c>
      <c r="Q19" s="124">
        <f t="shared" si="4"/>
        <v>0</v>
      </c>
      <c r="R19" s="125">
        <v>0</v>
      </c>
      <c r="S19" s="126">
        <f t="shared" si="5"/>
        <v>0</v>
      </c>
      <c r="T19" s="127">
        <f>分析係数表!F22</f>
        <v>0.41941534379431811</v>
      </c>
      <c r="U19" s="128">
        <f t="shared" si="6"/>
        <v>0</v>
      </c>
      <c r="V19" s="129">
        <f>分析係数表!D22</f>
        <v>5.6429845830092869E-2</v>
      </c>
      <c r="W19" s="259">
        <f t="shared" si="7"/>
        <v>0</v>
      </c>
      <c r="X19" s="118">
        <f>分析係数表!E22</f>
        <v>5.0253899995425226E-2</v>
      </c>
      <c r="Y19" s="258">
        <f t="shared" si="8"/>
        <v>0</v>
      </c>
    </row>
    <row r="20" spans="1:25" x14ac:dyDescent="0.15">
      <c r="A20" s="11" t="s">
        <v>8</v>
      </c>
      <c r="B20" s="8" t="s">
        <v>297</v>
      </c>
      <c r="C20" s="132"/>
      <c r="D20" s="158">
        <f>投入係数表!AP20</f>
        <v>0</v>
      </c>
      <c r="E20" s="169">
        <f t="shared" si="9"/>
        <v>0</v>
      </c>
      <c r="F20" s="127">
        <f>分析係数表!C23</f>
        <v>0</v>
      </c>
      <c r="G20" s="169">
        <f t="shared" si="0"/>
        <v>0</v>
      </c>
      <c r="H20" s="169">
        <v>0</v>
      </c>
      <c r="I20" s="169">
        <f t="shared" si="1"/>
        <v>0</v>
      </c>
      <c r="J20" s="127">
        <f>分析係数表!G23</f>
        <v>0.20785268785268785</v>
      </c>
      <c r="K20" s="170">
        <f t="shared" si="2"/>
        <v>0</v>
      </c>
      <c r="L20" s="121"/>
      <c r="M20" s="122"/>
      <c r="N20" s="123">
        <f>分析係数表!H23</f>
        <v>2.3021755559003257E-5</v>
      </c>
      <c r="O20" s="124">
        <f t="shared" si="3"/>
        <v>0</v>
      </c>
      <c r="P20" s="118">
        <f>分析係数表!C23</f>
        <v>0</v>
      </c>
      <c r="Q20" s="124">
        <f t="shared" si="4"/>
        <v>0</v>
      </c>
      <c r="R20" s="125">
        <v>0</v>
      </c>
      <c r="S20" s="126">
        <f t="shared" si="5"/>
        <v>0</v>
      </c>
      <c r="T20" s="127">
        <f>分析係数表!F23</f>
        <v>0.42513810513810513</v>
      </c>
      <c r="U20" s="128">
        <f t="shared" si="6"/>
        <v>0</v>
      </c>
      <c r="V20" s="129">
        <f>分析係数表!D23</f>
        <v>6.6504306504306498E-2</v>
      </c>
      <c r="W20" s="259">
        <f t="shared" si="7"/>
        <v>0</v>
      </c>
      <c r="X20" s="118">
        <f>分析係数表!E23</f>
        <v>6.0005940005940006E-2</v>
      </c>
      <c r="Y20" s="258">
        <f t="shared" si="8"/>
        <v>0</v>
      </c>
    </row>
    <row r="21" spans="1:25" x14ac:dyDescent="0.15">
      <c r="A21" s="11" t="s">
        <v>9</v>
      </c>
      <c r="B21" s="8" t="s">
        <v>298</v>
      </c>
      <c r="C21" s="132"/>
      <c r="D21" s="158">
        <f>投入係数表!AP21</f>
        <v>0</v>
      </c>
      <c r="E21" s="169">
        <f t="shared" si="9"/>
        <v>0</v>
      </c>
      <c r="F21" s="127">
        <f>分析係数表!C24</f>
        <v>0.1837256220578346</v>
      </c>
      <c r="G21" s="169">
        <f t="shared" si="0"/>
        <v>0</v>
      </c>
      <c r="H21" s="169">
        <v>0</v>
      </c>
      <c r="I21" s="169">
        <f t="shared" si="1"/>
        <v>0</v>
      </c>
      <c r="J21" s="127">
        <f>分析係数表!G24</f>
        <v>0.19288119288119288</v>
      </c>
      <c r="K21" s="170">
        <f t="shared" si="2"/>
        <v>0</v>
      </c>
      <c r="L21" s="121"/>
      <c r="M21" s="122"/>
      <c r="N21" s="123">
        <f>分析係数表!H24</f>
        <v>1.0389818378367557E-3</v>
      </c>
      <c r="O21" s="124">
        <f t="shared" si="3"/>
        <v>0</v>
      </c>
      <c r="P21" s="118">
        <f>分析係数表!C24</f>
        <v>0.1837256220578346</v>
      </c>
      <c r="Q21" s="124">
        <f t="shared" si="4"/>
        <v>0</v>
      </c>
      <c r="R21" s="125">
        <v>0</v>
      </c>
      <c r="S21" s="126">
        <f t="shared" si="5"/>
        <v>0</v>
      </c>
      <c r="T21" s="127">
        <f>分析係数表!F24</f>
        <v>0.36419753086419754</v>
      </c>
      <c r="U21" s="128">
        <f t="shared" si="6"/>
        <v>0</v>
      </c>
      <c r="V21" s="129">
        <f>分析係数表!D24</f>
        <v>5.1948051948051951E-2</v>
      </c>
      <c r="W21" s="259">
        <f t="shared" si="7"/>
        <v>0</v>
      </c>
      <c r="X21" s="118">
        <f>分析係数表!E24</f>
        <v>4.5614878948212284E-2</v>
      </c>
      <c r="Y21" s="258">
        <f t="shared" si="8"/>
        <v>0</v>
      </c>
    </row>
    <row r="22" spans="1:25" x14ac:dyDescent="0.15">
      <c r="A22" s="11" t="s">
        <v>10</v>
      </c>
      <c r="B22" s="8" t="s">
        <v>299</v>
      </c>
      <c r="C22" s="132"/>
      <c r="D22" s="158">
        <f>投入係数表!AP22</f>
        <v>0</v>
      </c>
      <c r="E22" s="169">
        <f t="shared" si="9"/>
        <v>0</v>
      </c>
      <c r="F22" s="127">
        <f>分析係数表!C25</f>
        <v>7.0413931740690439E-3</v>
      </c>
      <c r="G22" s="169">
        <f t="shared" si="0"/>
        <v>0</v>
      </c>
      <c r="H22" s="169">
        <v>0</v>
      </c>
      <c r="I22" s="169">
        <f t="shared" si="1"/>
        <v>0</v>
      </c>
      <c r="J22" s="127">
        <f>分析係数表!G25</f>
        <v>0.25940956994174247</v>
      </c>
      <c r="K22" s="170">
        <f t="shared" si="2"/>
        <v>0</v>
      </c>
      <c r="L22" s="121"/>
      <c r="M22" s="122"/>
      <c r="N22" s="123">
        <f>分析係数表!H25</f>
        <v>4.4141713919654073E-4</v>
      </c>
      <c r="O22" s="124">
        <f t="shared" si="3"/>
        <v>0</v>
      </c>
      <c r="P22" s="118">
        <f>分析係数表!C25</f>
        <v>7.0413931740690439E-3</v>
      </c>
      <c r="Q22" s="124">
        <f t="shared" si="4"/>
        <v>0</v>
      </c>
      <c r="R22" s="125">
        <v>0</v>
      </c>
      <c r="S22" s="126">
        <f t="shared" si="5"/>
        <v>0</v>
      </c>
      <c r="T22" s="127">
        <f>分析係数表!F25</f>
        <v>0.34587942658898996</v>
      </c>
      <c r="U22" s="128">
        <f t="shared" si="6"/>
        <v>0</v>
      </c>
      <c r="V22" s="129">
        <f>分析係数表!D25</f>
        <v>9.5895791058453889E-2</v>
      </c>
      <c r="W22" s="259">
        <f t="shared" si="7"/>
        <v>0</v>
      </c>
      <c r="X22" s="118">
        <f>分析係数表!E25</f>
        <v>9.2295607776395894E-2</v>
      </c>
      <c r="Y22" s="258">
        <f t="shared" si="8"/>
        <v>0</v>
      </c>
    </row>
    <row r="23" spans="1:25" x14ac:dyDescent="0.15">
      <c r="A23" s="11" t="s">
        <v>11</v>
      </c>
      <c r="B23" s="8" t="s">
        <v>36</v>
      </c>
      <c r="C23" s="132"/>
      <c r="D23" s="158">
        <f>投入係数表!AP23</f>
        <v>1.1126564673157164E-3</v>
      </c>
      <c r="E23" s="169">
        <f t="shared" si="9"/>
        <v>0</v>
      </c>
      <c r="F23" s="127">
        <f>分析係数表!C26</f>
        <v>0.31712598932687097</v>
      </c>
      <c r="G23" s="169">
        <f t="shared" si="0"/>
        <v>0</v>
      </c>
      <c r="H23" s="169">
        <v>0</v>
      </c>
      <c r="I23" s="169">
        <f t="shared" si="1"/>
        <v>0</v>
      </c>
      <c r="J23" s="127">
        <f>分析係数表!G26</f>
        <v>0.20571766536164524</v>
      </c>
      <c r="K23" s="170">
        <f t="shared" si="2"/>
        <v>0</v>
      </c>
      <c r="L23" s="121"/>
      <c r="M23" s="122"/>
      <c r="N23" s="123">
        <f>分析係数表!H26</f>
        <v>9.9283823212936231E-3</v>
      </c>
      <c r="O23" s="124">
        <f t="shared" si="3"/>
        <v>0</v>
      </c>
      <c r="P23" s="118">
        <f>分析係数表!C26</f>
        <v>0.31712598932687097</v>
      </c>
      <c r="Q23" s="124">
        <f t="shared" si="4"/>
        <v>0</v>
      </c>
      <c r="R23" s="125">
        <v>0</v>
      </c>
      <c r="S23" s="126">
        <f t="shared" si="5"/>
        <v>0</v>
      </c>
      <c r="T23" s="127">
        <f>分析係数表!F26</f>
        <v>0.34642854846901056</v>
      </c>
      <c r="U23" s="128">
        <f t="shared" si="6"/>
        <v>0</v>
      </c>
      <c r="V23" s="129">
        <f>分析係数表!D26</f>
        <v>2.2616085835695871E-2</v>
      </c>
      <c r="W23" s="259">
        <f t="shared" si="7"/>
        <v>0</v>
      </c>
      <c r="X23" s="118">
        <f>分析係数表!E26</f>
        <v>2.1362493812398346E-2</v>
      </c>
      <c r="Y23" s="258">
        <f t="shared" si="8"/>
        <v>0</v>
      </c>
    </row>
    <row r="24" spans="1:25" x14ac:dyDescent="0.15">
      <c r="A24" s="11" t="s">
        <v>12</v>
      </c>
      <c r="B24" s="8" t="s">
        <v>205</v>
      </c>
      <c r="C24" s="132"/>
      <c r="D24" s="158">
        <f>投入係数表!AP24</f>
        <v>0</v>
      </c>
      <c r="E24" s="169">
        <f t="shared" si="9"/>
        <v>0</v>
      </c>
      <c r="F24" s="127">
        <f>分析係数表!C27</f>
        <v>0.91765023268361778</v>
      </c>
      <c r="G24" s="169">
        <f t="shared" si="0"/>
        <v>0</v>
      </c>
      <c r="H24" s="169">
        <v>0</v>
      </c>
      <c r="I24" s="169">
        <f t="shared" si="1"/>
        <v>0</v>
      </c>
      <c r="J24" s="127">
        <f>分析係数表!G27</f>
        <v>0.1974785174198333</v>
      </c>
      <c r="K24" s="170">
        <f t="shared" si="2"/>
        <v>0</v>
      </c>
      <c r="L24" s="121"/>
      <c r="M24" s="122"/>
      <c r="N24" s="123">
        <f>分析係数表!H27</f>
        <v>5.4386395143410524E-2</v>
      </c>
      <c r="O24" s="124">
        <f t="shared" si="3"/>
        <v>0</v>
      </c>
      <c r="P24" s="118">
        <f>分析係数表!C27</f>
        <v>0.91765023268361778</v>
      </c>
      <c r="Q24" s="124">
        <f t="shared" si="4"/>
        <v>0</v>
      </c>
      <c r="R24" s="125">
        <v>0</v>
      </c>
      <c r="S24" s="126">
        <f t="shared" si="5"/>
        <v>0</v>
      </c>
      <c r="T24" s="127">
        <f>分析係数表!F27</f>
        <v>0.34824619386181288</v>
      </c>
      <c r="U24" s="128">
        <f t="shared" si="6"/>
        <v>0</v>
      </c>
      <c r="V24" s="129">
        <f>分析係数表!D27</f>
        <v>2.1968927510062821E-2</v>
      </c>
      <c r="W24" s="259">
        <f t="shared" si="7"/>
        <v>0</v>
      </c>
      <c r="X24" s="118">
        <f>分析係数表!E27</f>
        <v>2.1791585384859282E-2</v>
      </c>
      <c r="Y24" s="258">
        <f t="shared" si="8"/>
        <v>0</v>
      </c>
    </row>
    <row r="25" spans="1:25" x14ac:dyDescent="0.15">
      <c r="A25" s="11" t="s">
        <v>13</v>
      </c>
      <c r="B25" s="8" t="s">
        <v>207</v>
      </c>
      <c r="C25" s="132"/>
      <c r="D25" s="158">
        <f>投入係数表!AP25</f>
        <v>0</v>
      </c>
      <c r="E25" s="169">
        <f t="shared" si="9"/>
        <v>0</v>
      </c>
      <c r="F25" s="127">
        <f>分析係数表!C28</f>
        <v>0.17270965956269024</v>
      </c>
      <c r="G25" s="169">
        <f t="shared" si="0"/>
        <v>0</v>
      </c>
      <c r="H25" s="169">
        <v>0</v>
      </c>
      <c r="I25" s="169">
        <f t="shared" si="1"/>
        <v>0</v>
      </c>
      <c r="J25" s="127">
        <f>分析係数表!G28</f>
        <v>0.18312777184293161</v>
      </c>
      <c r="K25" s="170">
        <f t="shared" si="2"/>
        <v>0</v>
      </c>
      <c r="L25" s="121"/>
      <c r="M25" s="122"/>
      <c r="N25" s="123">
        <f>分析係数表!H28</f>
        <v>7.5351206890511531E-3</v>
      </c>
      <c r="O25" s="124">
        <f t="shared" si="3"/>
        <v>0</v>
      </c>
      <c r="P25" s="118">
        <f>分析係数表!C28</f>
        <v>0.17270965956269024</v>
      </c>
      <c r="Q25" s="124">
        <f t="shared" si="4"/>
        <v>0</v>
      </c>
      <c r="R25" s="125">
        <v>0</v>
      </c>
      <c r="S25" s="126">
        <f t="shared" si="5"/>
        <v>0</v>
      </c>
      <c r="T25" s="127">
        <f>分析係数表!F28</f>
        <v>0.33877181055970995</v>
      </c>
      <c r="U25" s="128">
        <f t="shared" si="6"/>
        <v>0</v>
      </c>
      <c r="V25" s="129">
        <f>分析係数表!D28</f>
        <v>2.0890658552113344E-2</v>
      </c>
      <c r="W25" s="259">
        <f t="shared" si="7"/>
        <v>0</v>
      </c>
      <c r="X25" s="118">
        <f>分析係数表!E28</f>
        <v>1.9455504839597293E-2</v>
      </c>
      <c r="Y25" s="258">
        <f t="shared" si="8"/>
        <v>0</v>
      </c>
    </row>
    <row r="26" spans="1:25" x14ac:dyDescent="0.15">
      <c r="A26" s="11" t="s">
        <v>14</v>
      </c>
      <c r="B26" s="8" t="s">
        <v>56</v>
      </c>
      <c r="C26" s="132"/>
      <c r="D26" s="158">
        <f>投入係数表!AP26</f>
        <v>1.6689847009735744E-3</v>
      </c>
      <c r="E26" s="169">
        <f t="shared" si="9"/>
        <v>0</v>
      </c>
      <c r="F26" s="127">
        <f>分析係数表!C29</f>
        <v>0.14297982963117706</v>
      </c>
      <c r="G26" s="169">
        <f t="shared" si="0"/>
        <v>0</v>
      </c>
      <c r="H26" s="169">
        <v>0</v>
      </c>
      <c r="I26" s="169">
        <f t="shared" si="1"/>
        <v>0</v>
      </c>
      <c r="J26" s="127">
        <f>分析係数表!G29</f>
        <v>0.25955662607609614</v>
      </c>
      <c r="K26" s="170">
        <f t="shared" si="2"/>
        <v>0</v>
      </c>
      <c r="L26" s="121"/>
      <c r="M26" s="122"/>
      <c r="N26" s="123">
        <f>分析係数表!H29</f>
        <v>1.1267647927291291E-2</v>
      </c>
      <c r="O26" s="124">
        <f t="shared" si="3"/>
        <v>0</v>
      </c>
      <c r="P26" s="118">
        <f>分析係数表!C29</f>
        <v>0.14297982963117706</v>
      </c>
      <c r="Q26" s="124">
        <f t="shared" si="4"/>
        <v>0</v>
      </c>
      <c r="R26" s="125">
        <v>0</v>
      </c>
      <c r="S26" s="126">
        <f t="shared" si="5"/>
        <v>0</v>
      </c>
      <c r="T26" s="127">
        <f>分析係数表!F29</f>
        <v>0.43962710201168653</v>
      </c>
      <c r="U26" s="128">
        <f t="shared" si="6"/>
        <v>0</v>
      </c>
      <c r="V26" s="129">
        <f>分析係数表!D29</f>
        <v>5.807573932824836E-2</v>
      </c>
      <c r="W26" s="259">
        <f t="shared" si="7"/>
        <v>0</v>
      </c>
      <c r="X26" s="118">
        <f>分析係数表!E29</f>
        <v>4.6746063606762124E-2</v>
      </c>
      <c r="Y26" s="258">
        <f t="shared" si="8"/>
        <v>0</v>
      </c>
    </row>
    <row r="27" spans="1:25" x14ac:dyDescent="0.15">
      <c r="A27" s="11" t="s">
        <v>15</v>
      </c>
      <c r="B27" s="8" t="s">
        <v>37</v>
      </c>
      <c r="C27" s="132"/>
      <c r="D27" s="158">
        <f>投入係数表!AP27</f>
        <v>0</v>
      </c>
      <c r="E27" s="169">
        <f t="shared" si="9"/>
        <v>0</v>
      </c>
      <c r="F27" s="127">
        <f>分析係数表!C30</f>
        <v>1</v>
      </c>
      <c r="G27" s="169">
        <f t="shared" si="0"/>
        <v>0</v>
      </c>
      <c r="H27" s="169">
        <v>0</v>
      </c>
      <c r="I27" s="169">
        <f t="shared" si="1"/>
        <v>0</v>
      </c>
      <c r="J27" s="127">
        <f>分析係数表!G30</f>
        <v>0.3461756280481435</v>
      </c>
      <c r="K27" s="170">
        <f t="shared" si="2"/>
        <v>0</v>
      </c>
      <c r="L27" s="121"/>
      <c r="M27" s="122"/>
      <c r="N27" s="123">
        <f>分析係数表!H30</f>
        <v>0</v>
      </c>
      <c r="O27" s="124">
        <f t="shared" si="3"/>
        <v>0</v>
      </c>
      <c r="P27" s="118">
        <f>分析係数表!C30</f>
        <v>1</v>
      </c>
      <c r="Q27" s="124">
        <f t="shared" si="4"/>
        <v>0</v>
      </c>
      <c r="R27" s="125">
        <v>0</v>
      </c>
      <c r="S27" s="126">
        <f t="shared" si="5"/>
        <v>0</v>
      </c>
      <c r="T27" s="127">
        <f>分析係数表!F30</f>
        <v>0.44260005608309094</v>
      </c>
      <c r="U27" s="128">
        <f t="shared" si="6"/>
        <v>0</v>
      </c>
      <c r="V27" s="129">
        <f>分析係数表!D30</f>
        <v>9.0497215089650473E-2</v>
      </c>
      <c r="W27" s="259">
        <f t="shared" si="7"/>
        <v>0</v>
      </c>
      <c r="X27" s="118">
        <f>分析係数表!E30</f>
        <v>6.9383580850373619E-2</v>
      </c>
      <c r="Y27" s="258">
        <f t="shared" si="8"/>
        <v>0</v>
      </c>
    </row>
    <row r="28" spans="1:25" x14ac:dyDescent="0.15">
      <c r="A28" s="11" t="s">
        <v>16</v>
      </c>
      <c r="B28" s="8" t="s">
        <v>208</v>
      </c>
      <c r="C28" s="132"/>
      <c r="D28" s="158">
        <f>投入係数表!AP28</f>
        <v>4.7287899860917939E-3</v>
      </c>
      <c r="E28" s="169">
        <f t="shared" si="9"/>
        <v>0</v>
      </c>
      <c r="F28" s="127">
        <f>分析係数表!C31</f>
        <v>0.59217028559204188</v>
      </c>
      <c r="G28" s="169">
        <f t="shared" si="0"/>
        <v>0</v>
      </c>
      <c r="H28" s="169">
        <v>0</v>
      </c>
      <c r="I28" s="169">
        <f t="shared" si="1"/>
        <v>0</v>
      </c>
      <c r="J28" s="127">
        <f>分析係数表!G31</f>
        <v>6.4912179892355718E-2</v>
      </c>
      <c r="K28" s="170">
        <f t="shared" si="2"/>
        <v>0</v>
      </c>
      <c r="L28" s="121"/>
      <c r="M28" s="122"/>
      <c r="N28" s="123">
        <f>分析係数表!H31</f>
        <v>1.4609806266922241E-2</v>
      </c>
      <c r="O28" s="124">
        <f t="shared" si="3"/>
        <v>0</v>
      </c>
      <c r="P28" s="118">
        <f>分析係数表!C31</f>
        <v>0.59217028559204188</v>
      </c>
      <c r="Q28" s="124">
        <f t="shared" si="4"/>
        <v>0</v>
      </c>
      <c r="R28" s="125">
        <v>0</v>
      </c>
      <c r="S28" s="126">
        <f t="shared" si="5"/>
        <v>0</v>
      </c>
      <c r="T28" s="127">
        <f>分析係数表!F31</f>
        <v>0.31136394108295506</v>
      </c>
      <c r="U28" s="128">
        <f t="shared" si="6"/>
        <v>0</v>
      </c>
      <c r="V28" s="129">
        <f>分析係数表!D31</f>
        <v>6.3973644390813841E-3</v>
      </c>
      <c r="W28" s="259">
        <f t="shared" si="7"/>
        <v>0</v>
      </c>
      <c r="X28" s="118">
        <f>分析係数表!E31</f>
        <v>6.3973644390813841E-3</v>
      </c>
      <c r="Y28" s="258">
        <f t="shared" si="8"/>
        <v>0</v>
      </c>
    </row>
    <row r="29" spans="1:25" x14ac:dyDescent="0.15">
      <c r="A29" s="11" t="s">
        <v>17</v>
      </c>
      <c r="B29" s="8" t="s">
        <v>300</v>
      </c>
      <c r="C29" s="132"/>
      <c r="D29" s="158">
        <f>投入係数表!AP29</f>
        <v>1.6689847009735744E-3</v>
      </c>
      <c r="E29" s="169">
        <f t="shared" si="9"/>
        <v>0</v>
      </c>
      <c r="F29" s="127">
        <f>分析係数表!C32</f>
        <v>0.99941076338876522</v>
      </c>
      <c r="G29" s="169">
        <f t="shared" si="0"/>
        <v>0</v>
      </c>
      <c r="H29" s="169">
        <v>0</v>
      </c>
      <c r="I29" s="169">
        <f t="shared" si="1"/>
        <v>0</v>
      </c>
      <c r="J29" s="127">
        <f>分析係数表!G32</f>
        <v>0.13653783696005198</v>
      </c>
      <c r="K29" s="170">
        <f t="shared" si="2"/>
        <v>0</v>
      </c>
      <c r="L29" s="121"/>
      <c r="M29" s="122"/>
      <c r="N29" s="123">
        <f>分析係数表!H32</f>
        <v>6.1367992753151726E-3</v>
      </c>
      <c r="O29" s="124">
        <f t="shared" si="3"/>
        <v>0</v>
      </c>
      <c r="P29" s="118">
        <f>分析係数表!C32</f>
        <v>0.99941076338876522</v>
      </c>
      <c r="Q29" s="124">
        <f t="shared" si="4"/>
        <v>0</v>
      </c>
      <c r="R29" s="125">
        <v>0</v>
      </c>
      <c r="S29" s="126">
        <f t="shared" si="5"/>
        <v>0</v>
      </c>
      <c r="T29" s="127">
        <f>分析係数表!F32</f>
        <v>0.47034751542708669</v>
      </c>
      <c r="U29" s="128">
        <f t="shared" si="6"/>
        <v>0</v>
      </c>
      <c r="V29" s="129">
        <f>分析係数表!D32</f>
        <v>3.7414745047093211E-2</v>
      </c>
      <c r="W29" s="259">
        <f t="shared" si="7"/>
        <v>0</v>
      </c>
      <c r="X29" s="118">
        <f>分析係数表!E32</f>
        <v>3.7414745047093211E-2</v>
      </c>
      <c r="Y29" s="258">
        <f t="shared" si="8"/>
        <v>0</v>
      </c>
    </row>
    <row r="30" spans="1:25" x14ac:dyDescent="0.15">
      <c r="A30" s="11" t="s">
        <v>18</v>
      </c>
      <c r="B30" s="8" t="s">
        <v>301</v>
      </c>
      <c r="C30" s="132"/>
      <c r="D30" s="158">
        <f>投入係数表!AP30</f>
        <v>1.4464534075104311E-2</v>
      </c>
      <c r="E30" s="169">
        <f t="shared" si="9"/>
        <v>0</v>
      </c>
      <c r="F30" s="127">
        <f>分析係数表!C33</f>
        <v>1</v>
      </c>
      <c r="G30" s="169">
        <f t="shared" si="0"/>
        <v>0</v>
      </c>
      <c r="H30" s="169">
        <v>0</v>
      </c>
      <c r="I30" s="169">
        <f t="shared" si="1"/>
        <v>0</v>
      </c>
      <c r="J30" s="127">
        <f>分析係数表!G33</f>
        <v>0.48249270529387245</v>
      </c>
      <c r="K30" s="170">
        <f t="shared" si="2"/>
        <v>0</v>
      </c>
      <c r="L30" s="121"/>
      <c r="M30" s="122"/>
      <c r="N30" s="123">
        <f>分析係数表!H33</f>
        <v>1.3432693895731465E-3</v>
      </c>
      <c r="O30" s="124">
        <f t="shared" si="3"/>
        <v>0</v>
      </c>
      <c r="P30" s="118">
        <f>分析係数表!C33</f>
        <v>1</v>
      </c>
      <c r="Q30" s="124">
        <f t="shared" si="4"/>
        <v>0</v>
      </c>
      <c r="R30" s="125">
        <v>0</v>
      </c>
      <c r="S30" s="126">
        <f t="shared" si="5"/>
        <v>0</v>
      </c>
      <c r="T30" s="127">
        <f>分析係数表!F33</f>
        <v>0.61497846324857575</v>
      </c>
      <c r="U30" s="128">
        <f t="shared" si="6"/>
        <v>0</v>
      </c>
      <c r="V30" s="129">
        <f>分析係数表!D33</f>
        <v>9.2885924690843405E-2</v>
      </c>
      <c r="W30" s="259">
        <f t="shared" si="7"/>
        <v>0</v>
      </c>
      <c r="X30" s="118">
        <f>分析係数表!E33</f>
        <v>8.4062803946088643E-2</v>
      </c>
      <c r="Y30" s="258">
        <f t="shared" si="8"/>
        <v>0</v>
      </c>
    </row>
    <row r="31" spans="1:25" x14ac:dyDescent="0.15">
      <c r="A31" s="11" t="s">
        <v>19</v>
      </c>
      <c r="B31" s="8" t="s">
        <v>302</v>
      </c>
      <c r="C31" s="132"/>
      <c r="D31" s="158">
        <f>投入係数表!AP31</f>
        <v>1.1404728789986092E-2</v>
      </c>
      <c r="E31" s="169">
        <f t="shared" si="9"/>
        <v>0</v>
      </c>
      <c r="F31" s="127">
        <f>分析係数表!C34</f>
        <v>0.43058167090385968</v>
      </c>
      <c r="G31" s="169">
        <f t="shared" si="0"/>
        <v>0</v>
      </c>
      <c r="H31" s="169">
        <v>0</v>
      </c>
      <c r="I31" s="169">
        <f t="shared" si="1"/>
        <v>0</v>
      </c>
      <c r="J31" s="127">
        <f>分析係数表!G34</f>
        <v>0.40252231218602053</v>
      </c>
      <c r="K31" s="170">
        <f t="shared" si="2"/>
        <v>0</v>
      </c>
      <c r="L31" s="121"/>
      <c r="M31" s="122"/>
      <c r="N31" s="123">
        <f>分析係数表!H34</f>
        <v>0.16043461070711823</v>
      </c>
      <c r="O31" s="124">
        <f t="shared" si="3"/>
        <v>0</v>
      </c>
      <c r="P31" s="118">
        <f>分析係数表!C34</f>
        <v>0.43058167090385968</v>
      </c>
      <c r="Q31" s="124">
        <f t="shared" si="4"/>
        <v>0</v>
      </c>
      <c r="R31" s="125">
        <v>0</v>
      </c>
      <c r="S31" s="126">
        <f t="shared" si="5"/>
        <v>0</v>
      </c>
      <c r="T31" s="127">
        <f>分析係数表!F34</f>
        <v>0.66381809020658411</v>
      </c>
      <c r="U31" s="128">
        <f t="shared" si="6"/>
        <v>0</v>
      </c>
      <c r="V31" s="129">
        <f>分析係数表!D34</f>
        <v>0.1446138956652748</v>
      </c>
      <c r="W31" s="259">
        <f t="shared" si="7"/>
        <v>0</v>
      </c>
      <c r="X31" s="118">
        <f>分析係数表!E34</f>
        <v>0.12299265157070806</v>
      </c>
      <c r="Y31" s="258">
        <f t="shared" si="8"/>
        <v>0</v>
      </c>
    </row>
    <row r="32" spans="1:25" x14ac:dyDescent="0.15">
      <c r="A32" s="11" t="s">
        <v>20</v>
      </c>
      <c r="B32" s="8" t="s">
        <v>38</v>
      </c>
      <c r="C32" s="132"/>
      <c r="D32" s="158">
        <f>投入係数表!AP32</f>
        <v>3.3379694019471488E-3</v>
      </c>
      <c r="E32" s="169">
        <f t="shared" si="9"/>
        <v>0</v>
      </c>
      <c r="F32" s="127">
        <f>分析係数表!C35</f>
        <v>0.79245431709599568</v>
      </c>
      <c r="G32" s="169">
        <f t="shared" si="0"/>
        <v>0</v>
      </c>
      <c r="H32" s="169">
        <v>0</v>
      </c>
      <c r="I32" s="169">
        <f t="shared" si="1"/>
        <v>0</v>
      </c>
      <c r="J32" s="127">
        <f>分析係数表!G35</f>
        <v>0.31439313408452596</v>
      </c>
      <c r="K32" s="170">
        <f t="shared" si="2"/>
        <v>0</v>
      </c>
      <c r="L32" s="121"/>
      <c r="M32" s="122"/>
      <c r="N32" s="123">
        <f>分析係数表!H35</f>
        <v>4.6388837451391565E-2</v>
      </c>
      <c r="O32" s="124">
        <f t="shared" si="3"/>
        <v>0</v>
      </c>
      <c r="P32" s="118">
        <f>分析係数表!C35</f>
        <v>0.79245431709599568</v>
      </c>
      <c r="Q32" s="124">
        <f t="shared" si="4"/>
        <v>0</v>
      </c>
      <c r="R32" s="125">
        <v>0</v>
      </c>
      <c r="S32" s="126">
        <f t="shared" si="5"/>
        <v>0</v>
      </c>
      <c r="T32" s="127">
        <f>分析係数表!F35</f>
        <v>0.64661124103436318</v>
      </c>
      <c r="U32" s="128">
        <f t="shared" si="6"/>
        <v>0</v>
      </c>
      <c r="V32" s="129">
        <f>分析係数表!D35</f>
        <v>4.0069822869227584E-2</v>
      </c>
      <c r="W32" s="259">
        <f t="shared" si="7"/>
        <v>0</v>
      </c>
      <c r="X32" s="118">
        <f>分析係数表!E35</f>
        <v>3.8022132954380151E-2</v>
      </c>
      <c r="Y32" s="258">
        <f t="shared" si="8"/>
        <v>0</v>
      </c>
    </row>
    <row r="33" spans="1:25" x14ac:dyDescent="0.15">
      <c r="A33" s="11" t="s">
        <v>21</v>
      </c>
      <c r="B33" s="8" t="s">
        <v>39</v>
      </c>
      <c r="C33" s="132"/>
      <c r="D33" s="158">
        <f>投入係数表!AP33</f>
        <v>3.1710709318497912E-2</v>
      </c>
      <c r="E33" s="169">
        <f t="shared" si="9"/>
        <v>0</v>
      </c>
      <c r="F33" s="127">
        <f>分析係数表!C36</f>
        <v>1</v>
      </c>
      <c r="G33" s="169">
        <f t="shared" si="0"/>
        <v>0</v>
      </c>
      <c r="H33" s="169">
        <v>0</v>
      </c>
      <c r="I33" s="169">
        <f t="shared" si="1"/>
        <v>0</v>
      </c>
      <c r="J33" s="127">
        <f>分析係数表!G36</f>
        <v>7.0997521594392057E-2</v>
      </c>
      <c r="K33" s="170">
        <f t="shared" si="2"/>
        <v>0</v>
      </c>
      <c r="L33" s="121"/>
      <c r="M33" s="122"/>
      <c r="N33" s="123">
        <f>分析係数表!H36</f>
        <v>0.2013282552011651</v>
      </c>
      <c r="O33" s="124">
        <f t="shared" si="3"/>
        <v>0</v>
      </c>
      <c r="P33" s="118">
        <f>分析係数表!C36</f>
        <v>1</v>
      </c>
      <c r="Q33" s="124">
        <f t="shared" si="4"/>
        <v>0</v>
      </c>
      <c r="R33" s="125">
        <v>0</v>
      </c>
      <c r="S33" s="126">
        <f t="shared" si="5"/>
        <v>0</v>
      </c>
      <c r="T33" s="127">
        <f>分析係数表!F36</f>
        <v>0.82218539647157163</v>
      </c>
      <c r="U33" s="128">
        <f t="shared" si="6"/>
        <v>0</v>
      </c>
      <c r="V33" s="129">
        <f>分析係数表!D36</f>
        <v>1.7117863585035708E-2</v>
      </c>
      <c r="W33" s="259">
        <f t="shared" si="7"/>
        <v>0</v>
      </c>
      <c r="X33" s="118">
        <f>分析係数表!E36</f>
        <v>1.0371907492410799E-2</v>
      </c>
      <c r="Y33" s="258">
        <f t="shared" si="8"/>
        <v>0</v>
      </c>
    </row>
    <row r="34" spans="1:25" x14ac:dyDescent="0.15">
      <c r="A34" s="11" t="s">
        <v>22</v>
      </c>
      <c r="B34" s="8" t="s">
        <v>303</v>
      </c>
      <c r="C34" s="132"/>
      <c r="D34" s="158">
        <f>投入係数表!AP34</f>
        <v>6.0639777468706538E-2</v>
      </c>
      <c r="E34" s="169">
        <f t="shared" si="9"/>
        <v>0</v>
      </c>
      <c r="F34" s="127">
        <f>分析係数表!C37</f>
        <v>0.57178358697686016</v>
      </c>
      <c r="G34" s="169">
        <f t="shared" si="0"/>
        <v>0</v>
      </c>
      <c r="H34" s="169">
        <v>0</v>
      </c>
      <c r="I34" s="169">
        <f t="shared" si="1"/>
        <v>0</v>
      </c>
      <c r="J34" s="127">
        <f>分析係数表!G37</f>
        <v>0.42113403722838638</v>
      </c>
      <c r="K34" s="170">
        <f t="shared" si="2"/>
        <v>0</v>
      </c>
      <c r="L34" s="121"/>
      <c r="M34" s="122"/>
      <c r="N34" s="123">
        <f>分析係数表!H37</f>
        <v>5.3182257233085263E-2</v>
      </c>
      <c r="O34" s="124">
        <f t="shared" si="3"/>
        <v>0</v>
      </c>
      <c r="P34" s="118">
        <f>分析係数表!C37</f>
        <v>0.57178358697686016</v>
      </c>
      <c r="Q34" s="124">
        <f t="shared" si="4"/>
        <v>0</v>
      </c>
      <c r="R34" s="125">
        <v>0</v>
      </c>
      <c r="S34" s="126">
        <f t="shared" si="5"/>
        <v>0</v>
      </c>
      <c r="T34" s="127">
        <f>分析係数表!F37</f>
        <v>0.69745759981095801</v>
      </c>
      <c r="U34" s="128">
        <f t="shared" si="6"/>
        <v>0</v>
      </c>
      <c r="V34" s="129">
        <f>分析係数表!D37</f>
        <v>7.4424549682602759E-2</v>
      </c>
      <c r="W34" s="259">
        <f t="shared" si="7"/>
        <v>0</v>
      </c>
      <c r="X34" s="118">
        <f>分析係数表!E37</f>
        <v>7.0525558264680294E-2</v>
      </c>
      <c r="Y34" s="258">
        <f t="shared" si="8"/>
        <v>0</v>
      </c>
    </row>
    <row r="35" spans="1:25" x14ac:dyDescent="0.15">
      <c r="A35" s="11" t="s">
        <v>23</v>
      </c>
      <c r="B35" s="8" t="s">
        <v>209</v>
      </c>
      <c r="C35" s="132"/>
      <c r="D35" s="158">
        <f>投入係数表!AP35</f>
        <v>7.5382475660639783E-2</v>
      </c>
      <c r="E35" s="169">
        <f t="shared" si="9"/>
        <v>0</v>
      </c>
      <c r="F35" s="127">
        <f>分析係数表!C38</f>
        <v>0.18809982592830476</v>
      </c>
      <c r="G35" s="169">
        <f t="shared" si="0"/>
        <v>0</v>
      </c>
      <c r="H35" s="169">
        <v>0</v>
      </c>
      <c r="I35" s="169">
        <f t="shared" si="1"/>
        <v>0</v>
      </c>
      <c r="J35" s="127">
        <f>分析係数表!G38</f>
        <v>0.2621703526984332</v>
      </c>
      <c r="K35" s="170">
        <f t="shared" si="2"/>
        <v>0</v>
      </c>
      <c r="L35" s="121"/>
      <c r="M35" s="122"/>
      <c r="N35" s="123">
        <f>分析係数表!H38</f>
        <v>2.9050452677780503E-2</v>
      </c>
      <c r="O35" s="124">
        <f t="shared" si="3"/>
        <v>0</v>
      </c>
      <c r="P35" s="118">
        <f>分析係数表!C38</f>
        <v>0.18809982592830476</v>
      </c>
      <c r="Q35" s="124">
        <f t="shared" si="4"/>
        <v>0</v>
      </c>
      <c r="R35" s="125">
        <v>0</v>
      </c>
      <c r="S35" s="126">
        <f t="shared" si="5"/>
        <v>0</v>
      </c>
      <c r="T35" s="127">
        <f>分析係数表!F38</f>
        <v>0.53132052356696113</v>
      </c>
      <c r="U35" s="128">
        <f t="shared" si="6"/>
        <v>0</v>
      </c>
      <c r="V35" s="129">
        <f>分析係数表!D38</f>
        <v>6.4317493068540843E-2</v>
      </c>
      <c r="W35" s="259">
        <f t="shared" si="7"/>
        <v>0</v>
      </c>
      <c r="X35" s="118">
        <f>分析係数表!E38</f>
        <v>6.162550776968212E-2</v>
      </c>
      <c r="Y35" s="258">
        <f t="shared" si="8"/>
        <v>0</v>
      </c>
    </row>
    <row r="36" spans="1:25" x14ac:dyDescent="0.15">
      <c r="A36" s="11" t="s">
        <v>24</v>
      </c>
      <c r="B36" s="8" t="s">
        <v>40</v>
      </c>
      <c r="C36" s="132"/>
      <c r="D36" s="158">
        <f>投入係数表!AP36</f>
        <v>0.24673157162726009</v>
      </c>
      <c r="E36" s="169">
        <f t="shared" si="9"/>
        <v>0</v>
      </c>
      <c r="F36" s="127">
        <f>分析係数表!C39</f>
        <v>1</v>
      </c>
      <c r="G36" s="169">
        <f t="shared" si="0"/>
        <v>0</v>
      </c>
      <c r="H36" s="169">
        <v>0</v>
      </c>
      <c r="I36" s="169">
        <f t="shared" si="1"/>
        <v>0</v>
      </c>
      <c r="J36" s="127">
        <f>分析係数表!G39</f>
        <v>0.35299604507126336</v>
      </c>
      <c r="K36" s="170">
        <f t="shared" si="2"/>
        <v>0</v>
      </c>
      <c r="L36" s="121"/>
      <c r="M36" s="122"/>
      <c r="N36" s="123">
        <f>分析係数表!H39</f>
        <v>3.2770968565294205E-3</v>
      </c>
      <c r="O36" s="124">
        <f t="shared" si="3"/>
        <v>0</v>
      </c>
      <c r="P36" s="118">
        <f>分析係数表!C39</f>
        <v>1</v>
      </c>
      <c r="Q36" s="124">
        <f t="shared" si="4"/>
        <v>0</v>
      </c>
      <c r="R36" s="125">
        <v>0</v>
      </c>
      <c r="S36" s="126">
        <f t="shared" si="5"/>
        <v>0</v>
      </c>
      <c r="T36" s="127">
        <f>分析係数表!F39</f>
        <v>0.70249732607019377</v>
      </c>
      <c r="U36" s="128">
        <f t="shared" si="6"/>
        <v>0</v>
      </c>
      <c r="V36" s="129">
        <f>分析係数表!D39</f>
        <v>5.9983085839365222E-2</v>
      </c>
      <c r="W36" s="259">
        <f t="shared" si="7"/>
        <v>0</v>
      </c>
      <c r="X36" s="118">
        <f>分析係数表!E39</f>
        <v>5.8838892619953738E-2</v>
      </c>
      <c r="Y36" s="258">
        <f t="shared" si="8"/>
        <v>0</v>
      </c>
    </row>
    <row r="37" spans="1:25" x14ac:dyDescent="0.15">
      <c r="A37" s="11" t="s">
        <v>25</v>
      </c>
      <c r="B37" s="8" t="s">
        <v>41</v>
      </c>
      <c r="C37" s="132"/>
      <c r="D37" s="158">
        <f>投入係数表!AP37</f>
        <v>2.7816411682892909E-4</v>
      </c>
      <c r="E37" s="169">
        <f t="shared" si="9"/>
        <v>0</v>
      </c>
      <c r="F37" s="127">
        <f>分析係数表!C40</f>
        <v>0.95581107395335052</v>
      </c>
      <c r="G37" s="169">
        <f t="shared" si="0"/>
        <v>0</v>
      </c>
      <c r="H37" s="169">
        <v>0</v>
      </c>
      <c r="I37" s="169">
        <f t="shared" si="1"/>
        <v>0</v>
      </c>
      <c r="J37" s="127">
        <f>分析係数表!G40</f>
        <v>0.45958963093599003</v>
      </c>
      <c r="K37" s="170">
        <f t="shared" si="2"/>
        <v>0</v>
      </c>
      <c r="L37" s="121"/>
      <c r="M37" s="122"/>
      <c r="N37" s="123">
        <f>分析係数表!H40</f>
        <v>3.1472741740945193E-2</v>
      </c>
      <c r="O37" s="124">
        <f t="shared" si="3"/>
        <v>0</v>
      </c>
      <c r="P37" s="118">
        <f>分析係数表!C40</f>
        <v>0.95581107395335052</v>
      </c>
      <c r="Q37" s="124">
        <f t="shared" si="4"/>
        <v>0</v>
      </c>
      <c r="R37" s="125">
        <v>0</v>
      </c>
      <c r="S37" s="126">
        <f t="shared" si="5"/>
        <v>0</v>
      </c>
      <c r="T37" s="127">
        <f>分析係数表!F40</f>
        <v>0.65913274856515214</v>
      </c>
      <c r="U37" s="128">
        <f t="shared" si="6"/>
        <v>0</v>
      </c>
      <c r="V37" s="129">
        <f>分析係数表!D40</f>
        <v>2.6737416397229829E-2</v>
      </c>
      <c r="W37" s="259">
        <f t="shared" si="7"/>
        <v>0</v>
      </c>
      <c r="X37" s="118">
        <f>分析係数表!E40</f>
        <v>2.4344714139117072E-2</v>
      </c>
      <c r="Y37" s="258">
        <f t="shared" si="8"/>
        <v>0</v>
      </c>
    </row>
    <row r="38" spans="1:25" x14ac:dyDescent="0.15">
      <c r="A38" s="11" t="s">
        <v>26</v>
      </c>
      <c r="B38" s="8" t="s">
        <v>304</v>
      </c>
      <c r="C38" s="253"/>
      <c r="D38" s="158">
        <f>投入係数表!AP38</f>
        <v>2.5034770514603616E-3</v>
      </c>
      <c r="E38" s="169">
        <f t="shared" si="9"/>
        <v>0</v>
      </c>
      <c r="F38" s="127">
        <f>分析係数表!C41</f>
        <v>0.99998427017546621</v>
      </c>
      <c r="G38" s="169">
        <f t="shared" si="0"/>
        <v>0</v>
      </c>
      <c r="H38" s="169">
        <v>0</v>
      </c>
      <c r="I38" s="169">
        <f t="shared" si="1"/>
        <v>0</v>
      </c>
      <c r="J38" s="127">
        <f>分析係数表!G41</f>
        <v>0.4951095975863814</v>
      </c>
      <c r="K38" s="170">
        <f t="shared" si="2"/>
        <v>0</v>
      </c>
      <c r="L38" s="121"/>
      <c r="M38" s="122"/>
      <c r="N38" s="123">
        <f>分析係数表!H41</f>
        <v>6.1946539479808417E-2</v>
      </c>
      <c r="O38" s="124">
        <f t="shared" si="3"/>
        <v>0</v>
      </c>
      <c r="P38" s="118">
        <f>分析係数表!C41</f>
        <v>0.99998427017546621</v>
      </c>
      <c r="Q38" s="124">
        <f t="shared" si="4"/>
        <v>0</v>
      </c>
      <c r="R38" s="125">
        <v>0</v>
      </c>
      <c r="S38" s="126">
        <f t="shared" si="5"/>
        <v>0</v>
      </c>
      <c r="T38" s="127">
        <f>分析係数表!F41</f>
        <v>0.60271414391475442</v>
      </c>
      <c r="U38" s="128">
        <f t="shared" si="6"/>
        <v>0</v>
      </c>
      <c r="V38" s="129">
        <f>分析係数表!D41</f>
        <v>9.8765335226982942E-2</v>
      </c>
      <c r="W38" s="259">
        <f t="shared" si="7"/>
        <v>0</v>
      </c>
      <c r="X38" s="118">
        <f>分析係数表!E41</f>
        <v>8.6402994268048192E-2</v>
      </c>
      <c r="Y38" s="258">
        <f t="shared" si="8"/>
        <v>0</v>
      </c>
    </row>
    <row r="39" spans="1:25" x14ac:dyDescent="0.15">
      <c r="A39" s="11" t="s">
        <v>57</v>
      </c>
      <c r="B39" s="8" t="s">
        <v>305</v>
      </c>
      <c r="C39" s="253"/>
      <c r="D39" s="158">
        <f>投入係数表!AP39</f>
        <v>4.7287899860917939E-3</v>
      </c>
      <c r="E39" s="169">
        <f t="shared" si="9"/>
        <v>0</v>
      </c>
      <c r="F39" s="127">
        <f>分析係数表!C42</f>
        <v>0.19932544143905828</v>
      </c>
      <c r="G39" s="169">
        <f t="shared" ref="G39:G44" si="10">E39*F39</f>
        <v>0</v>
      </c>
      <c r="H39" s="169">
        <v>0</v>
      </c>
      <c r="I39" s="169">
        <f t="shared" ref="I39:I44" si="11">C39+H39</f>
        <v>0</v>
      </c>
      <c r="J39" s="127">
        <f>分析係数表!G42</f>
        <v>0.4992493517128429</v>
      </c>
      <c r="K39" s="170">
        <f t="shared" ref="K39:K44" si="12">I39*J39</f>
        <v>0</v>
      </c>
      <c r="L39" s="121"/>
      <c r="M39" s="122"/>
      <c r="N39" s="123">
        <f>分析係数表!H42</f>
        <v>1.0931330106951069E-2</v>
      </c>
      <c r="O39" s="124">
        <f t="shared" ref="O39:O44" si="13">$M$45*N39</f>
        <v>0</v>
      </c>
      <c r="P39" s="118">
        <f>分析係数表!C42</f>
        <v>0.19932544143905828</v>
      </c>
      <c r="Q39" s="124">
        <f t="shared" ref="Q39:Q44" si="14">O39*P39</f>
        <v>0</v>
      </c>
      <c r="R39" s="125">
        <v>0</v>
      </c>
      <c r="S39" s="126">
        <f t="shared" ref="S39:S44" si="15">I39+R39</f>
        <v>0</v>
      </c>
      <c r="T39" s="127">
        <f>分析係数表!F42</f>
        <v>0.57554251398935441</v>
      </c>
      <c r="U39" s="128">
        <f t="shared" ref="U39:U44" si="16">S39*T39</f>
        <v>0</v>
      </c>
      <c r="V39" s="129">
        <f>分析係数表!D42</f>
        <v>0.14507984168145216</v>
      </c>
      <c r="W39" s="259">
        <f t="shared" ref="W39:W44" si="17">ROUND(S39*V39,0)</f>
        <v>0</v>
      </c>
      <c r="X39" s="118">
        <f>分析係数表!E42</f>
        <v>9.4035758154770027E-2</v>
      </c>
      <c r="Y39" s="258">
        <f t="shared" ref="Y39:Y44" si="18">ROUND(S39*X39,0)</f>
        <v>0</v>
      </c>
    </row>
    <row r="40" spans="1:25" x14ac:dyDescent="0.15">
      <c r="A40" s="11" t="s">
        <v>210</v>
      </c>
      <c r="B40" s="8" t="s">
        <v>42</v>
      </c>
      <c r="C40" s="253"/>
      <c r="D40" s="158">
        <f>投入係数表!AP40</f>
        <v>4.7287899860917942E-2</v>
      </c>
      <c r="E40" s="169">
        <f t="shared" si="9"/>
        <v>0</v>
      </c>
      <c r="F40" s="127">
        <f>分析係数表!C43</f>
        <v>0.35268356770960052</v>
      </c>
      <c r="G40" s="169">
        <f t="shared" si="10"/>
        <v>0</v>
      </c>
      <c r="H40" s="169">
        <v>0</v>
      </c>
      <c r="I40" s="169">
        <f t="shared" si="11"/>
        <v>0</v>
      </c>
      <c r="J40" s="127">
        <f>分析係数表!G43</f>
        <v>0.33274759463040848</v>
      </c>
      <c r="K40" s="170">
        <f t="shared" si="12"/>
        <v>0</v>
      </c>
      <c r="L40" s="121"/>
      <c r="M40" s="122"/>
      <c r="N40" s="123">
        <f>分析係数表!H43</f>
        <v>1.5446597034197316E-2</v>
      </c>
      <c r="O40" s="124">
        <f t="shared" si="13"/>
        <v>0</v>
      </c>
      <c r="P40" s="118">
        <f>分析係数表!C43</f>
        <v>0.35268356770960052</v>
      </c>
      <c r="Q40" s="124">
        <f t="shared" si="14"/>
        <v>0</v>
      </c>
      <c r="R40" s="125">
        <v>0</v>
      </c>
      <c r="S40" s="126">
        <f t="shared" si="15"/>
        <v>0</v>
      </c>
      <c r="T40" s="127">
        <f>分析係数表!F43</f>
        <v>0.57611338364924813</v>
      </c>
      <c r="U40" s="128">
        <f t="shared" si="16"/>
        <v>0</v>
      </c>
      <c r="V40" s="129">
        <f>分析係数表!D43</f>
        <v>0.10205680705190989</v>
      </c>
      <c r="W40" s="259">
        <f t="shared" si="17"/>
        <v>0</v>
      </c>
      <c r="X40" s="118">
        <f>分析係数表!E43</f>
        <v>9.4601601659272921E-2</v>
      </c>
      <c r="Y40" s="258">
        <f t="shared" si="18"/>
        <v>0</v>
      </c>
    </row>
    <row r="41" spans="1:25" x14ac:dyDescent="0.15">
      <c r="A41" s="11" t="s">
        <v>216</v>
      </c>
      <c r="B41" s="8" t="s">
        <v>306</v>
      </c>
      <c r="C41" s="253"/>
      <c r="D41" s="158">
        <f>投入係数表!AP41</f>
        <v>0</v>
      </c>
      <c r="E41" s="169">
        <f t="shared" si="9"/>
        <v>0</v>
      </c>
      <c r="F41" s="127">
        <f>分析係数表!C44</f>
        <v>0.75263033862133366</v>
      </c>
      <c r="G41" s="169">
        <f t="shared" si="10"/>
        <v>0</v>
      </c>
      <c r="H41" s="169">
        <v>0</v>
      </c>
      <c r="I41" s="169">
        <f t="shared" si="11"/>
        <v>0</v>
      </c>
      <c r="J41" s="127">
        <f>分析係数表!G44</f>
        <v>0.27768563162970106</v>
      </c>
      <c r="K41" s="170">
        <f t="shared" si="12"/>
        <v>0</v>
      </c>
      <c r="L41" s="121"/>
      <c r="M41" s="122"/>
      <c r="N41" s="123">
        <f>分析係数表!H44</f>
        <v>7.7133891527493476E-2</v>
      </c>
      <c r="O41" s="124">
        <f t="shared" si="13"/>
        <v>0</v>
      </c>
      <c r="P41" s="118">
        <f>分析係数表!C44</f>
        <v>0.75263033862133366</v>
      </c>
      <c r="Q41" s="124">
        <f t="shared" si="14"/>
        <v>0</v>
      </c>
      <c r="R41" s="125">
        <v>0</v>
      </c>
      <c r="S41" s="126">
        <f t="shared" si="15"/>
        <v>0</v>
      </c>
      <c r="T41" s="127">
        <f>分析係数表!F44</f>
        <v>0.39610414657666343</v>
      </c>
      <c r="U41" s="128">
        <f t="shared" si="16"/>
        <v>0</v>
      </c>
      <c r="V41" s="129">
        <f>分析係数表!D44</f>
        <v>0.10185149469623915</v>
      </c>
      <c r="W41" s="259">
        <f t="shared" si="17"/>
        <v>0</v>
      </c>
      <c r="X41" s="118">
        <f>分析係数表!E44</f>
        <v>7.65380906460945E-2</v>
      </c>
      <c r="Y41" s="258">
        <f t="shared" si="18"/>
        <v>0</v>
      </c>
    </row>
    <row r="42" spans="1:25" x14ac:dyDescent="0.15">
      <c r="A42" s="11" t="s">
        <v>217</v>
      </c>
      <c r="B42" s="8" t="s">
        <v>307</v>
      </c>
      <c r="C42" s="253"/>
      <c r="D42" s="158">
        <f>投入係数表!AP42</f>
        <v>1.9471488178025036E-3</v>
      </c>
      <c r="E42" s="169">
        <f t="shared" si="9"/>
        <v>0</v>
      </c>
      <c r="F42" s="127">
        <f>分析係数表!C45</f>
        <v>0.60759401946812885</v>
      </c>
      <c r="G42" s="169">
        <f t="shared" si="10"/>
        <v>0</v>
      </c>
      <c r="H42" s="169">
        <v>0</v>
      </c>
      <c r="I42" s="169">
        <f t="shared" si="11"/>
        <v>0</v>
      </c>
      <c r="J42" s="127">
        <f>分析係数表!G45</f>
        <v>0.27195126838456296</v>
      </c>
      <c r="K42" s="170">
        <f t="shared" si="12"/>
        <v>0</v>
      </c>
      <c r="L42" s="121"/>
      <c r="M42" s="122"/>
      <c r="N42" s="123">
        <f>分析係数表!H45</f>
        <v>6.7952214843026659E-2</v>
      </c>
      <c r="O42" s="124">
        <f t="shared" si="13"/>
        <v>0</v>
      </c>
      <c r="P42" s="118">
        <f>分析係数表!C45</f>
        <v>0.60759401946812885</v>
      </c>
      <c r="Q42" s="124">
        <f t="shared" si="14"/>
        <v>0</v>
      </c>
      <c r="R42" s="125">
        <v>0</v>
      </c>
      <c r="S42" s="126">
        <f t="shared" si="15"/>
        <v>0</v>
      </c>
      <c r="T42" s="127">
        <f>分析係数表!F45</f>
        <v>0.68092012984410688</v>
      </c>
      <c r="U42" s="128">
        <f t="shared" si="16"/>
        <v>0</v>
      </c>
      <c r="V42" s="129">
        <f>分析係数表!D45</f>
        <v>0.21708812567627139</v>
      </c>
      <c r="W42" s="259">
        <f t="shared" si="17"/>
        <v>0</v>
      </c>
      <c r="X42" s="118">
        <f>分析係数表!E45</f>
        <v>0.15927276613366462</v>
      </c>
      <c r="Y42" s="258">
        <f t="shared" si="18"/>
        <v>0</v>
      </c>
    </row>
    <row r="43" spans="1:25" x14ac:dyDescent="0.15">
      <c r="A43" s="11" t="s">
        <v>218</v>
      </c>
      <c r="B43" s="8" t="s">
        <v>308</v>
      </c>
      <c r="C43" s="253"/>
      <c r="D43" s="158">
        <f>投入係数表!AP43</f>
        <v>2.7816411682892909E-4</v>
      </c>
      <c r="E43" s="169">
        <f t="shared" si="9"/>
        <v>0</v>
      </c>
      <c r="F43" s="127">
        <f>分析係数表!C46</f>
        <v>1</v>
      </c>
      <c r="G43" s="169">
        <f t="shared" si="10"/>
        <v>0</v>
      </c>
      <c r="H43" s="169">
        <v>0</v>
      </c>
      <c r="I43" s="169">
        <f t="shared" si="11"/>
        <v>0</v>
      </c>
      <c r="J43" s="127">
        <f>分析係数表!G46</f>
        <v>0</v>
      </c>
      <c r="K43" s="170">
        <f t="shared" si="12"/>
        <v>0</v>
      </c>
      <c r="L43" s="121"/>
      <c r="M43" s="122"/>
      <c r="N43" s="123">
        <f>分析係数表!H46</f>
        <v>0</v>
      </c>
      <c r="O43" s="124">
        <f t="shared" si="13"/>
        <v>0</v>
      </c>
      <c r="P43" s="118">
        <f>分析係数表!C46</f>
        <v>1</v>
      </c>
      <c r="Q43" s="124">
        <f t="shared" si="14"/>
        <v>0</v>
      </c>
      <c r="R43" s="125">
        <v>0</v>
      </c>
      <c r="S43" s="126">
        <f t="shared" si="15"/>
        <v>0</v>
      </c>
      <c r="T43" s="127">
        <f>分析係数表!F46</f>
        <v>0</v>
      </c>
      <c r="U43" s="128">
        <f t="shared" si="16"/>
        <v>0</v>
      </c>
      <c r="V43" s="129">
        <f>分析係数表!D46</f>
        <v>0</v>
      </c>
      <c r="W43" s="259">
        <f t="shared" si="17"/>
        <v>0</v>
      </c>
      <c r="X43" s="118">
        <f>分析係数表!E46</f>
        <v>0</v>
      </c>
      <c r="Y43" s="258">
        <f t="shared" si="18"/>
        <v>0</v>
      </c>
    </row>
    <row r="44" spans="1:25" x14ac:dyDescent="0.15">
      <c r="A44" s="11" t="s">
        <v>219</v>
      </c>
      <c r="B44" s="8" t="s">
        <v>309</v>
      </c>
      <c r="C44" s="117">
        <f>最終需要_まとめ!C45</f>
        <v>0</v>
      </c>
      <c r="D44" s="158">
        <f>投入係数表!AP44</f>
        <v>0</v>
      </c>
      <c r="E44" s="169">
        <f t="shared" si="9"/>
        <v>0</v>
      </c>
      <c r="F44" s="127">
        <f>分析係数表!C47</f>
        <v>6.0971505496971057E-2</v>
      </c>
      <c r="G44" s="169">
        <f t="shared" si="10"/>
        <v>0</v>
      </c>
      <c r="H44" s="169">
        <v>0</v>
      </c>
      <c r="I44" s="169">
        <f t="shared" si="11"/>
        <v>0</v>
      </c>
      <c r="J44" s="127">
        <f>分析係数表!G47</f>
        <v>1.2795549374130737E-2</v>
      </c>
      <c r="K44" s="170">
        <f t="shared" si="12"/>
        <v>0</v>
      </c>
      <c r="L44" s="121"/>
      <c r="M44" s="122"/>
      <c r="N44" s="123">
        <f>分析係数表!H47</f>
        <v>3.4032160391570036E-5</v>
      </c>
      <c r="O44" s="124">
        <f t="shared" si="13"/>
        <v>0</v>
      </c>
      <c r="P44" s="118">
        <f>分析係数表!C47</f>
        <v>6.0971505496971057E-2</v>
      </c>
      <c r="Q44" s="124">
        <f t="shared" si="14"/>
        <v>0</v>
      </c>
      <c r="R44" s="125">
        <v>0</v>
      </c>
      <c r="S44" s="126">
        <f t="shared" si="15"/>
        <v>0</v>
      </c>
      <c r="T44" s="127">
        <f>分析係数表!F47</f>
        <v>0.42753824756606396</v>
      </c>
      <c r="U44" s="128">
        <f t="shared" si="16"/>
        <v>0</v>
      </c>
      <c r="V44" s="129">
        <f>分析係数表!D47</f>
        <v>1.4464534075104311E-2</v>
      </c>
      <c r="W44" s="259">
        <f t="shared" si="17"/>
        <v>0</v>
      </c>
      <c r="X44" s="118">
        <f>分析係数表!E47</f>
        <v>1.4464534075104311E-2</v>
      </c>
      <c r="Y44" s="258">
        <f t="shared" si="18"/>
        <v>0</v>
      </c>
    </row>
    <row r="45" spans="1:25" x14ac:dyDescent="0.15">
      <c r="A45" s="6">
        <v>41</v>
      </c>
      <c r="B45" s="50" t="s">
        <v>161</v>
      </c>
      <c r="C45" s="134">
        <f>SUM(C5:C44)</f>
        <v>0</v>
      </c>
      <c r="D45" s="162">
        <f>投入係数表!AP45</f>
        <v>0.56828929068150213</v>
      </c>
      <c r="E45" s="139">
        <f>SUM(E5:E44)</f>
        <v>0</v>
      </c>
      <c r="F45" s="141">
        <f>分析係数表!C48</f>
        <v>0.75263033862133366</v>
      </c>
      <c r="G45" s="139">
        <f>SUM(G5:G44)</f>
        <v>0</v>
      </c>
      <c r="H45" s="139">
        <f>SUM(H5:H44)</f>
        <v>0</v>
      </c>
      <c r="I45" s="139">
        <f>SUM(I5:I44)</f>
        <v>0</v>
      </c>
      <c r="J45" s="141">
        <f>分析係数表!G48</f>
        <v>0.27768563162970106</v>
      </c>
      <c r="K45" s="171">
        <f>SUM(K5:K44)</f>
        <v>0</v>
      </c>
      <c r="L45" s="137">
        <f>最終需要_まとめ!$L$33</f>
        <v>0.71820000000000006</v>
      </c>
      <c r="M45" s="134">
        <f>K45*L45</f>
        <v>0</v>
      </c>
      <c r="N45" s="138">
        <f>分析係数表!H48</f>
        <v>1</v>
      </c>
      <c r="O45" s="139">
        <f>SUM(O5:O44)</f>
        <v>0</v>
      </c>
      <c r="P45" s="135">
        <f>分析係数表!C48</f>
        <v>0.75263033862133366</v>
      </c>
      <c r="Q45" s="139">
        <f>SUM(Q5:Q44)</f>
        <v>0</v>
      </c>
      <c r="R45" s="134">
        <f>SUM(R5:R44)</f>
        <v>0</v>
      </c>
      <c r="S45" s="140">
        <f>SUM(S5:S44)</f>
        <v>0</v>
      </c>
      <c r="T45" s="141">
        <f>分析係数表!F48</f>
        <v>0.39610414657666343</v>
      </c>
      <c r="U45" s="142">
        <f>SUM(U5:U44)</f>
        <v>0</v>
      </c>
      <c r="V45" s="143">
        <f>分析係数表!D48</f>
        <v>5.7368642575524612E-2</v>
      </c>
      <c r="W45" s="256">
        <f>SUM(W5:W44)</f>
        <v>0</v>
      </c>
      <c r="X45" s="135">
        <f>分析係数表!E48</f>
        <v>4.9571518967407954E-2</v>
      </c>
      <c r="Y45" s="257">
        <f>SUM(Y5:Y44)</f>
        <v>0</v>
      </c>
    </row>
    <row r="46" spans="1:25" x14ac:dyDescent="0.15">
      <c r="B46" s="47" t="s">
        <v>190</v>
      </c>
      <c r="C46" s="137" t="s">
        <v>191</v>
      </c>
      <c r="D46" s="137" t="s">
        <v>118</v>
      </c>
      <c r="E46" s="137"/>
      <c r="F46" s="137" t="s">
        <v>120</v>
      </c>
      <c r="G46" s="137"/>
      <c r="H46" s="137" t="s">
        <v>119</v>
      </c>
      <c r="I46" s="137"/>
      <c r="J46" s="137" t="s">
        <v>120</v>
      </c>
      <c r="K46" s="137"/>
      <c r="L46" s="137" t="s">
        <v>191</v>
      </c>
      <c r="M46" s="137"/>
      <c r="N46" s="137" t="s">
        <v>120</v>
      </c>
      <c r="O46" s="137"/>
      <c r="P46" s="137" t="s">
        <v>120</v>
      </c>
      <c r="Q46" s="137"/>
      <c r="R46" s="137"/>
      <c r="S46" s="137" t="s">
        <v>119</v>
      </c>
      <c r="T46" s="137" t="s">
        <v>120</v>
      </c>
      <c r="U46" s="137"/>
      <c r="V46" s="137" t="s">
        <v>120</v>
      </c>
      <c r="W46" s="137"/>
      <c r="X46" s="137" t="s">
        <v>120</v>
      </c>
      <c r="Y46" s="12"/>
    </row>
    <row r="47" spans="1:25" x14ac:dyDescent="0.15">
      <c r="B47" s="6" t="s">
        <v>162</v>
      </c>
    </row>
  </sheetData>
  <phoneticPr fontId="5"/>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
    <pageSetUpPr fitToPage="1"/>
  </sheetPr>
  <dimension ref="A1:BL54"/>
  <sheetViews>
    <sheetView workbookViewId="0">
      <pane xSplit="2" ySplit="4" topLeftCell="AW40" activePane="bottomRight" state="frozen"/>
      <selection activeCell="F63" sqref="F63"/>
      <selection pane="topRight" activeCell="F63" sqref="F63"/>
      <selection pane="bottomLeft" activeCell="F63" sqref="F63"/>
      <selection pane="bottomRight" activeCell="BC48" sqref="BC48"/>
    </sheetView>
  </sheetViews>
  <sheetFormatPr defaultRowHeight="13.5" x14ac:dyDescent="0.15"/>
  <cols>
    <col min="1" max="1" width="3.875" style="240" customWidth="1"/>
    <col min="2" max="2" width="21" style="240" customWidth="1"/>
    <col min="3" max="42" width="9.125" style="240" bestFit="1" customWidth="1"/>
    <col min="43" max="43" width="9.875" style="240" bestFit="1" customWidth="1"/>
    <col min="44" max="44" width="9.125" style="240" bestFit="1" customWidth="1"/>
    <col min="45" max="45" width="9.875" style="240" bestFit="1" customWidth="1"/>
    <col min="46" max="49" width="9.125" style="240" bestFit="1" customWidth="1"/>
    <col min="50" max="51" width="9.875" style="240" bestFit="1" customWidth="1"/>
    <col min="52" max="52" width="9.125" style="240" bestFit="1" customWidth="1"/>
    <col min="53" max="55" width="9.875" style="240" bestFit="1" customWidth="1"/>
    <col min="56" max="56" width="9.5" style="240" bestFit="1" customWidth="1"/>
    <col min="57" max="58" width="11" style="240" bestFit="1" customWidth="1"/>
    <col min="59" max="60" width="9.875" style="240" bestFit="1" customWidth="1"/>
    <col min="61" max="61" width="4.75" style="2" customWidth="1"/>
    <col min="62" max="64" width="9" style="472"/>
    <col min="65" max="16384" width="9" style="2"/>
  </cols>
  <sheetData>
    <row r="1" spans="1:64" x14ac:dyDescent="0.15">
      <c r="A1" s="640" t="s">
        <v>973</v>
      </c>
      <c r="E1" s="423" t="s">
        <v>975</v>
      </c>
      <c r="G1" s="240" t="s">
        <v>189</v>
      </c>
      <c r="K1" s="240" t="s">
        <v>189</v>
      </c>
    </row>
    <row r="2" spans="1:64" x14ac:dyDescent="0.15">
      <c r="A2" s="240" t="s">
        <v>614</v>
      </c>
      <c r="BG2" s="641" t="s">
        <v>0</v>
      </c>
    </row>
    <row r="3" spans="1:64" s="6" customFormat="1" x14ac:dyDescent="0.15">
      <c r="A3" s="642" t="s">
        <v>1</v>
      </c>
      <c r="B3" s="643"/>
      <c r="C3" s="644" t="s">
        <v>290</v>
      </c>
      <c r="D3" s="644" t="s">
        <v>238</v>
      </c>
      <c r="E3" s="644" t="s">
        <v>239</v>
      </c>
      <c r="F3" s="644" t="s">
        <v>240</v>
      </c>
      <c r="G3" s="644" t="s">
        <v>241</v>
      </c>
      <c r="H3" s="645" t="s">
        <v>242</v>
      </c>
      <c r="I3" s="645" t="s">
        <v>243</v>
      </c>
      <c r="J3" s="645" t="s">
        <v>244</v>
      </c>
      <c r="K3" s="645" t="s">
        <v>245</v>
      </c>
      <c r="L3" s="645" t="s">
        <v>2</v>
      </c>
      <c r="M3" s="645" t="s">
        <v>3</v>
      </c>
      <c r="N3" s="645" t="s">
        <v>4</v>
      </c>
      <c r="O3" s="645" t="s">
        <v>5</v>
      </c>
      <c r="P3" s="645" t="s">
        <v>6</v>
      </c>
      <c r="Q3" s="645" t="s">
        <v>7</v>
      </c>
      <c r="R3" s="645" t="s">
        <v>8</v>
      </c>
      <c r="S3" s="645" t="s">
        <v>9</v>
      </c>
      <c r="T3" s="645" t="s">
        <v>10</v>
      </c>
      <c r="U3" s="645" t="s">
        <v>11</v>
      </c>
      <c r="V3" s="645" t="s">
        <v>12</v>
      </c>
      <c r="W3" s="645" t="s">
        <v>13</v>
      </c>
      <c r="X3" s="645" t="s">
        <v>14</v>
      </c>
      <c r="Y3" s="645" t="s">
        <v>15</v>
      </c>
      <c r="Z3" s="645" t="s">
        <v>16</v>
      </c>
      <c r="AA3" s="645" t="s">
        <v>17</v>
      </c>
      <c r="AB3" s="645" t="s">
        <v>18</v>
      </c>
      <c r="AC3" s="645" t="s">
        <v>19</v>
      </c>
      <c r="AD3" s="645" t="s">
        <v>20</v>
      </c>
      <c r="AE3" s="645" t="s">
        <v>21</v>
      </c>
      <c r="AF3" s="645" t="s">
        <v>22</v>
      </c>
      <c r="AG3" s="645" t="s">
        <v>23</v>
      </c>
      <c r="AH3" s="645" t="s">
        <v>24</v>
      </c>
      <c r="AI3" s="645" t="s">
        <v>25</v>
      </c>
      <c r="AJ3" s="645" t="s">
        <v>26</v>
      </c>
      <c r="AK3" s="645" t="s">
        <v>57</v>
      </c>
      <c r="AL3" s="644" t="s">
        <v>210</v>
      </c>
      <c r="AM3" s="644" t="s">
        <v>216</v>
      </c>
      <c r="AN3" s="644" t="s">
        <v>217</v>
      </c>
      <c r="AO3" s="644" t="s">
        <v>218</v>
      </c>
      <c r="AP3" s="644" t="s">
        <v>219</v>
      </c>
      <c r="AQ3" s="646">
        <v>41</v>
      </c>
      <c r="AR3" s="645">
        <v>42</v>
      </c>
      <c r="AS3" s="645">
        <v>43</v>
      </c>
      <c r="AT3" s="645">
        <v>44</v>
      </c>
      <c r="AU3" s="645">
        <v>45</v>
      </c>
      <c r="AV3" s="645">
        <v>46</v>
      </c>
      <c r="AW3" s="645">
        <v>47</v>
      </c>
      <c r="AX3" s="646">
        <v>48</v>
      </c>
      <c r="AY3" s="646">
        <v>49</v>
      </c>
      <c r="AZ3" s="645">
        <v>50</v>
      </c>
      <c r="BA3" s="647">
        <v>51</v>
      </c>
      <c r="BB3" s="646">
        <v>52</v>
      </c>
      <c r="BC3" s="646">
        <v>53</v>
      </c>
      <c r="BD3" s="645">
        <v>54</v>
      </c>
      <c r="BE3" s="647">
        <v>55</v>
      </c>
      <c r="BF3" s="645">
        <v>56</v>
      </c>
      <c r="BG3" s="646">
        <v>57</v>
      </c>
      <c r="BH3" s="648">
        <v>58</v>
      </c>
      <c r="BJ3" s="19"/>
      <c r="BK3" s="21"/>
      <c r="BL3" s="19"/>
    </row>
    <row r="4" spans="1:64" s="6" customFormat="1" ht="33" customHeight="1" x14ac:dyDescent="0.15">
      <c r="A4" s="649"/>
      <c r="B4" s="650" t="s">
        <v>311</v>
      </c>
      <c r="C4" s="651" t="s">
        <v>962</v>
      </c>
      <c r="D4" s="651" t="s">
        <v>963</v>
      </c>
      <c r="E4" s="651" t="s">
        <v>964</v>
      </c>
      <c r="F4" s="651" t="s">
        <v>28</v>
      </c>
      <c r="G4" s="651" t="s">
        <v>204</v>
      </c>
      <c r="H4" s="652" t="s">
        <v>29</v>
      </c>
      <c r="I4" s="652" t="s">
        <v>294</v>
      </c>
      <c r="J4" s="652" t="s">
        <v>30</v>
      </c>
      <c r="K4" s="652" t="s">
        <v>31</v>
      </c>
      <c r="L4" s="652" t="s">
        <v>965</v>
      </c>
      <c r="M4" s="652" t="s">
        <v>32</v>
      </c>
      <c r="N4" s="652" t="s">
        <v>33</v>
      </c>
      <c r="O4" s="652" t="s">
        <v>34</v>
      </c>
      <c r="P4" s="652" t="s">
        <v>35</v>
      </c>
      <c r="Q4" s="652" t="s">
        <v>296</v>
      </c>
      <c r="R4" s="652" t="s">
        <v>297</v>
      </c>
      <c r="S4" s="652" t="s">
        <v>298</v>
      </c>
      <c r="T4" s="652" t="s">
        <v>966</v>
      </c>
      <c r="U4" s="652" t="s">
        <v>36</v>
      </c>
      <c r="V4" s="652" t="s">
        <v>967</v>
      </c>
      <c r="W4" s="652" t="s">
        <v>207</v>
      </c>
      <c r="X4" s="652" t="s">
        <v>56</v>
      </c>
      <c r="Y4" s="652" t="s">
        <v>37</v>
      </c>
      <c r="Z4" s="652" t="s">
        <v>208</v>
      </c>
      <c r="AA4" s="652" t="s">
        <v>300</v>
      </c>
      <c r="AB4" s="652" t="s">
        <v>968</v>
      </c>
      <c r="AC4" s="652" t="s">
        <v>969</v>
      </c>
      <c r="AD4" s="652" t="s">
        <v>38</v>
      </c>
      <c r="AE4" s="652" t="s">
        <v>39</v>
      </c>
      <c r="AF4" s="652" t="s">
        <v>970</v>
      </c>
      <c r="AG4" s="652" t="s">
        <v>209</v>
      </c>
      <c r="AH4" s="652" t="s">
        <v>40</v>
      </c>
      <c r="AI4" s="652" t="s">
        <v>41</v>
      </c>
      <c r="AJ4" s="652" t="s">
        <v>971</v>
      </c>
      <c r="AK4" s="652" t="s">
        <v>972</v>
      </c>
      <c r="AL4" s="651" t="s">
        <v>42</v>
      </c>
      <c r="AM4" s="651" t="s">
        <v>320</v>
      </c>
      <c r="AN4" s="651" t="s">
        <v>43</v>
      </c>
      <c r="AO4" s="651" t="s">
        <v>321</v>
      </c>
      <c r="AP4" s="651" t="s">
        <v>322</v>
      </c>
      <c r="AQ4" s="653" t="s">
        <v>44</v>
      </c>
      <c r="AR4" s="652" t="s">
        <v>58</v>
      </c>
      <c r="AS4" s="652" t="s">
        <v>45</v>
      </c>
      <c r="AT4" s="652" t="s">
        <v>46</v>
      </c>
      <c r="AU4" s="652" t="s">
        <v>609</v>
      </c>
      <c r="AV4" s="652" t="s">
        <v>610</v>
      </c>
      <c r="AW4" s="652" t="s">
        <v>47</v>
      </c>
      <c r="AX4" s="653" t="s">
        <v>611</v>
      </c>
      <c r="AY4" s="653" t="s">
        <v>246</v>
      </c>
      <c r="AZ4" s="652" t="s">
        <v>48</v>
      </c>
      <c r="BA4" s="654" t="s">
        <v>49</v>
      </c>
      <c r="BB4" s="653" t="s">
        <v>50</v>
      </c>
      <c r="BC4" s="653" t="s">
        <v>51</v>
      </c>
      <c r="BD4" s="652" t="s">
        <v>52</v>
      </c>
      <c r="BE4" s="654" t="s">
        <v>53</v>
      </c>
      <c r="BF4" s="652" t="s">
        <v>54</v>
      </c>
      <c r="BG4" s="653" t="s">
        <v>55</v>
      </c>
      <c r="BH4" s="655" t="s">
        <v>247</v>
      </c>
      <c r="BJ4" s="473" t="s">
        <v>663</v>
      </c>
      <c r="BK4" s="42" t="s">
        <v>664</v>
      </c>
      <c r="BL4" s="473" t="s">
        <v>665</v>
      </c>
    </row>
    <row r="5" spans="1:64" s="6" customFormat="1" x14ac:dyDescent="0.15">
      <c r="A5" s="656" t="s">
        <v>615</v>
      </c>
      <c r="B5" s="657" t="s">
        <v>962</v>
      </c>
      <c r="C5" s="658">
        <v>49</v>
      </c>
      <c r="D5" s="659">
        <v>0</v>
      </c>
      <c r="E5" s="659">
        <v>0</v>
      </c>
      <c r="F5" s="659">
        <v>0</v>
      </c>
      <c r="G5" s="659">
        <v>3343</v>
      </c>
      <c r="H5" s="659">
        <v>4</v>
      </c>
      <c r="I5" s="659">
        <v>17</v>
      </c>
      <c r="J5" s="659">
        <v>114</v>
      </c>
      <c r="K5" s="659">
        <v>0</v>
      </c>
      <c r="L5" s="659">
        <v>20</v>
      </c>
      <c r="M5" s="659">
        <v>1</v>
      </c>
      <c r="N5" s="659">
        <v>0</v>
      </c>
      <c r="O5" s="659">
        <v>0</v>
      </c>
      <c r="P5" s="659">
        <v>0</v>
      </c>
      <c r="Q5" s="659">
        <v>0</v>
      </c>
      <c r="R5" s="659">
        <v>0</v>
      </c>
      <c r="S5" s="659">
        <v>0</v>
      </c>
      <c r="T5" s="659">
        <v>0</v>
      </c>
      <c r="U5" s="659">
        <v>0</v>
      </c>
      <c r="V5" s="659">
        <v>0</v>
      </c>
      <c r="W5" s="659">
        <v>0</v>
      </c>
      <c r="X5" s="659">
        <v>45</v>
      </c>
      <c r="Y5" s="659">
        <v>176</v>
      </c>
      <c r="Z5" s="659">
        <v>0</v>
      </c>
      <c r="AA5" s="659">
        <v>0</v>
      </c>
      <c r="AB5" s="659">
        <v>0</v>
      </c>
      <c r="AC5" s="659">
        <v>31</v>
      </c>
      <c r="AD5" s="659">
        <v>0</v>
      </c>
      <c r="AE5" s="659">
        <v>1</v>
      </c>
      <c r="AF5" s="659">
        <v>2</v>
      </c>
      <c r="AG5" s="659">
        <v>0</v>
      </c>
      <c r="AH5" s="659">
        <v>2</v>
      </c>
      <c r="AI5" s="659">
        <v>339</v>
      </c>
      <c r="AJ5" s="659">
        <v>542</v>
      </c>
      <c r="AK5" s="659">
        <v>16</v>
      </c>
      <c r="AL5" s="659">
        <v>2</v>
      </c>
      <c r="AM5" s="659">
        <v>2915</v>
      </c>
      <c r="AN5" s="659">
        <v>322</v>
      </c>
      <c r="AO5" s="659">
        <v>0</v>
      </c>
      <c r="AP5" s="659">
        <v>0</v>
      </c>
      <c r="AQ5" s="660">
        <v>7941</v>
      </c>
      <c r="AR5" s="659">
        <v>160</v>
      </c>
      <c r="AS5" s="659">
        <v>10179</v>
      </c>
      <c r="AT5" s="659">
        <v>0</v>
      </c>
      <c r="AU5" s="659">
        <v>0</v>
      </c>
      <c r="AV5" s="659">
        <v>522</v>
      </c>
      <c r="AW5" s="659">
        <v>0</v>
      </c>
      <c r="AX5" s="660">
        <v>10861</v>
      </c>
      <c r="AY5" s="660">
        <v>18802</v>
      </c>
      <c r="AZ5" s="659">
        <v>1</v>
      </c>
      <c r="BA5" s="659">
        <v>339</v>
      </c>
      <c r="BB5" s="660">
        <v>11201</v>
      </c>
      <c r="BC5" s="660">
        <v>19142</v>
      </c>
      <c r="BD5" s="659">
        <v>-4301</v>
      </c>
      <c r="BE5" s="659">
        <v>-14327</v>
      </c>
      <c r="BF5" s="659">
        <v>-18628</v>
      </c>
      <c r="BG5" s="660">
        <v>-7427</v>
      </c>
      <c r="BH5" s="661">
        <v>514</v>
      </c>
      <c r="BJ5" s="10">
        <f t="shared" ref="BJ5:BJ44" si="0">AZ5+BA5</f>
        <v>340</v>
      </c>
      <c r="BK5" s="9">
        <f>ABS(BD5+BE5)</f>
        <v>18628</v>
      </c>
      <c r="BL5" s="474">
        <f>BJ5-BK5</f>
        <v>-18288</v>
      </c>
    </row>
    <row r="6" spans="1:64" s="6" customFormat="1" x14ac:dyDescent="0.15">
      <c r="A6" s="662" t="s">
        <v>616</v>
      </c>
      <c r="B6" s="663" t="s">
        <v>963</v>
      </c>
      <c r="C6" s="664">
        <v>0</v>
      </c>
      <c r="D6" s="665">
        <v>0</v>
      </c>
      <c r="E6" s="665">
        <v>0</v>
      </c>
      <c r="F6" s="665">
        <v>0</v>
      </c>
      <c r="G6" s="665">
        <v>9</v>
      </c>
      <c r="H6" s="665">
        <v>0</v>
      </c>
      <c r="I6" s="665">
        <v>135</v>
      </c>
      <c r="J6" s="665">
        <v>25</v>
      </c>
      <c r="K6" s="665">
        <v>0</v>
      </c>
      <c r="L6" s="665">
        <v>0</v>
      </c>
      <c r="M6" s="665">
        <v>0</v>
      </c>
      <c r="N6" s="665">
        <v>0</v>
      </c>
      <c r="O6" s="665">
        <v>0</v>
      </c>
      <c r="P6" s="665">
        <v>0</v>
      </c>
      <c r="Q6" s="665">
        <v>0</v>
      </c>
      <c r="R6" s="665">
        <v>0</v>
      </c>
      <c r="S6" s="665">
        <v>0</v>
      </c>
      <c r="T6" s="665">
        <v>0</v>
      </c>
      <c r="U6" s="665">
        <v>0</v>
      </c>
      <c r="V6" s="665">
        <v>0</v>
      </c>
      <c r="W6" s="665">
        <v>0</v>
      </c>
      <c r="X6" s="665">
        <v>5</v>
      </c>
      <c r="Y6" s="665">
        <v>5</v>
      </c>
      <c r="Z6" s="665">
        <v>0</v>
      </c>
      <c r="AA6" s="665">
        <v>0</v>
      </c>
      <c r="AB6" s="665">
        <v>0</v>
      </c>
      <c r="AC6" s="665">
        <v>0</v>
      </c>
      <c r="AD6" s="665">
        <v>0</v>
      </c>
      <c r="AE6" s="665">
        <v>0</v>
      </c>
      <c r="AF6" s="665">
        <v>0</v>
      </c>
      <c r="AG6" s="665">
        <v>0</v>
      </c>
      <c r="AH6" s="665">
        <v>0</v>
      </c>
      <c r="AI6" s="665">
        <v>4</v>
      </c>
      <c r="AJ6" s="665">
        <v>14</v>
      </c>
      <c r="AK6" s="665">
        <v>0</v>
      </c>
      <c r="AL6" s="665">
        <v>0</v>
      </c>
      <c r="AM6" s="665">
        <v>190</v>
      </c>
      <c r="AN6" s="665">
        <v>3</v>
      </c>
      <c r="AO6" s="665">
        <v>0</v>
      </c>
      <c r="AP6" s="665">
        <v>0</v>
      </c>
      <c r="AQ6" s="666">
        <v>390</v>
      </c>
      <c r="AR6" s="665">
        <v>10</v>
      </c>
      <c r="AS6" s="665">
        <v>525</v>
      </c>
      <c r="AT6" s="665">
        <v>0</v>
      </c>
      <c r="AU6" s="665">
        <v>0</v>
      </c>
      <c r="AV6" s="665">
        <v>0</v>
      </c>
      <c r="AW6" s="665">
        <v>0</v>
      </c>
      <c r="AX6" s="666">
        <v>535</v>
      </c>
      <c r="AY6" s="666">
        <v>925</v>
      </c>
      <c r="AZ6" s="665">
        <v>0</v>
      </c>
      <c r="BA6" s="665">
        <v>0</v>
      </c>
      <c r="BB6" s="666">
        <v>535</v>
      </c>
      <c r="BC6" s="666">
        <v>925</v>
      </c>
      <c r="BD6" s="665">
        <v>-138</v>
      </c>
      <c r="BE6" s="665">
        <v>-787</v>
      </c>
      <c r="BF6" s="665">
        <v>-925</v>
      </c>
      <c r="BG6" s="666">
        <v>-390</v>
      </c>
      <c r="BH6" s="667">
        <v>0</v>
      </c>
      <c r="BJ6" s="10">
        <f t="shared" si="0"/>
        <v>0</v>
      </c>
      <c r="BK6" s="9">
        <f t="shared" ref="BK6:BK40" si="1">ABS(BD6+BE6)</f>
        <v>925</v>
      </c>
      <c r="BL6" s="474">
        <f t="shared" ref="BL6:BL44" si="2">BJ6-BK6</f>
        <v>-925</v>
      </c>
    </row>
    <row r="7" spans="1:64" s="6" customFormat="1" x14ac:dyDescent="0.15">
      <c r="A7" s="662" t="s">
        <v>617</v>
      </c>
      <c r="B7" s="663" t="s">
        <v>964</v>
      </c>
      <c r="C7" s="664">
        <v>0</v>
      </c>
      <c r="D7" s="665">
        <v>0</v>
      </c>
      <c r="E7" s="665">
        <v>0</v>
      </c>
      <c r="F7" s="665">
        <v>0</v>
      </c>
      <c r="G7" s="665">
        <v>251</v>
      </c>
      <c r="H7" s="665">
        <v>0</v>
      </c>
      <c r="I7" s="665">
        <v>0</v>
      </c>
      <c r="J7" s="665">
        <v>2</v>
      </c>
      <c r="K7" s="665">
        <v>0</v>
      </c>
      <c r="L7" s="665">
        <v>0</v>
      </c>
      <c r="M7" s="665">
        <v>0</v>
      </c>
      <c r="N7" s="665">
        <v>0</v>
      </c>
      <c r="O7" s="665">
        <v>0</v>
      </c>
      <c r="P7" s="665">
        <v>0</v>
      </c>
      <c r="Q7" s="665">
        <v>0</v>
      </c>
      <c r="R7" s="665">
        <v>0</v>
      </c>
      <c r="S7" s="665">
        <v>0</v>
      </c>
      <c r="T7" s="665">
        <v>0</v>
      </c>
      <c r="U7" s="665">
        <v>0</v>
      </c>
      <c r="V7" s="665">
        <v>0</v>
      </c>
      <c r="W7" s="665">
        <v>0</v>
      </c>
      <c r="X7" s="665">
        <v>156</v>
      </c>
      <c r="Y7" s="665">
        <v>0</v>
      </c>
      <c r="Z7" s="665">
        <v>0</v>
      </c>
      <c r="AA7" s="665">
        <v>0</v>
      </c>
      <c r="AB7" s="665">
        <v>0</v>
      </c>
      <c r="AC7" s="665">
        <v>0</v>
      </c>
      <c r="AD7" s="665">
        <v>0</v>
      </c>
      <c r="AE7" s="665">
        <v>0</v>
      </c>
      <c r="AF7" s="665">
        <v>0</v>
      </c>
      <c r="AG7" s="665">
        <v>0</v>
      </c>
      <c r="AH7" s="665">
        <v>0</v>
      </c>
      <c r="AI7" s="665">
        <v>5</v>
      </c>
      <c r="AJ7" s="665">
        <v>129</v>
      </c>
      <c r="AK7" s="665">
        <v>0</v>
      </c>
      <c r="AL7" s="665">
        <v>0</v>
      </c>
      <c r="AM7" s="665">
        <v>672</v>
      </c>
      <c r="AN7" s="665">
        <v>12</v>
      </c>
      <c r="AO7" s="665">
        <v>0</v>
      </c>
      <c r="AP7" s="665">
        <v>0</v>
      </c>
      <c r="AQ7" s="666">
        <v>1227</v>
      </c>
      <c r="AR7" s="665">
        <v>52</v>
      </c>
      <c r="AS7" s="665">
        <v>1194</v>
      </c>
      <c r="AT7" s="665">
        <v>0</v>
      </c>
      <c r="AU7" s="665">
        <v>0</v>
      </c>
      <c r="AV7" s="665">
        <v>0</v>
      </c>
      <c r="AW7" s="665">
        <v>0</v>
      </c>
      <c r="AX7" s="666">
        <v>1246</v>
      </c>
      <c r="AY7" s="666">
        <v>2473</v>
      </c>
      <c r="AZ7" s="665">
        <v>0</v>
      </c>
      <c r="BA7" s="665">
        <v>0</v>
      </c>
      <c r="BB7" s="666">
        <v>1246</v>
      </c>
      <c r="BC7" s="666">
        <v>2473</v>
      </c>
      <c r="BD7" s="665">
        <v>-292</v>
      </c>
      <c r="BE7" s="665">
        <v>-2181</v>
      </c>
      <c r="BF7" s="665">
        <v>-2473</v>
      </c>
      <c r="BG7" s="666">
        <v>-1227</v>
      </c>
      <c r="BH7" s="667">
        <v>0</v>
      </c>
      <c r="BJ7" s="10">
        <f t="shared" si="0"/>
        <v>0</v>
      </c>
      <c r="BK7" s="9">
        <f t="shared" si="1"/>
        <v>2473</v>
      </c>
      <c r="BL7" s="474">
        <f t="shared" si="2"/>
        <v>-2473</v>
      </c>
    </row>
    <row r="8" spans="1:64" s="6" customFormat="1" x14ac:dyDescent="0.15">
      <c r="A8" s="662" t="s">
        <v>618</v>
      </c>
      <c r="B8" s="663" t="s">
        <v>28</v>
      </c>
      <c r="C8" s="664">
        <v>0</v>
      </c>
      <c r="D8" s="665">
        <v>0</v>
      </c>
      <c r="E8" s="665">
        <v>0</v>
      </c>
      <c r="F8" s="665">
        <v>0</v>
      </c>
      <c r="G8" s="665">
        <v>5</v>
      </c>
      <c r="H8" s="665">
        <v>0</v>
      </c>
      <c r="I8" s="665">
        <v>234</v>
      </c>
      <c r="J8" s="665">
        <v>316</v>
      </c>
      <c r="K8" s="665">
        <v>1091</v>
      </c>
      <c r="L8" s="665">
        <v>1</v>
      </c>
      <c r="M8" s="665">
        <v>2112</v>
      </c>
      <c r="N8" s="665">
        <v>11632</v>
      </c>
      <c r="O8" s="665">
        <v>14566</v>
      </c>
      <c r="P8" s="665">
        <v>14</v>
      </c>
      <c r="Q8" s="665">
        <v>2</v>
      </c>
      <c r="R8" s="665">
        <v>2</v>
      </c>
      <c r="S8" s="665">
        <v>0</v>
      </c>
      <c r="T8" s="665">
        <v>3</v>
      </c>
      <c r="U8" s="665">
        <v>4</v>
      </c>
      <c r="V8" s="665">
        <v>0</v>
      </c>
      <c r="W8" s="665">
        <v>4</v>
      </c>
      <c r="X8" s="665">
        <v>8</v>
      </c>
      <c r="Y8" s="665">
        <v>1115</v>
      </c>
      <c r="Z8" s="665">
        <v>32281</v>
      </c>
      <c r="AA8" s="665">
        <v>0</v>
      </c>
      <c r="AB8" s="665">
        <v>0</v>
      </c>
      <c r="AC8" s="665">
        <v>1</v>
      </c>
      <c r="AD8" s="665">
        <v>0</v>
      </c>
      <c r="AE8" s="665">
        <v>0</v>
      </c>
      <c r="AF8" s="665">
        <v>2</v>
      </c>
      <c r="AG8" s="665">
        <v>0</v>
      </c>
      <c r="AH8" s="665">
        <v>1</v>
      </c>
      <c r="AI8" s="665">
        <v>13</v>
      </c>
      <c r="AJ8" s="665">
        <v>3</v>
      </c>
      <c r="AK8" s="665">
        <v>0</v>
      </c>
      <c r="AL8" s="665">
        <v>1</v>
      </c>
      <c r="AM8" s="665">
        <v>-2</v>
      </c>
      <c r="AN8" s="665">
        <v>5</v>
      </c>
      <c r="AO8" s="665">
        <v>0</v>
      </c>
      <c r="AP8" s="665">
        <v>1</v>
      </c>
      <c r="AQ8" s="666">
        <v>63415</v>
      </c>
      <c r="AR8" s="665">
        <v>-17</v>
      </c>
      <c r="AS8" s="665">
        <v>-21</v>
      </c>
      <c r="AT8" s="665">
        <v>0</v>
      </c>
      <c r="AU8" s="665">
        <v>0</v>
      </c>
      <c r="AV8" s="665">
        <v>-13</v>
      </c>
      <c r="AW8" s="665">
        <v>-17</v>
      </c>
      <c r="AX8" s="666">
        <v>-68</v>
      </c>
      <c r="AY8" s="666">
        <v>63347</v>
      </c>
      <c r="AZ8" s="665">
        <v>14</v>
      </c>
      <c r="BA8" s="665">
        <v>253</v>
      </c>
      <c r="BB8" s="666">
        <v>199</v>
      </c>
      <c r="BC8" s="666">
        <v>63614</v>
      </c>
      <c r="BD8" s="665">
        <v>-62738</v>
      </c>
      <c r="BE8" s="665">
        <v>-557</v>
      </c>
      <c r="BF8" s="665">
        <v>-63295</v>
      </c>
      <c r="BG8" s="666">
        <v>-63096</v>
      </c>
      <c r="BH8" s="667">
        <v>319</v>
      </c>
      <c r="BJ8" s="10">
        <f t="shared" si="0"/>
        <v>267</v>
      </c>
      <c r="BK8" s="9">
        <f t="shared" si="1"/>
        <v>63295</v>
      </c>
      <c r="BL8" s="474">
        <f t="shared" si="2"/>
        <v>-63028</v>
      </c>
    </row>
    <row r="9" spans="1:64" s="6" customFormat="1" x14ac:dyDescent="0.15">
      <c r="A9" s="662" t="s">
        <v>619</v>
      </c>
      <c r="B9" s="663" t="s">
        <v>204</v>
      </c>
      <c r="C9" s="664">
        <v>5</v>
      </c>
      <c r="D9" s="665">
        <v>0</v>
      </c>
      <c r="E9" s="665">
        <v>0</v>
      </c>
      <c r="F9" s="665">
        <v>0</v>
      </c>
      <c r="G9" s="665">
        <v>4092</v>
      </c>
      <c r="H9" s="665">
        <v>5</v>
      </c>
      <c r="I9" s="665">
        <v>95</v>
      </c>
      <c r="J9" s="665">
        <v>787</v>
      </c>
      <c r="K9" s="665">
        <v>0</v>
      </c>
      <c r="L9" s="665">
        <v>1</v>
      </c>
      <c r="M9" s="665">
        <v>6</v>
      </c>
      <c r="N9" s="665">
        <v>0</v>
      </c>
      <c r="O9" s="665">
        <v>0</v>
      </c>
      <c r="P9" s="665">
        <v>0</v>
      </c>
      <c r="Q9" s="665">
        <v>0</v>
      </c>
      <c r="R9" s="665">
        <v>0</v>
      </c>
      <c r="S9" s="665">
        <v>0</v>
      </c>
      <c r="T9" s="665">
        <v>0</v>
      </c>
      <c r="U9" s="665">
        <v>0</v>
      </c>
      <c r="V9" s="665">
        <v>0</v>
      </c>
      <c r="W9" s="665">
        <v>0</v>
      </c>
      <c r="X9" s="665">
        <v>30</v>
      </c>
      <c r="Y9" s="665">
        <v>2</v>
      </c>
      <c r="Z9" s="665">
        <v>0</v>
      </c>
      <c r="AA9" s="665">
        <v>0</v>
      </c>
      <c r="AB9" s="665">
        <v>0</v>
      </c>
      <c r="AC9" s="665">
        <v>29</v>
      </c>
      <c r="AD9" s="665">
        <v>0</v>
      </c>
      <c r="AE9" s="665">
        <v>0</v>
      </c>
      <c r="AF9" s="665">
        <v>10</v>
      </c>
      <c r="AG9" s="665">
        <v>0</v>
      </c>
      <c r="AH9" s="665">
        <v>24</v>
      </c>
      <c r="AI9" s="665">
        <v>924</v>
      </c>
      <c r="AJ9" s="665">
        <v>2036</v>
      </c>
      <c r="AK9" s="665">
        <v>11</v>
      </c>
      <c r="AL9" s="665">
        <v>1</v>
      </c>
      <c r="AM9" s="665">
        <v>24450</v>
      </c>
      <c r="AN9" s="665">
        <v>232</v>
      </c>
      <c r="AO9" s="665">
        <v>0</v>
      </c>
      <c r="AP9" s="665">
        <v>11</v>
      </c>
      <c r="AQ9" s="666">
        <v>32751</v>
      </c>
      <c r="AR9" s="665">
        <v>2884</v>
      </c>
      <c r="AS9" s="665">
        <v>78409</v>
      </c>
      <c r="AT9" s="665">
        <v>0</v>
      </c>
      <c r="AU9" s="665">
        <v>0</v>
      </c>
      <c r="AV9" s="665">
        <v>0</v>
      </c>
      <c r="AW9" s="665">
        <v>39</v>
      </c>
      <c r="AX9" s="666">
        <v>81332</v>
      </c>
      <c r="AY9" s="666">
        <v>114083</v>
      </c>
      <c r="AZ9" s="665">
        <v>56</v>
      </c>
      <c r="BA9" s="665">
        <v>13702</v>
      </c>
      <c r="BB9" s="666">
        <v>95090</v>
      </c>
      <c r="BC9" s="666">
        <v>127841</v>
      </c>
      <c r="BD9" s="665">
        <v>-84943</v>
      </c>
      <c r="BE9" s="665">
        <v>-25296</v>
      </c>
      <c r="BF9" s="665">
        <v>-110239</v>
      </c>
      <c r="BG9" s="666">
        <v>-15149</v>
      </c>
      <c r="BH9" s="667">
        <v>17602</v>
      </c>
      <c r="BJ9" s="10">
        <f t="shared" si="0"/>
        <v>13758</v>
      </c>
      <c r="BK9" s="9">
        <f t="shared" si="1"/>
        <v>110239</v>
      </c>
      <c r="BL9" s="474">
        <f t="shared" si="2"/>
        <v>-96481</v>
      </c>
    </row>
    <row r="10" spans="1:64" s="6" customFormat="1" x14ac:dyDescent="0.15">
      <c r="A10" s="668" t="s">
        <v>620</v>
      </c>
      <c r="B10" s="669" t="s">
        <v>29</v>
      </c>
      <c r="C10" s="664">
        <v>3</v>
      </c>
      <c r="D10" s="665">
        <v>0</v>
      </c>
      <c r="E10" s="665">
        <v>0</v>
      </c>
      <c r="F10" s="665">
        <v>1</v>
      </c>
      <c r="G10" s="665">
        <v>21</v>
      </c>
      <c r="H10" s="665">
        <v>187</v>
      </c>
      <c r="I10" s="665">
        <v>252</v>
      </c>
      <c r="J10" s="665">
        <v>273</v>
      </c>
      <c r="K10" s="665">
        <v>0</v>
      </c>
      <c r="L10" s="665">
        <v>58</v>
      </c>
      <c r="M10" s="665">
        <v>188</v>
      </c>
      <c r="N10" s="665">
        <v>165</v>
      </c>
      <c r="O10" s="665">
        <v>47</v>
      </c>
      <c r="P10" s="665">
        <v>71</v>
      </c>
      <c r="Q10" s="665">
        <v>30</v>
      </c>
      <c r="R10" s="665">
        <v>73</v>
      </c>
      <c r="S10" s="665">
        <v>12</v>
      </c>
      <c r="T10" s="665">
        <v>48</v>
      </c>
      <c r="U10" s="665">
        <v>235</v>
      </c>
      <c r="V10" s="665">
        <v>295</v>
      </c>
      <c r="W10" s="665">
        <v>139</v>
      </c>
      <c r="X10" s="665">
        <v>133</v>
      </c>
      <c r="Y10" s="665">
        <v>598</v>
      </c>
      <c r="Z10" s="665">
        <v>13</v>
      </c>
      <c r="AA10" s="665">
        <v>16</v>
      </c>
      <c r="AB10" s="665">
        <v>28</v>
      </c>
      <c r="AC10" s="665">
        <v>877</v>
      </c>
      <c r="AD10" s="665">
        <v>132</v>
      </c>
      <c r="AE10" s="665">
        <v>10</v>
      </c>
      <c r="AF10" s="665">
        <v>279</v>
      </c>
      <c r="AG10" s="665">
        <v>66</v>
      </c>
      <c r="AH10" s="665">
        <v>282</v>
      </c>
      <c r="AI10" s="665">
        <v>130</v>
      </c>
      <c r="AJ10" s="665">
        <v>698</v>
      </c>
      <c r="AK10" s="665">
        <v>161</v>
      </c>
      <c r="AL10" s="665">
        <v>329</v>
      </c>
      <c r="AM10" s="665">
        <v>132</v>
      </c>
      <c r="AN10" s="665">
        <v>416</v>
      </c>
      <c r="AO10" s="665">
        <v>55</v>
      </c>
      <c r="AP10" s="665">
        <v>2</v>
      </c>
      <c r="AQ10" s="666">
        <v>6455</v>
      </c>
      <c r="AR10" s="665">
        <v>354</v>
      </c>
      <c r="AS10" s="665">
        <v>15609</v>
      </c>
      <c r="AT10" s="665">
        <v>0</v>
      </c>
      <c r="AU10" s="665">
        <v>2</v>
      </c>
      <c r="AV10" s="665">
        <v>554</v>
      </c>
      <c r="AW10" s="665">
        <v>89</v>
      </c>
      <c r="AX10" s="666">
        <v>16608</v>
      </c>
      <c r="AY10" s="666">
        <v>23063</v>
      </c>
      <c r="AZ10" s="665">
        <v>33</v>
      </c>
      <c r="BA10" s="665">
        <v>546</v>
      </c>
      <c r="BB10" s="666">
        <v>17187</v>
      </c>
      <c r="BC10" s="666">
        <v>23642</v>
      </c>
      <c r="BD10" s="665">
        <v>-10915</v>
      </c>
      <c r="BE10" s="665">
        <v>-11979</v>
      </c>
      <c r="BF10" s="665">
        <v>-22894</v>
      </c>
      <c r="BG10" s="666">
        <v>-5707</v>
      </c>
      <c r="BH10" s="667">
        <v>748</v>
      </c>
      <c r="BJ10" s="10">
        <f t="shared" si="0"/>
        <v>579</v>
      </c>
      <c r="BK10" s="9">
        <f t="shared" si="1"/>
        <v>22894</v>
      </c>
      <c r="BL10" s="474">
        <f t="shared" si="2"/>
        <v>-22315</v>
      </c>
    </row>
    <row r="11" spans="1:64" s="6" customFormat="1" x14ac:dyDescent="0.15">
      <c r="A11" s="668" t="s">
        <v>621</v>
      </c>
      <c r="B11" s="669" t="s">
        <v>294</v>
      </c>
      <c r="C11" s="664">
        <v>16</v>
      </c>
      <c r="D11" s="665">
        <v>0</v>
      </c>
      <c r="E11" s="665">
        <v>0</v>
      </c>
      <c r="F11" s="665">
        <v>1</v>
      </c>
      <c r="G11" s="665">
        <v>251</v>
      </c>
      <c r="H11" s="665">
        <v>4</v>
      </c>
      <c r="I11" s="665">
        <v>21631</v>
      </c>
      <c r="J11" s="665">
        <v>1980</v>
      </c>
      <c r="K11" s="665">
        <v>0</v>
      </c>
      <c r="L11" s="665">
        <v>307</v>
      </c>
      <c r="M11" s="665">
        <v>851</v>
      </c>
      <c r="N11" s="665">
        <v>306</v>
      </c>
      <c r="O11" s="665">
        <v>112</v>
      </c>
      <c r="P11" s="665">
        <v>244</v>
      </c>
      <c r="Q11" s="665">
        <v>24</v>
      </c>
      <c r="R11" s="665">
        <v>90</v>
      </c>
      <c r="S11" s="665">
        <v>63</v>
      </c>
      <c r="T11" s="665">
        <v>105</v>
      </c>
      <c r="U11" s="665">
        <v>848</v>
      </c>
      <c r="V11" s="665">
        <v>1260</v>
      </c>
      <c r="W11" s="665">
        <v>293</v>
      </c>
      <c r="X11" s="665">
        <v>1971</v>
      </c>
      <c r="Y11" s="665">
        <v>9680</v>
      </c>
      <c r="Z11" s="665">
        <v>501</v>
      </c>
      <c r="AA11" s="665">
        <v>48</v>
      </c>
      <c r="AB11" s="665">
        <v>51</v>
      </c>
      <c r="AC11" s="665">
        <v>1574</v>
      </c>
      <c r="AD11" s="665">
        <v>392</v>
      </c>
      <c r="AE11" s="665">
        <v>123</v>
      </c>
      <c r="AF11" s="665">
        <v>752</v>
      </c>
      <c r="AG11" s="665">
        <v>801</v>
      </c>
      <c r="AH11" s="665">
        <v>103</v>
      </c>
      <c r="AI11" s="665">
        <v>1608</v>
      </c>
      <c r="AJ11" s="665">
        <v>1215</v>
      </c>
      <c r="AK11" s="665">
        <v>131</v>
      </c>
      <c r="AL11" s="665">
        <v>522</v>
      </c>
      <c r="AM11" s="665">
        <v>654</v>
      </c>
      <c r="AN11" s="665">
        <v>365</v>
      </c>
      <c r="AO11" s="665">
        <v>1218</v>
      </c>
      <c r="AP11" s="665">
        <v>4</v>
      </c>
      <c r="AQ11" s="666">
        <v>50099</v>
      </c>
      <c r="AR11" s="665">
        <v>248</v>
      </c>
      <c r="AS11" s="665">
        <v>1038</v>
      </c>
      <c r="AT11" s="665">
        <v>1</v>
      </c>
      <c r="AU11" s="665">
        <v>24</v>
      </c>
      <c r="AV11" s="665">
        <v>892</v>
      </c>
      <c r="AW11" s="665">
        <v>-675</v>
      </c>
      <c r="AX11" s="666">
        <v>1528</v>
      </c>
      <c r="AY11" s="666">
        <v>51627</v>
      </c>
      <c r="AZ11" s="665">
        <v>8236</v>
      </c>
      <c r="BA11" s="665">
        <v>41361</v>
      </c>
      <c r="BB11" s="666">
        <v>51125</v>
      </c>
      <c r="BC11" s="666">
        <v>101224</v>
      </c>
      <c r="BD11" s="665">
        <v>-7339</v>
      </c>
      <c r="BE11" s="665">
        <v>-29081</v>
      </c>
      <c r="BF11" s="665">
        <v>-36420</v>
      </c>
      <c r="BG11" s="666">
        <v>14705</v>
      </c>
      <c r="BH11" s="667">
        <v>64804</v>
      </c>
      <c r="BJ11" s="10">
        <f t="shared" si="0"/>
        <v>49597</v>
      </c>
      <c r="BK11" s="9">
        <f t="shared" si="1"/>
        <v>36420</v>
      </c>
      <c r="BL11" s="474">
        <f t="shared" si="2"/>
        <v>13177</v>
      </c>
    </row>
    <row r="12" spans="1:64" s="6" customFormat="1" x14ac:dyDescent="0.15">
      <c r="A12" s="668" t="s">
        <v>622</v>
      </c>
      <c r="B12" s="669" t="s">
        <v>30</v>
      </c>
      <c r="C12" s="664">
        <v>50</v>
      </c>
      <c r="D12" s="665">
        <v>0</v>
      </c>
      <c r="E12" s="665">
        <v>0</v>
      </c>
      <c r="F12" s="665">
        <v>6</v>
      </c>
      <c r="G12" s="665">
        <v>186</v>
      </c>
      <c r="H12" s="665">
        <v>79</v>
      </c>
      <c r="I12" s="665">
        <v>2556</v>
      </c>
      <c r="J12" s="665">
        <v>38938</v>
      </c>
      <c r="K12" s="665">
        <v>3</v>
      </c>
      <c r="L12" s="665">
        <v>8851</v>
      </c>
      <c r="M12" s="665">
        <v>1342</v>
      </c>
      <c r="N12" s="665">
        <v>1419</v>
      </c>
      <c r="O12" s="665">
        <v>452</v>
      </c>
      <c r="P12" s="665">
        <v>470</v>
      </c>
      <c r="Q12" s="665">
        <v>72</v>
      </c>
      <c r="R12" s="665">
        <v>277</v>
      </c>
      <c r="S12" s="665">
        <v>161</v>
      </c>
      <c r="T12" s="665">
        <v>180</v>
      </c>
      <c r="U12" s="665">
        <v>1553</v>
      </c>
      <c r="V12" s="665">
        <v>1648</v>
      </c>
      <c r="W12" s="665">
        <v>856</v>
      </c>
      <c r="X12" s="665">
        <v>853</v>
      </c>
      <c r="Y12" s="665">
        <v>865</v>
      </c>
      <c r="Z12" s="665">
        <v>51</v>
      </c>
      <c r="AA12" s="665">
        <v>138</v>
      </c>
      <c r="AB12" s="665">
        <v>205</v>
      </c>
      <c r="AC12" s="665">
        <v>2</v>
      </c>
      <c r="AD12" s="665">
        <v>2</v>
      </c>
      <c r="AE12" s="665">
        <v>7</v>
      </c>
      <c r="AF12" s="665">
        <v>90</v>
      </c>
      <c r="AG12" s="665">
        <v>80</v>
      </c>
      <c r="AH12" s="665">
        <v>71</v>
      </c>
      <c r="AI12" s="665">
        <v>2754</v>
      </c>
      <c r="AJ12" s="665">
        <v>36003</v>
      </c>
      <c r="AK12" s="665">
        <v>16</v>
      </c>
      <c r="AL12" s="665">
        <v>601</v>
      </c>
      <c r="AM12" s="665">
        <v>245</v>
      </c>
      <c r="AN12" s="665">
        <v>865</v>
      </c>
      <c r="AO12" s="665">
        <v>29</v>
      </c>
      <c r="AP12" s="665">
        <v>26</v>
      </c>
      <c r="AQ12" s="666">
        <v>102002</v>
      </c>
      <c r="AR12" s="665">
        <v>538</v>
      </c>
      <c r="AS12" s="665">
        <v>6948</v>
      </c>
      <c r="AT12" s="665">
        <v>0</v>
      </c>
      <c r="AU12" s="665">
        <v>0</v>
      </c>
      <c r="AV12" s="665">
        <v>0</v>
      </c>
      <c r="AW12" s="665">
        <v>-727</v>
      </c>
      <c r="AX12" s="666">
        <v>6759</v>
      </c>
      <c r="AY12" s="666">
        <v>108761</v>
      </c>
      <c r="AZ12" s="665">
        <v>26543</v>
      </c>
      <c r="BA12" s="665">
        <v>70178</v>
      </c>
      <c r="BB12" s="666">
        <v>103480</v>
      </c>
      <c r="BC12" s="666">
        <v>205482</v>
      </c>
      <c r="BD12" s="665">
        <v>-29636</v>
      </c>
      <c r="BE12" s="665">
        <v>-76757</v>
      </c>
      <c r="BF12" s="665">
        <v>-106393</v>
      </c>
      <c r="BG12" s="666">
        <v>-2913</v>
      </c>
      <c r="BH12" s="667">
        <v>99089</v>
      </c>
      <c r="BJ12" s="10">
        <f t="shared" si="0"/>
        <v>96721</v>
      </c>
      <c r="BK12" s="9">
        <f t="shared" si="1"/>
        <v>106393</v>
      </c>
      <c r="BL12" s="474">
        <f t="shared" si="2"/>
        <v>-9672</v>
      </c>
    </row>
    <row r="13" spans="1:64" s="6" customFormat="1" x14ac:dyDescent="0.15">
      <c r="A13" s="668" t="s">
        <v>623</v>
      </c>
      <c r="B13" s="669" t="s">
        <v>31</v>
      </c>
      <c r="C13" s="664">
        <v>13</v>
      </c>
      <c r="D13" s="665">
        <v>0</v>
      </c>
      <c r="E13" s="665">
        <v>0</v>
      </c>
      <c r="F13" s="665">
        <v>41</v>
      </c>
      <c r="G13" s="665">
        <v>123</v>
      </c>
      <c r="H13" s="665">
        <v>5</v>
      </c>
      <c r="I13" s="665">
        <v>406</v>
      </c>
      <c r="J13" s="665">
        <v>511</v>
      </c>
      <c r="K13" s="665">
        <v>150</v>
      </c>
      <c r="L13" s="665">
        <v>64</v>
      </c>
      <c r="M13" s="665">
        <v>894</v>
      </c>
      <c r="N13" s="665">
        <v>6301</v>
      </c>
      <c r="O13" s="665">
        <v>421</v>
      </c>
      <c r="P13" s="665">
        <v>316</v>
      </c>
      <c r="Q13" s="665">
        <v>126</v>
      </c>
      <c r="R13" s="665">
        <v>220</v>
      </c>
      <c r="S13" s="665">
        <v>38</v>
      </c>
      <c r="T13" s="665">
        <v>23</v>
      </c>
      <c r="U13" s="665">
        <v>279</v>
      </c>
      <c r="V13" s="665">
        <v>90</v>
      </c>
      <c r="W13" s="665">
        <v>562</v>
      </c>
      <c r="X13" s="665">
        <v>175</v>
      </c>
      <c r="Y13" s="665">
        <v>3004</v>
      </c>
      <c r="Z13" s="665">
        <v>8435</v>
      </c>
      <c r="AA13" s="665">
        <v>229</v>
      </c>
      <c r="AB13" s="665">
        <v>262</v>
      </c>
      <c r="AC13" s="665">
        <v>2615</v>
      </c>
      <c r="AD13" s="665">
        <v>253</v>
      </c>
      <c r="AE13" s="665">
        <v>323</v>
      </c>
      <c r="AF13" s="665">
        <v>7476</v>
      </c>
      <c r="AG13" s="665">
        <v>256</v>
      </c>
      <c r="AH13" s="665">
        <v>1073</v>
      </c>
      <c r="AI13" s="665">
        <v>1232</v>
      </c>
      <c r="AJ13" s="665">
        <v>925</v>
      </c>
      <c r="AK13" s="665">
        <v>50</v>
      </c>
      <c r="AL13" s="665">
        <v>804</v>
      </c>
      <c r="AM13" s="665">
        <v>539</v>
      </c>
      <c r="AN13" s="665">
        <v>899</v>
      </c>
      <c r="AO13" s="665">
        <v>0</v>
      </c>
      <c r="AP13" s="665">
        <v>83</v>
      </c>
      <c r="AQ13" s="666">
        <v>39216</v>
      </c>
      <c r="AR13" s="665">
        <v>51</v>
      </c>
      <c r="AS13" s="665">
        <v>15825</v>
      </c>
      <c r="AT13" s="665">
        <v>0</v>
      </c>
      <c r="AU13" s="665">
        <v>0</v>
      </c>
      <c r="AV13" s="665">
        <v>0</v>
      </c>
      <c r="AW13" s="665">
        <v>-1</v>
      </c>
      <c r="AX13" s="666">
        <v>15875</v>
      </c>
      <c r="AY13" s="666">
        <v>55091</v>
      </c>
      <c r="AZ13" s="665">
        <v>0</v>
      </c>
      <c r="BA13" s="665">
        <v>1376</v>
      </c>
      <c r="BB13" s="666">
        <v>17251</v>
      </c>
      <c r="BC13" s="666">
        <v>56467</v>
      </c>
      <c r="BD13" s="665">
        <v>-9239</v>
      </c>
      <c r="BE13" s="665">
        <v>-45504</v>
      </c>
      <c r="BF13" s="665">
        <v>-54743</v>
      </c>
      <c r="BG13" s="666">
        <v>-37492</v>
      </c>
      <c r="BH13" s="667">
        <v>1724</v>
      </c>
      <c r="BJ13" s="10">
        <f t="shared" si="0"/>
        <v>1376</v>
      </c>
      <c r="BK13" s="9">
        <f t="shared" si="1"/>
        <v>54743</v>
      </c>
      <c r="BL13" s="474">
        <f t="shared" si="2"/>
        <v>-53367</v>
      </c>
    </row>
    <row r="14" spans="1:64" s="6" customFormat="1" x14ac:dyDescent="0.15">
      <c r="A14" s="668" t="s">
        <v>624</v>
      </c>
      <c r="B14" s="669" t="s">
        <v>965</v>
      </c>
      <c r="C14" s="664">
        <v>4</v>
      </c>
      <c r="D14" s="665">
        <v>0</v>
      </c>
      <c r="E14" s="665">
        <v>0</v>
      </c>
      <c r="F14" s="665">
        <v>2</v>
      </c>
      <c r="G14" s="665">
        <v>302</v>
      </c>
      <c r="H14" s="665">
        <v>10</v>
      </c>
      <c r="I14" s="665">
        <v>1229</v>
      </c>
      <c r="J14" s="665">
        <v>1845</v>
      </c>
      <c r="K14" s="665">
        <v>0</v>
      </c>
      <c r="L14" s="665">
        <v>10963</v>
      </c>
      <c r="M14" s="665">
        <v>672</v>
      </c>
      <c r="N14" s="665">
        <v>283</v>
      </c>
      <c r="O14" s="665">
        <v>180</v>
      </c>
      <c r="P14" s="665">
        <v>355</v>
      </c>
      <c r="Q14" s="665">
        <v>324</v>
      </c>
      <c r="R14" s="665">
        <v>2487</v>
      </c>
      <c r="S14" s="665">
        <v>529</v>
      </c>
      <c r="T14" s="665">
        <v>214</v>
      </c>
      <c r="U14" s="665">
        <v>4400</v>
      </c>
      <c r="V14" s="665">
        <v>8977</v>
      </c>
      <c r="W14" s="665">
        <v>2265</v>
      </c>
      <c r="X14" s="665">
        <v>1224</v>
      </c>
      <c r="Y14" s="665">
        <v>2425</v>
      </c>
      <c r="Z14" s="665">
        <v>1</v>
      </c>
      <c r="AA14" s="665">
        <v>602</v>
      </c>
      <c r="AB14" s="665">
        <v>204</v>
      </c>
      <c r="AC14" s="665">
        <v>1298</v>
      </c>
      <c r="AD14" s="665">
        <v>255</v>
      </c>
      <c r="AE14" s="665">
        <v>161</v>
      </c>
      <c r="AF14" s="665">
        <v>398</v>
      </c>
      <c r="AG14" s="665">
        <v>359</v>
      </c>
      <c r="AH14" s="665">
        <v>153</v>
      </c>
      <c r="AI14" s="665">
        <v>1289</v>
      </c>
      <c r="AJ14" s="665">
        <v>544</v>
      </c>
      <c r="AK14" s="665">
        <v>52</v>
      </c>
      <c r="AL14" s="665">
        <v>1888</v>
      </c>
      <c r="AM14" s="665">
        <v>148</v>
      </c>
      <c r="AN14" s="665">
        <v>311</v>
      </c>
      <c r="AO14" s="665">
        <v>133</v>
      </c>
      <c r="AP14" s="665">
        <v>14</v>
      </c>
      <c r="AQ14" s="666">
        <v>46500</v>
      </c>
      <c r="AR14" s="665">
        <v>82</v>
      </c>
      <c r="AS14" s="665">
        <v>2938</v>
      </c>
      <c r="AT14" s="665">
        <v>7</v>
      </c>
      <c r="AU14" s="665">
        <v>0</v>
      </c>
      <c r="AV14" s="665">
        <v>0</v>
      </c>
      <c r="AW14" s="665">
        <v>159</v>
      </c>
      <c r="AX14" s="666">
        <v>3186</v>
      </c>
      <c r="AY14" s="666">
        <v>49686</v>
      </c>
      <c r="AZ14" s="665">
        <v>4782</v>
      </c>
      <c r="BA14" s="665">
        <v>35575</v>
      </c>
      <c r="BB14" s="666">
        <v>43543</v>
      </c>
      <c r="BC14" s="666">
        <v>90043</v>
      </c>
      <c r="BD14" s="665">
        <v>-5964</v>
      </c>
      <c r="BE14" s="665">
        <v>-39778</v>
      </c>
      <c r="BF14" s="665">
        <v>-45742</v>
      </c>
      <c r="BG14" s="666">
        <v>-2199</v>
      </c>
      <c r="BH14" s="667">
        <v>44301</v>
      </c>
      <c r="BJ14" s="10">
        <f t="shared" si="0"/>
        <v>40357</v>
      </c>
      <c r="BK14" s="9">
        <f t="shared" si="1"/>
        <v>45742</v>
      </c>
      <c r="BL14" s="474">
        <f t="shared" si="2"/>
        <v>-5385</v>
      </c>
    </row>
    <row r="15" spans="1:64" s="6" customFormat="1" x14ac:dyDescent="0.15">
      <c r="A15" s="668" t="s">
        <v>625</v>
      </c>
      <c r="B15" s="669" t="s">
        <v>32</v>
      </c>
      <c r="C15" s="664">
        <v>1</v>
      </c>
      <c r="D15" s="665">
        <v>0</v>
      </c>
      <c r="E15" s="665">
        <v>0</v>
      </c>
      <c r="F15" s="665">
        <v>0</v>
      </c>
      <c r="G15" s="665">
        <v>19</v>
      </c>
      <c r="H15" s="665">
        <v>0</v>
      </c>
      <c r="I15" s="665">
        <v>77</v>
      </c>
      <c r="J15" s="665">
        <v>534</v>
      </c>
      <c r="K15" s="665">
        <v>2</v>
      </c>
      <c r="L15" s="665">
        <v>160</v>
      </c>
      <c r="M15" s="665">
        <v>2331</v>
      </c>
      <c r="N15" s="665">
        <v>1556</v>
      </c>
      <c r="O15" s="665">
        <v>849</v>
      </c>
      <c r="P15" s="665">
        <v>234</v>
      </c>
      <c r="Q15" s="665">
        <v>144</v>
      </c>
      <c r="R15" s="665">
        <v>312</v>
      </c>
      <c r="S15" s="665">
        <v>69</v>
      </c>
      <c r="T15" s="665">
        <v>701</v>
      </c>
      <c r="U15" s="665">
        <v>1152</v>
      </c>
      <c r="V15" s="665">
        <v>449</v>
      </c>
      <c r="W15" s="665">
        <v>333</v>
      </c>
      <c r="X15" s="665">
        <v>138</v>
      </c>
      <c r="Y15" s="665">
        <v>9573</v>
      </c>
      <c r="Z15" s="665">
        <v>4</v>
      </c>
      <c r="AA15" s="665">
        <v>72</v>
      </c>
      <c r="AB15" s="665">
        <v>8</v>
      </c>
      <c r="AC15" s="665">
        <v>45</v>
      </c>
      <c r="AD15" s="665">
        <v>0</v>
      </c>
      <c r="AE15" s="665">
        <v>18</v>
      </c>
      <c r="AF15" s="665">
        <v>4</v>
      </c>
      <c r="AG15" s="665">
        <v>0</v>
      </c>
      <c r="AH15" s="665">
        <v>15</v>
      </c>
      <c r="AI15" s="665">
        <v>346</v>
      </c>
      <c r="AJ15" s="665">
        <v>196</v>
      </c>
      <c r="AK15" s="665">
        <v>3</v>
      </c>
      <c r="AL15" s="665">
        <v>122</v>
      </c>
      <c r="AM15" s="665">
        <v>176</v>
      </c>
      <c r="AN15" s="665">
        <v>59</v>
      </c>
      <c r="AO15" s="665">
        <v>14</v>
      </c>
      <c r="AP15" s="665">
        <v>17</v>
      </c>
      <c r="AQ15" s="666">
        <v>19733</v>
      </c>
      <c r="AR15" s="665">
        <v>38</v>
      </c>
      <c r="AS15" s="665">
        <v>495</v>
      </c>
      <c r="AT15" s="665">
        <v>0</v>
      </c>
      <c r="AU15" s="665">
        <v>0</v>
      </c>
      <c r="AV15" s="665">
        <v>0</v>
      </c>
      <c r="AW15" s="665">
        <v>-694</v>
      </c>
      <c r="AX15" s="666">
        <v>-161</v>
      </c>
      <c r="AY15" s="666">
        <v>19572</v>
      </c>
      <c r="AZ15" s="665">
        <v>1307</v>
      </c>
      <c r="BA15" s="665">
        <v>26861</v>
      </c>
      <c r="BB15" s="666">
        <v>28007</v>
      </c>
      <c r="BC15" s="666">
        <v>47740</v>
      </c>
      <c r="BD15" s="665">
        <v>-2139</v>
      </c>
      <c r="BE15" s="665">
        <v>-11665</v>
      </c>
      <c r="BF15" s="665">
        <v>-13804</v>
      </c>
      <c r="BG15" s="666">
        <v>14203</v>
      </c>
      <c r="BH15" s="667">
        <v>33936</v>
      </c>
      <c r="BJ15" s="10">
        <f t="shared" si="0"/>
        <v>28168</v>
      </c>
      <c r="BK15" s="9">
        <f t="shared" si="1"/>
        <v>13804</v>
      </c>
      <c r="BL15" s="474">
        <f t="shared" si="2"/>
        <v>14364</v>
      </c>
    </row>
    <row r="16" spans="1:64" s="6" customFormat="1" x14ac:dyDescent="0.15">
      <c r="A16" s="668" t="s">
        <v>626</v>
      </c>
      <c r="B16" s="669" t="s">
        <v>33</v>
      </c>
      <c r="C16" s="664">
        <v>0</v>
      </c>
      <c r="D16" s="665">
        <v>0</v>
      </c>
      <c r="E16" s="665">
        <v>0</v>
      </c>
      <c r="F16" s="665">
        <v>0</v>
      </c>
      <c r="G16" s="665">
        <v>0</v>
      </c>
      <c r="H16" s="665">
        <v>0</v>
      </c>
      <c r="I16" s="665">
        <v>15</v>
      </c>
      <c r="J16" s="665">
        <v>1</v>
      </c>
      <c r="K16" s="665">
        <v>0</v>
      </c>
      <c r="L16" s="665">
        <v>69</v>
      </c>
      <c r="M16" s="665">
        <v>135</v>
      </c>
      <c r="N16" s="665">
        <v>271549</v>
      </c>
      <c r="O16" s="665">
        <v>53</v>
      </c>
      <c r="P16" s="665">
        <v>12758</v>
      </c>
      <c r="Q16" s="665">
        <v>5995</v>
      </c>
      <c r="R16" s="665">
        <v>7761</v>
      </c>
      <c r="S16" s="665">
        <v>232</v>
      </c>
      <c r="T16" s="665">
        <v>135</v>
      </c>
      <c r="U16" s="665">
        <v>6471</v>
      </c>
      <c r="V16" s="665">
        <v>1726</v>
      </c>
      <c r="W16" s="665">
        <v>9144</v>
      </c>
      <c r="X16" s="665">
        <v>101</v>
      </c>
      <c r="Y16" s="665">
        <v>4276</v>
      </c>
      <c r="Z16" s="665">
        <v>0</v>
      </c>
      <c r="AA16" s="665">
        <v>0</v>
      </c>
      <c r="AB16" s="665">
        <v>0</v>
      </c>
      <c r="AC16" s="665">
        <v>0</v>
      </c>
      <c r="AD16" s="665">
        <v>0</v>
      </c>
      <c r="AE16" s="665">
        <v>0</v>
      </c>
      <c r="AF16" s="665">
        <v>35</v>
      </c>
      <c r="AG16" s="665">
        <v>0</v>
      </c>
      <c r="AH16" s="665">
        <v>2</v>
      </c>
      <c r="AI16" s="665">
        <v>0</v>
      </c>
      <c r="AJ16" s="665">
        <v>0</v>
      </c>
      <c r="AK16" s="665">
        <v>0</v>
      </c>
      <c r="AL16" s="665">
        <v>46</v>
      </c>
      <c r="AM16" s="665">
        <v>2</v>
      </c>
      <c r="AN16" s="665">
        <v>3</v>
      </c>
      <c r="AO16" s="665">
        <v>0</v>
      </c>
      <c r="AP16" s="665">
        <v>17</v>
      </c>
      <c r="AQ16" s="666">
        <v>320526</v>
      </c>
      <c r="AR16" s="665">
        <v>0</v>
      </c>
      <c r="AS16" s="665">
        <v>-116</v>
      </c>
      <c r="AT16" s="665">
        <v>0</v>
      </c>
      <c r="AU16" s="665">
        <v>-53</v>
      </c>
      <c r="AV16" s="665">
        <v>-319</v>
      </c>
      <c r="AW16" s="665">
        <v>-2014</v>
      </c>
      <c r="AX16" s="666">
        <v>-2502</v>
      </c>
      <c r="AY16" s="666">
        <v>318024</v>
      </c>
      <c r="AZ16" s="665">
        <v>52087</v>
      </c>
      <c r="BA16" s="665">
        <v>347282</v>
      </c>
      <c r="BB16" s="666">
        <v>396867</v>
      </c>
      <c r="BC16" s="666">
        <v>717393</v>
      </c>
      <c r="BD16" s="665">
        <v>-13536</v>
      </c>
      <c r="BE16" s="665">
        <v>-266029</v>
      </c>
      <c r="BF16" s="665">
        <v>-279565</v>
      </c>
      <c r="BG16" s="666">
        <v>117302</v>
      </c>
      <c r="BH16" s="667">
        <v>437828</v>
      </c>
      <c r="BJ16" s="10">
        <f t="shared" si="0"/>
        <v>399369</v>
      </c>
      <c r="BK16" s="9">
        <f t="shared" si="1"/>
        <v>279565</v>
      </c>
      <c r="BL16" s="474">
        <f t="shared" si="2"/>
        <v>119804</v>
      </c>
    </row>
    <row r="17" spans="1:64" s="6" customFormat="1" x14ac:dyDescent="0.15">
      <c r="A17" s="668" t="s">
        <v>627</v>
      </c>
      <c r="B17" s="669" t="s">
        <v>34</v>
      </c>
      <c r="C17" s="664">
        <v>0</v>
      </c>
      <c r="D17" s="665">
        <v>0</v>
      </c>
      <c r="E17" s="665">
        <v>0</v>
      </c>
      <c r="F17" s="665">
        <v>0</v>
      </c>
      <c r="G17" s="665">
        <v>23</v>
      </c>
      <c r="H17" s="665">
        <v>0</v>
      </c>
      <c r="I17" s="665">
        <v>26</v>
      </c>
      <c r="J17" s="665">
        <v>382</v>
      </c>
      <c r="K17" s="665">
        <v>0</v>
      </c>
      <c r="L17" s="665">
        <v>108</v>
      </c>
      <c r="M17" s="665">
        <v>273</v>
      </c>
      <c r="N17" s="665">
        <v>3539</v>
      </c>
      <c r="O17" s="665">
        <v>38025</v>
      </c>
      <c r="P17" s="665">
        <v>3833</v>
      </c>
      <c r="Q17" s="665">
        <v>1756</v>
      </c>
      <c r="R17" s="665">
        <v>1442</v>
      </c>
      <c r="S17" s="665">
        <v>261</v>
      </c>
      <c r="T17" s="665">
        <v>946</v>
      </c>
      <c r="U17" s="665">
        <v>9763</v>
      </c>
      <c r="V17" s="665">
        <v>9722</v>
      </c>
      <c r="W17" s="665">
        <v>2018</v>
      </c>
      <c r="X17" s="665">
        <v>347</v>
      </c>
      <c r="Y17" s="665">
        <v>1538</v>
      </c>
      <c r="Z17" s="665">
        <v>25</v>
      </c>
      <c r="AA17" s="665">
        <v>3</v>
      </c>
      <c r="AB17" s="665">
        <v>0</v>
      </c>
      <c r="AC17" s="665">
        <v>3</v>
      </c>
      <c r="AD17" s="665">
        <v>0</v>
      </c>
      <c r="AE17" s="665">
        <v>0</v>
      </c>
      <c r="AF17" s="665">
        <v>1</v>
      </c>
      <c r="AG17" s="665">
        <v>3</v>
      </c>
      <c r="AH17" s="665">
        <v>14</v>
      </c>
      <c r="AI17" s="665">
        <v>34</v>
      </c>
      <c r="AJ17" s="665">
        <v>340</v>
      </c>
      <c r="AK17" s="665">
        <v>2</v>
      </c>
      <c r="AL17" s="665">
        <v>148</v>
      </c>
      <c r="AM17" s="665">
        <v>36</v>
      </c>
      <c r="AN17" s="665">
        <v>22</v>
      </c>
      <c r="AO17" s="665">
        <v>3</v>
      </c>
      <c r="AP17" s="665">
        <v>14</v>
      </c>
      <c r="AQ17" s="666">
        <v>74650</v>
      </c>
      <c r="AR17" s="665">
        <v>4</v>
      </c>
      <c r="AS17" s="665">
        <v>560</v>
      </c>
      <c r="AT17" s="665">
        <v>0</v>
      </c>
      <c r="AU17" s="665">
        <v>0</v>
      </c>
      <c r="AV17" s="665">
        <v>-388</v>
      </c>
      <c r="AW17" s="665">
        <v>-2817</v>
      </c>
      <c r="AX17" s="666">
        <v>-2641</v>
      </c>
      <c r="AY17" s="666">
        <v>72009</v>
      </c>
      <c r="AZ17" s="665">
        <v>11254</v>
      </c>
      <c r="BA17" s="665">
        <v>79665</v>
      </c>
      <c r="BB17" s="666">
        <v>88278</v>
      </c>
      <c r="BC17" s="666">
        <v>162928</v>
      </c>
      <c r="BD17" s="665">
        <v>-20554</v>
      </c>
      <c r="BE17" s="665">
        <v>-43506</v>
      </c>
      <c r="BF17" s="665">
        <v>-64060</v>
      </c>
      <c r="BG17" s="666">
        <v>24218</v>
      </c>
      <c r="BH17" s="667">
        <v>98868</v>
      </c>
      <c r="BJ17" s="10">
        <f t="shared" si="0"/>
        <v>90919</v>
      </c>
      <c r="BK17" s="9">
        <f t="shared" si="1"/>
        <v>64060</v>
      </c>
      <c r="BL17" s="474">
        <f t="shared" si="2"/>
        <v>26859</v>
      </c>
    </row>
    <row r="18" spans="1:64" s="6" customFormat="1" x14ac:dyDescent="0.15">
      <c r="A18" s="668" t="s">
        <v>628</v>
      </c>
      <c r="B18" s="669" t="s">
        <v>35</v>
      </c>
      <c r="C18" s="664">
        <v>1</v>
      </c>
      <c r="D18" s="665">
        <v>0</v>
      </c>
      <c r="E18" s="665">
        <v>0</v>
      </c>
      <c r="F18" s="665">
        <v>8</v>
      </c>
      <c r="G18" s="665">
        <v>64</v>
      </c>
      <c r="H18" s="665">
        <v>2</v>
      </c>
      <c r="I18" s="665">
        <v>145</v>
      </c>
      <c r="J18" s="665">
        <v>931</v>
      </c>
      <c r="K18" s="665">
        <v>2</v>
      </c>
      <c r="L18" s="665">
        <v>105</v>
      </c>
      <c r="M18" s="665">
        <v>418</v>
      </c>
      <c r="N18" s="665">
        <v>71</v>
      </c>
      <c r="O18" s="665">
        <v>140</v>
      </c>
      <c r="P18" s="665">
        <v>5130</v>
      </c>
      <c r="Q18" s="665">
        <v>1570</v>
      </c>
      <c r="R18" s="665">
        <v>2866</v>
      </c>
      <c r="S18" s="665">
        <v>433</v>
      </c>
      <c r="T18" s="665">
        <v>392</v>
      </c>
      <c r="U18" s="665">
        <v>4946</v>
      </c>
      <c r="V18" s="665">
        <v>4628</v>
      </c>
      <c r="W18" s="665">
        <v>2478</v>
      </c>
      <c r="X18" s="665">
        <v>263</v>
      </c>
      <c r="Y18" s="665">
        <v>17511</v>
      </c>
      <c r="Z18" s="665">
        <v>38</v>
      </c>
      <c r="AA18" s="665">
        <v>12</v>
      </c>
      <c r="AB18" s="665">
        <v>2</v>
      </c>
      <c r="AC18" s="665">
        <v>524</v>
      </c>
      <c r="AD18" s="665">
        <v>10</v>
      </c>
      <c r="AE18" s="665">
        <v>78</v>
      </c>
      <c r="AF18" s="665">
        <v>280</v>
      </c>
      <c r="AG18" s="665">
        <v>19</v>
      </c>
      <c r="AH18" s="665">
        <v>316</v>
      </c>
      <c r="AI18" s="665">
        <v>40</v>
      </c>
      <c r="AJ18" s="665">
        <v>82</v>
      </c>
      <c r="AK18" s="665">
        <v>16</v>
      </c>
      <c r="AL18" s="665">
        <v>414</v>
      </c>
      <c r="AM18" s="665">
        <v>262</v>
      </c>
      <c r="AN18" s="665">
        <v>209</v>
      </c>
      <c r="AO18" s="665">
        <v>1</v>
      </c>
      <c r="AP18" s="665">
        <v>21</v>
      </c>
      <c r="AQ18" s="666">
        <v>44428</v>
      </c>
      <c r="AR18" s="665">
        <v>97</v>
      </c>
      <c r="AS18" s="665">
        <v>955</v>
      </c>
      <c r="AT18" s="665">
        <v>1</v>
      </c>
      <c r="AU18" s="665">
        <v>32</v>
      </c>
      <c r="AV18" s="665">
        <v>1010</v>
      </c>
      <c r="AW18" s="665">
        <v>-285</v>
      </c>
      <c r="AX18" s="666">
        <v>1810</v>
      </c>
      <c r="AY18" s="666">
        <v>46238</v>
      </c>
      <c r="AZ18" s="665">
        <v>2095</v>
      </c>
      <c r="BA18" s="665">
        <v>37222</v>
      </c>
      <c r="BB18" s="666">
        <v>41127</v>
      </c>
      <c r="BC18" s="666">
        <v>85555</v>
      </c>
      <c r="BD18" s="665">
        <v>-3734</v>
      </c>
      <c r="BE18" s="665">
        <v>-23333</v>
      </c>
      <c r="BF18" s="665">
        <v>-27067</v>
      </c>
      <c r="BG18" s="666">
        <v>14060</v>
      </c>
      <c r="BH18" s="667">
        <v>58488</v>
      </c>
      <c r="BJ18" s="10">
        <f t="shared" si="0"/>
        <v>39317</v>
      </c>
      <c r="BK18" s="9">
        <f t="shared" si="1"/>
        <v>27067</v>
      </c>
      <c r="BL18" s="474">
        <f t="shared" si="2"/>
        <v>12250</v>
      </c>
    </row>
    <row r="19" spans="1:64" s="6" customFormat="1" x14ac:dyDescent="0.15">
      <c r="A19" s="668" t="s">
        <v>629</v>
      </c>
      <c r="B19" s="670" t="s">
        <v>296</v>
      </c>
      <c r="C19" s="664">
        <v>0</v>
      </c>
      <c r="D19" s="665">
        <v>0</v>
      </c>
      <c r="E19" s="665">
        <v>0</v>
      </c>
      <c r="F19" s="665">
        <v>1</v>
      </c>
      <c r="G19" s="665">
        <v>0</v>
      </c>
      <c r="H19" s="665">
        <v>0</v>
      </c>
      <c r="I19" s="665">
        <v>4</v>
      </c>
      <c r="J19" s="665">
        <v>5</v>
      </c>
      <c r="K19" s="665">
        <v>0</v>
      </c>
      <c r="L19" s="665">
        <v>21</v>
      </c>
      <c r="M19" s="665">
        <v>52</v>
      </c>
      <c r="N19" s="665">
        <v>0</v>
      </c>
      <c r="O19" s="665">
        <v>0</v>
      </c>
      <c r="P19" s="665">
        <v>78</v>
      </c>
      <c r="Q19" s="665">
        <v>7055</v>
      </c>
      <c r="R19" s="665">
        <v>3088</v>
      </c>
      <c r="S19" s="665">
        <v>178</v>
      </c>
      <c r="T19" s="665">
        <v>37</v>
      </c>
      <c r="U19" s="665">
        <v>2098</v>
      </c>
      <c r="V19" s="665">
        <v>324</v>
      </c>
      <c r="W19" s="665">
        <v>2006</v>
      </c>
      <c r="X19" s="665">
        <v>3</v>
      </c>
      <c r="Y19" s="665">
        <v>1320</v>
      </c>
      <c r="Z19" s="665">
        <v>0</v>
      </c>
      <c r="AA19" s="665">
        <v>174</v>
      </c>
      <c r="AB19" s="665">
        <v>0</v>
      </c>
      <c r="AC19" s="665">
        <v>1</v>
      </c>
      <c r="AD19" s="665">
        <v>0</v>
      </c>
      <c r="AE19" s="665">
        <v>0</v>
      </c>
      <c r="AF19" s="665">
        <v>16</v>
      </c>
      <c r="AG19" s="665">
        <v>0</v>
      </c>
      <c r="AH19" s="665">
        <v>23</v>
      </c>
      <c r="AI19" s="665">
        <v>0</v>
      </c>
      <c r="AJ19" s="665">
        <v>0</v>
      </c>
      <c r="AK19" s="665">
        <v>0</v>
      </c>
      <c r="AL19" s="665">
        <v>4284</v>
      </c>
      <c r="AM19" s="665">
        <v>0</v>
      </c>
      <c r="AN19" s="665">
        <v>1</v>
      </c>
      <c r="AO19" s="665">
        <v>0</v>
      </c>
      <c r="AP19" s="665">
        <v>0</v>
      </c>
      <c r="AQ19" s="666">
        <v>20769</v>
      </c>
      <c r="AR19" s="665">
        <v>0</v>
      </c>
      <c r="AS19" s="665">
        <v>45</v>
      </c>
      <c r="AT19" s="665">
        <v>0</v>
      </c>
      <c r="AU19" s="665">
        <v>289</v>
      </c>
      <c r="AV19" s="665">
        <v>11143</v>
      </c>
      <c r="AW19" s="665">
        <v>777</v>
      </c>
      <c r="AX19" s="666">
        <v>12254</v>
      </c>
      <c r="AY19" s="666">
        <v>33023</v>
      </c>
      <c r="AZ19" s="665">
        <v>14225</v>
      </c>
      <c r="BA19" s="665">
        <v>26864</v>
      </c>
      <c r="BB19" s="666">
        <v>53343</v>
      </c>
      <c r="BC19" s="666">
        <v>74112</v>
      </c>
      <c r="BD19" s="665">
        <v>-6517</v>
      </c>
      <c r="BE19" s="665">
        <v>-23877</v>
      </c>
      <c r="BF19" s="665">
        <v>-30394</v>
      </c>
      <c r="BG19" s="666">
        <v>22949</v>
      </c>
      <c r="BH19" s="667">
        <v>43718</v>
      </c>
      <c r="BJ19" s="10">
        <f t="shared" si="0"/>
        <v>41089</v>
      </c>
      <c r="BK19" s="9">
        <f t="shared" si="1"/>
        <v>30394</v>
      </c>
      <c r="BL19" s="474">
        <f t="shared" si="2"/>
        <v>10695</v>
      </c>
    </row>
    <row r="20" spans="1:64" s="6" customFormat="1" x14ac:dyDescent="0.15">
      <c r="A20" s="668" t="s">
        <v>630</v>
      </c>
      <c r="B20" s="670" t="s">
        <v>297</v>
      </c>
      <c r="C20" s="664">
        <v>0</v>
      </c>
      <c r="D20" s="665">
        <v>0</v>
      </c>
      <c r="E20" s="665">
        <v>0</v>
      </c>
      <c r="F20" s="665">
        <v>1</v>
      </c>
      <c r="G20" s="665">
        <v>0</v>
      </c>
      <c r="H20" s="665">
        <v>0</v>
      </c>
      <c r="I20" s="665">
        <v>0</v>
      </c>
      <c r="J20" s="665">
        <v>0</v>
      </c>
      <c r="K20" s="665">
        <v>0</v>
      </c>
      <c r="L20" s="665">
        <v>142</v>
      </c>
      <c r="M20" s="665">
        <v>37</v>
      </c>
      <c r="N20" s="665">
        <v>57</v>
      </c>
      <c r="O20" s="665">
        <v>14</v>
      </c>
      <c r="P20" s="665">
        <v>28</v>
      </c>
      <c r="Q20" s="665">
        <v>150</v>
      </c>
      <c r="R20" s="665">
        <v>13865</v>
      </c>
      <c r="S20" s="665">
        <v>22</v>
      </c>
      <c r="T20" s="665">
        <v>38</v>
      </c>
      <c r="U20" s="665">
        <v>344</v>
      </c>
      <c r="V20" s="665">
        <v>73</v>
      </c>
      <c r="W20" s="665">
        <v>192</v>
      </c>
      <c r="X20" s="665">
        <v>1</v>
      </c>
      <c r="Y20" s="665">
        <v>10</v>
      </c>
      <c r="Z20" s="665">
        <v>0</v>
      </c>
      <c r="AA20" s="665">
        <v>4</v>
      </c>
      <c r="AB20" s="665">
        <v>0</v>
      </c>
      <c r="AC20" s="665">
        <v>1</v>
      </c>
      <c r="AD20" s="665">
        <v>0</v>
      </c>
      <c r="AE20" s="665">
        <v>0</v>
      </c>
      <c r="AF20" s="665">
        <v>9</v>
      </c>
      <c r="AG20" s="665">
        <v>0</v>
      </c>
      <c r="AH20" s="665">
        <v>1</v>
      </c>
      <c r="AI20" s="665">
        <v>0</v>
      </c>
      <c r="AJ20" s="665">
        <v>0</v>
      </c>
      <c r="AK20" s="665">
        <v>0</v>
      </c>
      <c r="AL20" s="665">
        <v>5028</v>
      </c>
      <c r="AM20" s="665">
        <v>0</v>
      </c>
      <c r="AN20" s="665">
        <v>1</v>
      </c>
      <c r="AO20" s="665">
        <v>0</v>
      </c>
      <c r="AP20" s="665">
        <v>0</v>
      </c>
      <c r="AQ20" s="666">
        <v>20018</v>
      </c>
      <c r="AR20" s="665">
        <v>0</v>
      </c>
      <c r="AS20" s="665">
        <v>23</v>
      </c>
      <c r="AT20" s="665">
        <v>0</v>
      </c>
      <c r="AU20" s="665">
        <v>170</v>
      </c>
      <c r="AV20" s="665">
        <v>18970</v>
      </c>
      <c r="AW20" s="665">
        <v>115</v>
      </c>
      <c r="AX20" s="666">
        <v>19278</v>
      </c>
      <c r="AY20" s="666">
        <v>39296</v>
      </c>
      <c r="AZ20" s="665">
        <v>35666</v>
      </c>
      <c r="BA20" s="665">
        <v>48509</v>
      </c>
      <c r="BB20" s="666">
        <v>103453</v>
      </c>
      <c r="BC20" s="666">
        <v>123471</v>
      </c>
      <c r="BD20" s="665">
        <v>-6948</v>
      </c>
      <c r="BE20" s="665">
        <v>-32348</v>
      </c>
      <c r="BF20" s="665">
        <v>-39296</v>
      </c>
      <c r="BG20" s="666">
        <v>64157</v>
      </c>
      <c r="BH20" s="667">
        <v>84175</v>
      </c>
      <c r="BJ20" s="10">
        <f t="shared" si="0"/>
        <v>84175</v>
      </c>
      <c r="BK20" s="9">
        <f t="shared" si="1"/>
        <v>39296</v>
      </c>
      <c r="BL20" s="474">
        <f t="shared" si="2"/>
        <v>44879</v>
      </c>
    </row>
    <row r="21" spans="1:64" s="6" customFormat="1" x14ac:dyDescent="0.15">
      <c r="A21" s="668" t="s">
        <v>631</v>
      </c>
      <c r="B21" s="670" t="s">
        <v>298</v>
      </c>
      <c r="C21" s="664">
        <v>0</v>
      </c>
      <c r="D21" s="665">
        <v>0</v>
      </c>
      <c r="E21" s="665">
        <v>0</v>
      </c>
      <c r="F21" s="665">
        <v>0</v>
      </c>
      <c r="G21" s="665">
        <v>0</v>
      </c>
      <c r="H21" s="665">
        <v>0</v>
      </c>
      <c r="I21" s="665">
        <v>0</v>
      </c>
      <c r="J21" s="665">
        <v>0</v>
      </c>
      <c r="K21" s="665">
        <v>0</v>
      </c>
      <c r="L21" s="665">
        <v>0</v>
      </c>
      <c r="M21" s="665">
        <v>0</v>
      </c>
      <c r="N21" s="665">
        <v>0</v>
      </c>
      <c r="O21" s="665">
        <v>0</v>
      </c>
      <c r="P21" s="665">
        <v>2</v>
      </c>
      <c r="Q21" s="665">
        <v>93</v>
      </c>
      <c r="R21" s="665">
        <v>554</v>
      </c>
      <c r="S21" s="665">
        <v>1713</v>
      </c>
      <c r="T21" s="665">
        <v>0</v>
      </c>
      <c r="U21" s="665">
        <v>120</v>
      </c>
      <c r="V21" s="665">
        <v>109</v>
      </c>
      <c r="W21" s="665">
        <v>57</v>
      </c>
      <c r="X21" s="665">
        <v>2</v>
      </c>
      <c r="Y21" s="665">
        <v>43</v>
      </c>
      <c r="Z21" s="665">
        <v>0</v>
      </c>
      <c r="AA21" s="665">
        <v>2</v>
      </c>
      <c r="AB21" s="665">
        <v>0</v>
      </c>
      <c r="AC21" s="665">
        <v>175</v>
      </c>
      <c r="AD21" s="665">
        <v>1</v>
      </c>
      <c r="AE21" s="665">
        <v>0</v>
      </c>
      <c r="AF21" s="665">
        <v>4</v>
      </c>
      <c r="AG21" s="665">
        <v>1</v>
      </c>
      <c r="AH21" s="665">
        <v>206</v>
      </c>
      <c r="AI21" s="665">
        <v>0</v>
      </c>
      <c r="AJ21" s="665">
        <v>2804</v>
      </c>
      <c r="AK21" s="665">
        <v>0</v>
      </c>
      <c r="AL21" s="665">
        <v>1676</v>
      </c>
      <c r="AM21" s="665">
        <v>0</v>
      </c>
      <c r="AN21" s="665">
        <v>86</v>
      </c>
      <c r="AO21" s="665">
        <v>70</v>
      </c>
      <c r="AP21" s="665">
        <v>0</v>
      </c>
      <c r="AQ21" s="666">
        <v>7718</v>
      </c>
      <c r="AR21" s="665">
        <v>69</v>
      </c>
      <c r="AS21" s="665">
        <v>1038</v>
      </c>
      <c r="AT21" s="665">
        <v>0</v>
      </c>
      <c r="AU21" s="665">
        <v>841</v>
      </c>
      <c r="AV21" s="665">
        <v>12156</v>
      </c>
      <c r="AW21" s="665">
        <v>483</v>
      </c>
      <c r="AX21" s="666">
        <v>14587</v>
      </c>
      <c r="AY21" s="666">
        <v>22305</v>
      </c>
      <c r="AZ21" s="665">
        <v>1062</v>
      </c>
      <c r="BA21" s="665">
        <v>7314</v>
      </c>
      <c r="BB21" s="666">
        <v>22963</v>
      </c>
      <c r="BC21" s="666">
        <v>30681</v>
      </c>
      <c r="BD21" s="665">
        <v>-4194</v>
      </c>
      <c r="BE21" s="665">
        <v>-14013</v>
      </c>
      <c r="BF21" s="665">
        <v>-18207</v>
      </c>
      <c r="BG21" s="666">
        <v>4756</v>
      </c>
      <c r="BH21" s="667">
        <v>12474</v>
      </c>
      <c r="BJ21" s="10">
        <f t="shared" si="0"/>
        <v>8376</v>
      </c>
      <c r="BK21" s="9">
        <f t="shared" si="1"/>
        <v>18207</v>
      </c>
      <c r="BL21" s="474">
        <f t="shared" si="2"/>
        <v>-9831</v>
      </c>
    </row>
    <row r="22" spans="1:64" s="6" customFormat="1" x14ac:dyDescent="0.15">
      <c r="A22" s="668" t="s">
        <v>632</v>
      </c>
      <c r="B22" s="670" t="s">
        <v>966</v>
      </c>
      <c r="C22" s="664">
        <v>0</v>
      </c>
      <c r="D22" s="665">
        <v>0</v>
      </c>
      <c r="E22" s="665">
        <v>0</v>
      </c>
      <c r="F22" s="665">
        <v>0</v>
      </c>
      <c r="G22" s="665">
        <v>0</v>
      </c>
      <c r="H22" s="665">
        <v>0</v>
      </c>
      <c r="I22" s="665">
        <v>1</v>
      </c>
      <c r="J22" s="665">
        <v>0</v>
      </c>
      <c r="K22" s="665">
        <v>0</v>
      </c>
      <c r="L22" s="665">
        <v>0</v>
      </c>
      <c r="M22" s="665">
        <v>0</v>
      </c>
      <c r="N22" s="665">
        <v>0</v>
      </c>
      <c r="O22" s="665">
        <v>3</v>
      </c>
      <c r="P22" s="665">
        <v>341</v>
      </c>
      <c r="Q22" s="665">
        <v>131</v>
      </c>
      <c r="R22" s="665">
        <v>812</v>
      </c>
      <c r="S22" s="665">
        <v>1769</v>
      </c>
      <c r="T22" s="665">
        <v>4321</v>
      </c>
      <c r="U22" s="665">
        <v>19214</v>
      </c>
      <c r="V22" s="665">
        <v>56032</v>
      </c>
      <c r="W22" s="665">
        <v>509</v>
      </c>
      <c r="X22" s="665">
        <v>32</v>
      </c>
      <c r="Y22" s="665">
        <v>67</v>
      </c>
      <c r="Z22" s="665">
        <v>1</v>
      </c>
      <c r="AA22" s="665">
        <v>0</v>
      </c>
      <c r="AB22" s="665">
        <v>0</v>
      </c>
      <c r="AC22" s="665">
        <v>6</v>
      </c>
      <c r="AD22" s="665">
        <v>4</v>
      </c>
      <c r="AE22" s="665">
        <v>0</v>
      </c>
      <c r="AF22" s="665">
        <v>0</v>
      </c>
      <c r="AG22" s="665">
        <v>81</v>
      </c>
      <c r="AH22" s="665">
        <v>150</v>
      </c>
      <c r="AI22" s="665">
        <v>539</v>
      </c>
      <c r="AJ22" s="665">
        <v>0</v>
      </c>
      <c r="AK22" s="665">
        <v>0</v>
      </c>
      <c r="AL22" s="665">
        <v>5537</v>
      </c>
      <c r="AM22" s="665">
        <v>0</v>
      </c>
      <c r="AN22" s="665">
        <v>2</v>
      </c>
      <c r="AO22" s="665">
        <v>101</v>
      </c>
      <c r="AP22" s="665">
        <v>0</v>
      </c>
      <c r="AQ22" s="666">
        <v>89653</v>
      </c>
      <c r="AR22" s="665">
        <v>2</v>
      </c>
      <c r="AS22" s="665">
        <v>441</v>
      </c>
      <c r="AT22" s="665">
        <v>0</v>
      </c>
      <c r="AU22" s="665">
        <v>0</v>
      </c>
      <c r="AV22" s="665">
        <v>0</v>
      </c>
      <c r="AW22" s="665">
        <v>-57</v>
      </c>
      <c r="AX22" s="666">
        <v>386</v>
      </c>
      <c r="AY22" s="666">
        <v>90039</v>
      </c>
      <c r="AZ22" s="665">
        <v>1289</v>
      </c>
      <c r="BA22" s="665">
        <v>13354</v>
      </c>
      <c r="BB22" s="666">
        <v>15029</v>
      </c>
      <c r="BC22" s="666">
        <v>104682</v>
      </c>
      <c r="BD22" s="665">
        <v>-29931</v>
      </c>
      <c r="BE22" s="665">
        <v>-59474</v>
      </c>
      <c r="BF22" s="665">
        <v>-89405</v>
      </c>
      <c r="BG22" s="666">
        <v>-74376</v>
      </c>
      <c r="BH22" s="667">
        <v>15277</v>
      </c>
      <c r="BJ22" s="10">
        <f t="shared" si="0"/>
        <v>14643</v>
      </c>
      <c r="BK22" s="9">
        <f t="shared" si="1"/>
        <v>89405</v>
      </c>
      <c r="BL22" s="474">
        <f t="shared" si="2"/>
        <v>-74762</v>
      </c>
    </row>
    <row r="23" spans="1:64" s="6" customFormat="1" x14ac:dyDescent="0.15">
      <c r="A23" s="668" t="s">
        <v>633</v>
      </c>
      <c r="B23" s="669" t="s">
        <v>36</v>
      </c>
      <c r="C23" s="664">
        <v>0</v>
      </c>
      <c r="D23" s="665">
        <v>0</v>
      </c>
      <c r="E23" s="665">
        <v>0</v>
      </c>
      <c r="F23" s="665">
        <v>0</v>
      </c>
      <c r="G23" s="665">
        <v>0</v>
      </c>
      <c r="H23" s="665">
        <v>0</v>
      </c>
      <c r="I23" s="665">
        <v>0</v>
      </c>
      <c r="J23" s="665">
        <v>0</v>
      </c>
      <c r="K23" s="665">
        <v>0</v>
      </c>
      <c r="L23" s="665">
        <v>1</v>
      </c>
      <c r="M23" s="665">
        <v>0</v>
      </c>
      <c r="N23" s="665">
        <v>0</v>
      </c>
      <c r="O23" s="665">
        <v>0</v>
      </c>
      <c r="P23" s="665">
        <v>49</v>
      </c>
      <c r="Q23" s="665">
        <v>997</v>
      </c>
      <c r="R23" s="665">
        <v>1753</v>
      </c>
      <c r="S23" s="665">
        <v>279</v>
      </c>
      <c r="T23" s="665">
        <v>291</v>
      </c>
      <c r="U23" s="665">
        <v>24047</v>
      </c>
      <c r="V23" s="665">
        <v>5226</v>
      </c>
      <c r="W23" s="665">
        <v>2034</v>
      </c>
      <c r="X23" s="665">
        <v>25</v>
      </c>
      <c r="Y23" s="665">
        <v>1573</v>
      </c>
      <c r="Z23" s="665">
        <v>0</v>
      </c>
      <c r="AA23" s="665">
        <v>3</v>
      </c>
      <c r="AB23" s="665">
        <v>0</v>
      </c>
      <c r="AC23" s="665">
        <v>42</v>
      </c>
      <c r="AD23" s="665">
        <v>0</v>
      </c>
      <c r="AE23" s="665">
        <v>4</v>
      </c>
      <c r="AF23" s="665">
        <v>34</v>
      </c>
      <c r="AG23" s="665">
        <v>11</v>
      </c>
      <c r="AH23" s="665">
        <v>131</v>
      </c>
      <c r="AI23" s="665">
        <v>63</v>
      </c>
      <c r="AJ23" s="665">
        <v>19</v>
      </c>
      <c r="AK23" s="665">
        <v>0</v>
      </c>
      <c r="AL23" s="665">
        <v>2705</v>
      </c>
      <c r="AM23" s="665">
        <v>5</v>
      </c>
      <c r="AN23" s="665">
        <v>25</v>
      </c>
      <c r="AO23" s="665">
        <v>0</v>
      </c>
      <c r="AP23" s="665">
        <v>4</v>
      </c>
      <c r="AQ23" s="666">
        <v>39321</v>
      </c>
      <c r="AR23" s="665">
        <v>254</v>
      </c>
      <c r="AS23" s="665">
        <v>9919</v>
      </c>
      <c r="AT23" s="665">
        <v>0</v>
      </c>
      <c r="AU23" s="665">
        <v>1587</v>
      </c>
      <c r="AV23" s="665">
        <v>26738</v>
      </c>
      <c r="AW23" s="665">
        <v>-241</v>
      </c>
      <c r="AX23" s="666">
        <v>38257</v>
      </c>
      <c r="AY23" s="666">
        <v>77578</v>
      </c>
      <c r="AZ23" s="665">
        <v>35744</v>
      </c>
      <c r="BA23" s="665">
        <v>95207</v>
      </c>
      <c r="BB23" s="666">
        <v>169208</v>
      </c>
      <c r="BC23" s="666">
        <v>208529</v>
      </c>
      <c r="BD23" s="665">
        <v>-11627</v>
      </c>
      <c r="BE23" s="665">
        <v>-41349</v>
      </c>
      <c r="BF23" s="665">
        <v>-52976</v>
      </c>
      <c r="BG23" s="666">
        <v>116232</v>
      </c>
      <c r="BH23" s="667">
        <v>155553</v>
      </c>
      <c r="BJ23" s="10">
        <f t="shared" si="0"/>
        <v>130951</v>
      </c>
      <c r="BK23" s="9">
        <f t="shared" si="1"/>
        <v>52976</v>
      </c>
      <c r="BL23" s="474">
        <f t="shared" si="2"/>
        <v>77975</v>
      </c>
    </row>
    <row r="24" spans="1:64" s="6" customFormat="1" x14ac:dyDescent="0.15">
      <c r="A24" s="668" t="s">
        <v>634</v>
      </c>
      <c r="B24" s="669" t="s">
        <v>967</v>
      </c>
      <c r="C24" s="664">
        <v>0</v>
      </c>
      <c r="D24" s="665">
        <v>0</v>
      </c>
      <c r="E24" s="665">
        <v>0</v>
      </c>
      <c r="F24" s="665">
        <v>0</v>
      </c>
      <c r="G24" s="665">
        <v>0</v>
      </c>
      <c r="H24" s="665">
        <v>0</v>
      </c>
      <c r="I24" s="665">
        <v>0</v>
      </c>
      <c r="J24" s="665">
        <v>1</v>
      </c>
      <c r="K24" s="665">
        <v>0</v>
      </c>
      <c r="L24" s="665">
        <v>0</v>
      </c>
      <c r="M24" s="665">
        <v>0</v>
      </c>
      <c r="N24" s="665">
        <v>0</v>
      </c>
      <c r="O24" s="665">
        <v>0</v>
      </c>
      <c r="P24" s="665">
        <v>3</v>
      </c>
      <c r="Q24" s="665">
        <v>21</v>
      </c>
      <c r="R24" s="665">
        <v>17</v>
      </c>
      <c r="S24" s="665">
        <v>0</v>
      </c>
      <c r="T24" s="665">
        <v>1</v>
      </c>
      <c r="U24" s="665">
        <v>9</v>
      </c>
      <c r="V24" s="665">
        <v>1391</v>
      </c>
      <c r="W24" s="665">
        <v>141</v>
      </c>
      <c r="X24" s="665">
        <v>1</v>
      </c>
      <c r="Y24" s="665">
        <v>304</v>
      </c>
      <c r="Z24" s="665">
        <v>2</v>
      </c>
      <c r="AA24" s="665">
        <v>0</v>
      </c>
      <c r="AB24" s="665">
        <v>0</v>
      </c>
      <c r="AC24" s="665">
        <v>59</v>
      </c>
      <c r="AD24" s="665">
        <v>13</v>
      </c>
      <c r="AE24" s="665">
        <v>24</v>
      </c>
      <c r="AF24" s="665">
        <v>31</v>
      </c>
      <c r="AG24" s="665">
        <v>17</v>
      </c>
      <c r="AH24" s="665">
        <v>107</v>
      </c>
      <c r="AI24" s="665">
        <v>39</v>
      </c>
      <c r="AJ24" s="665">
        <v>6</v>
      </c>
      <c r="AK24" s="665">
        <v>1</v>
      </c>
      <c r="AL24" s="665">
        <v>397</v>
      </c>
      <c r="AM24" s="665">
        <v>16</v>
      </c>
      <c r="AN24" s="665">
        <v>7</v>
      </c>
      <c r="AO24" s="665">
        <v>0</v>
      </c>
      <c r="AP24" s="665">
        <v>0</v>
      </c>
      <c r="AQ24" s="666">
        <v>2608</v>
      </c>
      <c r="AR24" s="665">
        <v>31</v>
      </c>
      <c r="AS24" s="665">
        <v>54335</v>
      </c>
      <c r="AT24" s="665">
        <v>0</v>
      </c>
      <c r="AU24" s="665">
        <v>7036</v>
      </c>
      <c r="AV24" s="665">
        <v>13216</v>
      </c>
      <c r="AW24" s="665">
        <v>-3091</v>
      </c>
      <c r="AX24" s="666">
        <v>71527</v>
      </c>
      <c r="AY24" s="666">
        <v>74135</v>
      </c>
      <c r="AZ24" s="665">
        <v>51540</v>
      </c>
      <c r="BA24" s="665">
        <v>66511</v>
      </c>
      <c r="BB24" s="666">
        <v>189578</v>
      </c>
      <c r="BC24" s="666">
        <v>192186</v>
      </c>
      <c r="BD24" s="665">
        <v>-3402</v>
      </c>
      <c r="BE24" s="665">
        <v>-2703</v>
      </c>
      <c r="BF24" s="665">
        <v>-6105</v>
      </c>
      <c r="BG24" s="666">
        <v>183473</v>
      </c>
      <c r="BH24" s="667">
        <v>186081</v>
      </c>
      <c r="BJ24" s="10">
        <f t="shared" si="0"/>
        <v>118051</v>
      </c>
      <c r="BK24" s="9">
        <f t="shared" si="1"/>
        <v>6105</v>
      </c>
      <c r="BL24" s="474">
        <f t="shared" si="2"/>
        <v>111946</v>
      </c>
    </row>
    <row r="25" spans="1:64" s="6" customFormat="1" x14ac:dyDescent="0.15">
      <c r="A25" s="668" t="s">
        <v>635</v>
      </c>
      <c r="B25" s="669" t="s">
        <v>207</v>
      </c>
      <c r="C25" s="664">
        <v>0</v>
      </c>
      <c r="D25" s="665">
        <v>0</v>
      </c>
      <c r="E25" s="665">
        <v>0</v>
      </c>
      <c r="F25" s="665">
        <v>0</v>
      </c>
      <c r="G25" s="665">
        <v>0</v>
      </c>
      <c r="H25" s="665">
        <v>0</v>
      </c>
      <c r="I25" s="665">
        <v>0</v>
      </c>
      <c r="J25" s="665">
        <v>0</v>
      </c>
      <c r="K25" s="665">
        <v>0</v>
      </c>
      <c r="L25" s="665">
        <v>0</v>
      </c>
      <c r="M25" s="665">
        <v>0</v>
      </c>
      <c r="N25" s="665">
        <v>0</v>
      </c>
      <c r="O25" s="665">
        <v>0</v>
      </c>
      <c r="P25" s="665">
        <v>0</v>
      </c>
      <c r="Q25" s="665">
        <v>0</v>
      </c>
      <c r="R25" s="665">
        <v>110</v>
      </c>
      <c r="S25" s="665">
        <v>0</v>
      </c>
      <c r="T25" s="665">
        <v>0</v>
      </c>
      <c r="U25" s="665">
        <v>0</v>
      </c>
      <c r="V25" s="665">
        <v>0</v>
      </c>
      <c r="W25" s="665">
        <v>23886</v>
      </c>
      <c r="X25" s="665">
        <v>0</v>
      </c>
      <c r="Y25" s="665">
        <v>0</v>
      </c>
      <c r="Z25" s="665">
        <v>0</v>
      </c>
      <c r="AA25" s="665">
        <v>0</v>
      </c>
      <c r="AB25" s="665">
        <v>0</v>
      </c>
      <c r="AC25" s="665">
        <v>1</v>
      </c>
      <c r="AD25" s="665">
        <v>0</v>
      </c>
      <c r="AE25" s="665">
        <v>0</v>
      </c>
      <c r="AF25" s="665">
        <v>1732</v>
      </c>
      <c r="AG25" s="665">
        <v>0</v>
      </c>
      <c r="AH25" s="665">
        <v>371</v>
      </c>
      <c r="AI25" s="665">
        <v>8</v>
      </c>
      <c r="AJ25" s="665">
        <v>0</v>
      </c>
      <c r="AK25" s="665">
        <v>0</v>
      </c>
      <c r="AL25" s="665">
        <v>4877</v>
      </c>
      <c r="AM25" s="665">
        <v>0</v>
      </c>
      <c r="AN25" s="665">
        <v>5</v>
      </c>
      <c r="AO25" s="665">
        <v>0</v>
      </c>
      <c r="AP25" s="665">
        <v>0</v>
      </c>
      <c r="AQ25" s="666">
        <v>30990</v>
      </c>
      <c r="AR25" s="665">
        <v>0</v>
      </c>
      <c r="AS25" s="665">
        <v>7528</v>
      </c>
      <c r="AT25" s="665">
        <v>0</v>
      </c>
      <c r="AU25" s="665">
        <v>1527</v>
      </c>
      <c r="AV25" s="665">
        <v>9965</v>
      </c>
      <c r="AW25" s="665">
        <v>572</v>
      </c>
      <c r="AX25" s="666">
        <v>19592</v>
      </c>
      <c r="AY25" s="666">
        <v>50582</v>
      </c>
      <c r="AZ25" s="665">
        <v>34086</v>
      </c>
      <c r="BA25" s="665">
        <v>49851</v>
      </c>
      <c r="BB25" s="666">
        <v>103529</v>
      </c>
      <c r="BC25" s="666">
        <v>134519</v>
      </c>
      <c r="BD25" s="665">
        <v>-6277</v>
      </c>
      <c r="BE25" s="665">
        <v>-35569</v>
      </c>
      <c r="BF25" s="665">
        <v>-41846</v>
      </c>
      <c r="BG25" s="666">
        <v>61683</v>
      </c>
      <c r="BH25" s="667">
        <v>92673</v>
      </c>
      <c r="BJ25" s="10">
        <f t="shared" si="0"/>
        <v>83937</v>
      </c>
      <c r="BK25" s="9">
        <f t="shared" si="1"/>
        <v>41846</v>
      </c>
      <c r="BL25" s="474">
        <f t="shared" si="2"/>
        <v>42091</v>
      </c>
    </row>
    <row r="26" spans="1:64" s="6" customFormat="1" x14ac:dyDescent="0.15">
      <c r="A26" s="668" t="s">
        <v>636</v>
      </c>
      <c r="B26" s="669" t="s">
        <v>56</v>
      </c>
      <c r="C26" s="664">
        <v>0</v>
      </c>
      <c r="D26" s="665">
        <v>0</v>
      </c>
      <c r="E26" s="665">
        <v>0</v>
      </c>
      <c r="F26" s="665">
        <v>2</v>
      </c>
      <c r="G26" s="665">
        <v>156</v>
      </c>
      <c r="H26" s="665">
        <v>15</v>
      </c>
      <c r="I26" s="665">
        <v>1059</v>
      </c>
      <c r="J26" s="665">
        <v>465</v>
      </c>
      <c r="K26" s="665">
        <v>20</v>
      </c>
      <c r="L26" s="665">
        <v>98</v>
      </c>
      <c r="M26" s="665">
        <v>586</v>
      </c>
      <c r="N26" s="665">
        <v>2598</v>
      </c>
      <c r="O26" s="665">
        <v>3964</v>
      </c>
      <c r="P26" s="665">
        <v>298</v>
      </c>
      <c r="Q26" s="665">
        <v>43</v>
      </c>
      <c r="R26" s="665">
        <v>305</v>
      </c>
      <c r="S26" s="665">
        <v>133</v>
      </c>
      <c r="T26" s="665">
        <v>58</v>
      </c>
      <c r="U26" s="665">
        <v>518</v>
      </c>
      <c r="V26" s="665">
        <v>1361</v>
      </c>
      <c r="W26" s="665">
        <v>223</v>
      </c>
      <c r="X26" s="665">
        <v>1051</v>
      </c>
      <c r="Y26" s="665">
        <v>582</v>
      </c>
      <c r="Z26" s="665">
        <v>1225</v>
      </c>
      <c r="AA26" s="665">
        <v>59</v>
      </c>
      <c r="AB26" s="665">
        <v>58</v>
      </c>
      <c r="AC26" s="665">
        <v>1349</v>
      </c>
      <c r="AD26" s="665">
        <v>1432</v>
      </c>
      <c r="AE26" s="665">
        <v>27</v>
      </c>
      <c r="AF26" s="665">
        <v>448</v>
      </c>
      <c r="AG26" s="665">
        <v>1086</v>
      </c>
      <c r="AH26" s="665">
        <v>714</v>
      </c>
      <c r="AI26" s="665">
        <v>4771</v>
      </c>
      <c r="AJ26" s="665">
        <v>938</v>
      </c>
      <c r="AK26" s="665">
        <v>363</v>
      </c>
      <c r="AL26" s="665">
        <v>1152</v>
      </c>
      <c r="AM26" s="665">
        <v>289</v>
      </c>
      <c r="AN26" s="665">
        <v>906</v>
      </c>
      <c r="AO26" s="665">
        <v>178</v>
      </c>
      <c r="AP26" s="665">
        <v>6</v>
      </c>
      <c r="AQ26" s="666">
        <v>28536</v>
      </c>
      <c r="AR26" s="665">
        <v>965</v>
      </c>
      <c r="AS26" s="665">
        <v>11257</v>
      </c>
      <c r="AT26" s="665">
        <v>0</v>
      </c>
      <c r="AU26" s="665">
        <v>190</v>
      </c>
      <c r="AV26" s="665">
        <v>2128</v>
      </c>
      <c r="AW26" s="665">
        <v>7</v>
      </c>
      <c r="AX26" s="666">
        <v>14547</v>
      </c>
      <c r="AY26" s="666">
        <v>43083</v>
      </c>
      <c r="AZ26" s="665">
        <v>2219</v>
      </c>
      <c r="BA26" s="665">
        <v>14040</v>
      </c>
      <c r="BB26" s="666">
        <v>30806</v>
      </c>
      <c r="BC26" s="666">
        <v>59342</v>
      </c>
      <c r="BD26" s="665">
        <v>-8365</v>
      </c>
      <c r="BE26" s="665">
        <v>-28558</v>
      </c>
      <c r="BF26" s="665">
        <v>-36923</v>
      </c>
      <c r="BG26" s="666">
        <v>-6117</v>
      </c>
      <c r="BH26" s="667">
        <v>22419</v>
      </c>
      <c r="BJ26" s="10">
        <f t="shared" si="0"/>
        <v>16259</v>
      </c>
      <c r="BK26" s="9">
        <f t="shared" si="1"/>
        <v>36923</v>
      </c>
      <c r="BL26" s="474">
        <f t="shared" si="2"/>
        <v>-20664</v>
      </c>
    </row>
    <row r="27" spans="1:64" s="6" customFormat="1" x14ac:dyDescent="0.15">
      <c r="A27" s="668" t="s">
        <v>637</v>
      </c>
      <c r="B27" s="669" t="s">
        <v>37</v>
      </c>
      <c r="C27" s="664">
        <v>2</v>
      </c>
      <c r="D27" s="665">
        <v>0</v>
      </c>
      <c r="E27" s="665">
        <v>0</v>
      </c>
      <c r="F27" s="665">
        <v>2</v>
      </c>
      <c r="G27" s="665">
        <v>10</v>
      </c>
      <c r="H27" s="665">
        <v>1</v>
      </c>
      <c r="I27" s="665">
        <v>274</v>
      </c>
      <c r="J27" s="665">
        <v>421</v>
      </c>
      <c r="K27" s="665">
        <v>2</v>
      </c>
      <c r="L27" s="665">
        <v>148</v>
      </c>
      <c r="M27" s="665">
        <v>165</v>
      </c>
      <c r="N27" s="665">
        <v>1663</v>
      </c>
      <c r="O27" s="665">
        <v>308</v>
      </c>
      <c r="P27" s="665">
        <v>187</v>
      </c>
      <c r="Q27" s="665">
        <v>73</v>
      </c>
      <c r="R27" s="665">
        <v>140</v>
      </c>
      <c r="S27" s="665">
        <v>11</v>
      </c>
      <c r="T27" s="665">
        <v>65</v>
      </c>
      <c r="U27" s="665">
        <v>257</v>
      </c>
      <c r="V27" s="665">
        <v>347</v>
      </c>
      <c r="W27" s="665">
        <v>137</v>
      </c>
      <c r="X27" s="665">
        <v>37</v>
      </c>
      <c r="Y27" s="665">
        <v>150</v>
      </c>
      <c r="Z27" s="665">
        <v>1349</v>
      </c>
      <c r="AA27" s="665">
        <v>452</v>
      </c>
      <c r="AB27" s="665">
        <v>46</v>
      </c>
      <c r="AC27" s="665">
        <v>689</v>
      </c>
      <c r="AD27" s="665">
        <v>229</v>
      </c>
      <c r="AE27" s="665">
        <v>2326</v>
      </c>
      <c r="AF27" s="665">
        <v>980</v>
      </c>
      <c r="AG27" s="665">
        <v>97</v>
      </c>
      <c r="AH27" s="665">
        <v>719</v>
      </c>
      <c r="AI27" s="665">
        <v>893</v>
      </c>
      <c r="AJ27" s="665">
        <v>568</v>
      </c>
      <c r="AK27" s="665">
        <v>11</v>
      </c>
      <c r="AL27" s="665">
        <v>230</v>
      </c>
      <c r="AM27" s="665">
        <v>135</v>
      </c>
      <c r="AN27" s="665">
        <v>267</v>
      </c>
      <c r="AO27" s="665">
        <v>0</v>
      </c>
      <c r="AP27" s="665">
        <v>0</v>
      </c>
      <c r="AQ27" s="666">
        <v>13391</v>
      </c>
      <c r="AR27" s="665">
        <v>0</v>
      </c>
      <c r="AS27" s="665">
        <v>0</v>
      </c>
      <c r="AT27" s="665">
        <v>0</v>
      </c>
      <c r="AU27" s="665">
        <v>51353</v>
      </c>
      <c r="AV27" s="665">
        <v>117129</v>
      </c>
      <c r="AW27" s="665">
        <v>0</v>
      </c>
      <c r="AX27" s="666">
        <v>168482</v>
      </c>
      <c r="AY27" s="666">
        <v>181873</v>
      </c>
      <c r="AZ27" s="665">
        <v>0</v>
      </c>
      <c r="BA27" s="665">
        <v>0</v>
      </c>
      <c r="BB27" s="666">
        <v>168482</v>
      </c>
      <c r="BC27" s="666">
        <v>181873</v>
      </c>
      <c r="BD27" s="665">
        <v>0</v>
      </c>
      <c r="BE27" s="665">
        <v>0</v>
      </c>
      <c r="BF27" s="665">
        <v>0</v>
      </c>
      <c r="BG27" s="666">
        <v>168482</v>
      </c>
      <c r="BH27" s="667">
        <v>181873</v>
      </c>
      <c r="BJ27" s="10">
        <f t="shared" si="0"/>
        <v>0</v>
      </c>
      <c r="BK27" s="9">
        <f t="shared" si="1"/>
        <v>0</v>
      </c>
      <c r="BL27" s="474">
        <f t="shared" si="2"/>
        <v>0</v>
      </c>
    </row>
    <row r="28" spans="1:64" s="6" customFormat="1" x14ac:dyDescent="0.15">
      <c r="A28" s="668" t="s">
        <v>638</v>
      </c>
      <c r="B28" s="669" t="s">
        <v>208</v>
      </c>
      <c r="C28" s="664">
        <v>4</v>
      </c>
      <c r="D28" s="665">
        <v>0</v>
      </c>
      <c r="E28" s="665">
        <v>0</v>
      </c>
      <c r="F28" s="665">
        <v>9</v>
      </c>
      <c r="G28" s="665">
        <v>267</v>
      </c>
      <c r="H28" s="665">
        <v>16</v>
      </c>
      <c r="I28" s="665">
        <v>3630</v>
      </c>
      <c r="J28" s="665">
        <v>3212</v>
      </c>
      <c r="K28" s="665">
        <v>20</v>
      </c>
      <c r="L28" s="665">
        <v>1477</v>
      </c>
      <c r="M28" s="665">
        <v>1639</v>
      </c>
      <c r="N28" s="665">
        <v>17414</v>
      </c>
      <c r="O28" s="665">
        <v>4742</v>
      </c>
      <c r="P28" s="665">
        <v>1300</v>
      </c>
      <c r="Q28" s="665">
        <v>486</v>
      </c>
      <c r="R28" s="665">
        <v>837</v>
      </c>
      <c r="S28" s="665">
        <v>140</v>
      </c>
      <c r="T28" s="665">
        <v>393</v>
      </c>
      <c r="U28" s="665">
        <v>1323</v>
      </c>
      <c r="V28" s="665">
        <v>923</v>
      </c>
      <c r="W28" s="665">
        <v>1754</v>
      </c>
      <c r="X28" s="665">
        <v>391</v>
      </c>
      <c r="Y28" s="665">
        <v>630</v>
      </c>
      <c r="Z28" s="665">
        <v>11702</v>
      </c>
      <c r="AA28" s="665">
        <v>691</v>
      </c>
      <c r="AB28" s="665">
        <v>1328</v>
      </c>
      <c r="AC28" s="665">
        <v>5661</v>
      </c>
      <c r="AD28" s="665">
        <v>460</v>
      </c>
      <c r="AE28" s="665">
        <v>1416</v>
      </c>
      <c r="AF28" s="665">
        <v>3007</v>
      </c>
      <c r="AG28" s="665">
        <v>266</v>
      </c>
      <c r="AH28" s="665">
        <v>969</v>
      </c>
      <c r="AI28" s="665">
        <v>2680</v>
      </c>
      <c r="AJ28" s="665">
        <v>2985</v>
      </c>
      <c r="AK28" s="665">
        <v>34</v>
      </c>
      <c r="AL28" s="665">
        <v>995</v>
      </c>
      <c r="AM28" s="665">
        <v>3898</v>
      </c>
      <c r="AN28" s="665">
        <v>2165</v>
      </c>
      <c r="AO28" s="665">
        <v>0</v>
      </c>
      <c r="AP28" s="665">
        <v>17</v>
      </c>
      <c r="AQ28" s="666">
        <v>78881</v>
      </c>
      <c r="AR28" s="665">
        <v>13</v>
      </c>
      <c r="AS28" s="665">
        <v>14596</v>
      </c>
      <c r="AT28" s="665">
        <v>0</v>
      </c>
      <c r="AU28" s="665">
        <v>0</v>
      </c>
      <c r="AV28" s="665">
        <v>0</v>
      </c>
      <c r="AW28" s="665">
        <v>0</v>
      </c>
      <c r="AX28" s="666">
        <v>14609</v>
      </c>
      <c r="AY28" s="666">
        <v>93490</v>
      </c>
      <c r="AZ28" s="665">
        <v>104</v>
      </c>
      <c r="BA28" s="665">
        <v>48952</v>
      </c>
      <c r="BB28" s="666">
        <v>63665</v>
      </c>
      <c r="BC28" s="666">
        <v>142546</v>
      </c>
      <c r="BD28" s="665">
        <v>-4</v>
      </c>
      <c r="BE28" s="665">
        <v>-38124</v>
      </c>
      <c r="BF28" s="665">
        <v>-38128</v>
      </c>
      <c r="BG28" s="666">
        <v>25537</v>
      </c>
      <c r="BH28" s="667">
        <v>104418</v>
      </c>
      <c r="BJ28" s="10">
        <f t="shared" si="0"/>
        <v>49056</v>
      </c>
      <c r="BK28" s="9">
        <f t="shared" si="1"/>
        <v>38128</v>
      </c>
      <c r="BL28" s="474">
        <f t="shared" si="2"/>
        <v>10928</v>
      </c>
    </row>
    <row r="29" spans="1:64" s="6" customFormat="1" x14ac:dyDescent="0.15">
      <c r="A29" s="668" t="s">
        <v>639</v>
      </c>
      <c r="B29" s="669" t="s">
        <v>300</v>
      </c>
      <c r="C29" s="664">
        <v>0</v>
      </c>
      <c r="D29" s="665">
        <v>0</v>
      </c>
      <c r="E29" s="665">
        <v>0</v>
      </c>
      <c r="F29" s="665">
        <v>1</v>
      </c>
      <c r="G29" s="665">
        <v>35</v>
      </c>
      <c r="H29" s="665">
        <v>1</v>
      </c>
      <c r="I29" s="665">
        <v>171</v>
      </c>
      <c r="J29" s="665">
        <v>223</v>
      </c>
      <c r="K29" s="665">
        <v>3</v>
      </c>
      <c r="L29" s="665">
        <v>46</v>
      </c>
      <c r="M29" s="665">
        <v>52</v>
      </c>
      <c r="N29" s="665">
        <v>394</v>
      </c>
      <c r="O29" s="665">
        <v>102</v>
      </c>
      <c r="P29" s="665">
        <v>41</v>
      </c>
      <c r="Q29" s="665">
        <v>20</v>
      </c>
      <c r="R29" s="665">
        <v>42</v>
      </c>
      <c r="S29" s="665">
        <v>5</v>
      </c>
      <c r="T29" s="665">
        <v>22</v>
      </c>
      <c r="U29" s="665">
        <v>67</v>
      </c>
      <c r="V29" s="665">
        <v>34</v>
      </c>
      <c r="W29" s="665">
        <v>58</v>
      </c>
      <c r="X29" s="665">
        <v>21</v>
      </c>
      <c r="Y29" s="665">
        <v>158</v>
      </c>
      <c r="Z29" s="665">
        <v>51</v>
      </c>
      <c r="AA29" s="665">
        <v>1282</v>
      </c>
      <c r="AB29" s="665">
        <v>134</v>
      </c>
      <c r="AC29" s="665">
        <v>649</v>
      </c>
      <c r="AD29" s="665">
        <v>118</v>
      </c>
      <c r="AE29" s="665">
        <v>150</v>
      </c>
      <c r="AF29" s="665">
        <v>422</v>
      </c>
      <c r="AG29" s="665">
        <v>96</v>
      </c>
      <c r="AH29" s="665">
        <v>337</v>
      </c>
      <c r="AI29" s="665">
        <v>1613</v>
      </c>
      <c r="AJ29" s="665">
        <v>1190</v>
      </c>
      <c r="AK29" s="665">
        <v>17</v>
      </c>
      <c r="AL29" s="665">
        <v>161</v>
      </c>
      <c r="AM29" s="665">
        <v>976</v>
      </c>
      <c r="AN29" s="665">
        <v>515</v>
      </c>
      <c r="AO29" s="665">
        <v>0</v>
      </c>
      <c r="AP29" s="665">
        <v>6</v>
      </c>
      <c r="AQ29" s="666">
        <v>9213</v>
      </c>
      <c r="AR29" s="665">
        <v>12</v>
      </c>
      <c r="AS29" s="665">
        <v>6131</v>
      </c>
      <c r="AT29" s="665">
        <v>-82</v>
      </c>
      <c r="AU29" s="665">
        <v>0</v>
      </c>
      <c r="AV29" s="665">
        <v>0</v>
      </c>
      <c r="AW29" s="665">
        <v>0</v>
      </c>
      <c r="AX29" s="666">
        <v>6061</v>
      </c>
      <c r="AY29" s="666">
        <v>15274</v>
      </c>
      <c r="AZ29" s="665">
        <v>97</v>
      </c>
      <c r="BA29" s="665">
        <v>33</v>
      </c>
      <c r="BB29" s="666">
        <v>6191</v>
      </c>
      <c r="BC29" s="666">
        <v>15404</v>
      </c>
      <c r="BD29" s="665">
        <v>-4</v>
      </c>
      <c r="BE29" s="665">
        <v>-5</v>
      </c>
      <c r="BF29" s="665">
        <v>-9</v>
      </c>
      <c r="BG29" s="666">
        <v>6182</v>
      </c>
      <c r="BH29" s="667">
        <v>15395</v>
      </c>
      <c r="BJ29" s="10">
        <f t="shared" si="0"/>
        <v>130</v>
      </c>
      <c r="BK29" s="9">
        <f t="shared" si="1"/>
        <v>9</v>
      </c>
      <c r="BL29" s="474">
        <f t="shared" si="2"/>
        <v>121</v>
      </c>
    </row>
    <row r="30" spans="1:64" s="6" customFormat="1" x14ac:dyDescent="0.15">
      <c r="A30" s="668" t="s">
        <v>640</v>
      </c>
      <c r="B30" s="669" t="s">
        <v>968</v>
      </c>
      <c r="C30" s="664">
        <v>0</v>
      </c>
      <c r="D30" s="665">
        <v>0</v>
      </c>
      <c r="E30" s="665">
        <v>0</v>
      </c>
      <c r="F30" s="665">
        <v>1</v>
      </c>
      <c r="G30" s="665">
        <v>14</v>
      </c>
      <c r="H30" s="665">
        <v>0</v>
      </c>
      <c r="I30" s="665">
        <v>83</v>
      </c>
      <c r="J30" s="665">
        <v>215</v>
      </c>
      <c r="K30" s="665">
        <v>0</v>
      </c>
      <c r="L30" s="665">
        <v>2</v>
      </c>
      <c r="M30" s="665">
        <v>60</v>
      </c>
      <c r="N30" s="665">
        <v>32</v>
      </c>
      <c r="O30" s="665">
        <v>4</v>
      </c>
      <c r="P30" s="665">
        <v>5</v>
      </c>
      <c r="Q30" s="665">
        <v>8</v>
      </c>
      <c r="R30" s="665">
        <v>2</v>
      </c>
      <c r="S30" s="665">
        <v>2</v>
      </c>
      <c r="T30" s="665">
        <v>9</v>
      </c>
      <c r="U30" s="665">
        <v>15</v>
      </c>
      <c r="V30" s="665">
        <v>35</v>
      </c>
      <c r="W30" s="665">
        <v>175</v>
      </c>
      <c r="X30" s="665">
        <v>7</v>
      </c>
      <c r="Y30" s="665">
        <v>287</v>
      </c>
      <c r="Z30" s="665">
        <v>790</v>
      </c>
      <c r="AA30" s="665">
        <v>28</v>
      </c>
      <c r="AB30" s="665">
        <v>0</v>
      </c>
      <c r="AC30" s="665">
        <v>280</v>
      </c>
      <c r="AD30" s="665">
        <v>281</v>
      </c>
      <c r="AE30" s="665">
        <v>5</v>
      </c>
      <c r="AF30" s="665">
        <v>1141</v>
      </c>
      <c r="AG30" s="665">
        <v>298</v>
      </c>
      <c r="AH30" s="665">
        <v>2377</v>
      </c>
      <c r="AI30" s="665">
        <v>773</v>
      </c>
      <c r="AJ30" s="665">
        <v>923</v>
      </c>
      <c r="AK30" s="665">
        <v>0</v>
      </c>
      <c r="AL30" s="665">
        <v>65</v>
      </c>
      <c r="AM30" s="665">
        <v>1849</v>
      </c>
      <c r="AN30" s="665">
        <v>869</v>
      </c>
      <c r="AO30" s="665">
        <v>0</v>
      </c>
      <c r="AP30" s="665">
        <v>52</v>
      </c>
      <c r="AQ30" s="666">
        <v>10687</v>
      </c>
      <c r="AR30" s="665">
        <v>0</v>
      </c>
      <c r="AS30" s="665">
        <v>1342</v>
      </c>
      <c r="AT30" s="665">
        <v>2330</v>
      </c>
      <c r="AU30" s="665">
        <v>0</v>
      </c>
      <c r="AV30" s="665">
        <v>0</v>
      </c>
      <c r="AW30" s="665">
        <v>0</v>
      </c>
      <c r="AX30" s="666">
        <v>3672</v>
      </c>
      <c r="AY30" s="666">
        <v>14359</v>
      </c>
      <c r="AZ30" s="665">
        <v>24</v>
      </c>
      <c r="BA30" s="665">
        <v>11</v>
      </c>
      <c r="BB30" s="666">
        <v>3707</v>
      </c>
      <c r="BC30" s="666">
        <v>14394</v>
      </c>
      <c r="BD30" s="665">
        <v>0</v>
      </c>
      <c r="BE30" s="665">
        <v>0</v>
      </c>
      <c r="BF30" s="665">
        <v>0</v>
      </c>
      <c r="BG30" s="666">
        <v>3707</v>
      </c>
      <c r="BH30" s="667">
        <v>14394</v>
      </c>
      <c r="BJ30" s="10">
        <f t="shared" si="0"/>
        <v>35</v>
      </c>
      <c r="BK30" s="9">
        <f t="shared" si="1"/>
        <v>0</v>
      </c>
      <c r="BL30" s="474">
        <f t="shared" si="2"/>
        <v>35</v>
      </c>
    </row>
    <row r="31" spans="1:64" s="6" customFormat="1" x14ac:dyDescent="0.15">
      <c r="A31" s="668" t="s">
        <v>641</v>
      </c>
      <c r="B31" s="669" t="s">
        <v>969</v>
      </c>
      <c r="C31" s="664">
        <v>41</v>
      </c>
      <c r="D31" s="665">
        <v>0</v>
      </c>
      <c r="E31" s="665">
        <v>0</v>
      </c>
      <c r="F31" s="665">
        <v>14</v>
      </c>
      <c r="G31" s="665">
        <v>1489</v>
      </c>
      <c r="H31" s="665">
        <v>63</v>
      </c>
      <c r="I31" s="665">
        <v>6312</v>
      </c>
      <c r="J31" s="665">
        <v>5060</v>
      </c>
      <c r="K31" s="665">
        <v>34</v>
      </c>
      <c r="L31" s="665">
        <v>2551</v>
      </c>
      <c r="M31" s="665">
        <v>1311</v>
      </c>
      <c r="N31" s="665">
        <v>18315</v>
      </c>
      <c r="O31" s="665">
        <v>3138</v>
      </c>
      <c r="P31" s="665">
        <v>2650</v>
      </c>
      <c r="Q31" s="665">
        <v>1966</v>
      </c>
      <c r="R31" s="665">
        <v>3423</v>
      </c>
      <c r="S31" s="665">
        <v>696</v>
      </c>
      <c r="T31" s="665">
        <v>572</v>
      </c>
      <c r="U31" s="665">
        <v>7906</v>
      </c>
      <c r="V31" s="665">
        <v>8638</v>
      </c>
      <c r="W31" s="665">
        <v>4195</v>
      </c>
      <c r="X31" s="665">
        <v>1671</v>
      </c>
      <c r="Y31" s="665">
        <v>10569</v>
      </c>
      <c r="Z31" s="665">
        <v>2095</v>
      </c>
      <c r="AA31" s="665">
        <v>301</v>
      </c>
      <c r="AB31" s="665">
        <v>243</v>
      </c>
      <c r="AC31" s="665">
        <v>2844</v>
      </c>
      <c r="AD31" s="665">
        <v>555</v>
      </c>
      <c r="AE31" s="665">
        <v>424</v>
      </c>
      <c r="AF31" s="665">
        <v>1945</v>
      </c>
      <c r="AG31" s="665">
        <v>858</v>
      </c>
      <c r="AH31" s="665">
        <v>884</v>
      </c>
      <c r="AI31" s="665">
        <v>5225</v>
      </c>
      <c r="AJ31" s="665">
        <v>13448</v>
      </c>
      <c r="AK31" s="665">
        <v>279</v>
      </c>
      <c r="AL31" s="665">
        <v>5122</v>
      </c>
      <c r="AM31" s="665">
        <v>12372</v>
      </c>
      <c r="AN31" s="665">
        <v>2108</v>
      </c>
      <c r="AO31" s="665">
        <v>639</v>
      </c>
      <c r="AP31" s="665">
        <v>41</v>
      </c>
      <c r="AQ31" s="666">
        <v>129997</v>
      </c>
      <c r="AR31" s="665">
        <v>4685</v>
      </c>
      <c r="AS31" s="665">
        <v>160283</v>
      </c>
      <c r="AT31" s="665">
        <v>17</v>
      </c>
      <c r="AU31" s="665">
        <v>1022</v>
      </c>
      <c r="AV31" s="665">
        <v>22153</v>
      </c>
      <c r="AW31" s="665">
        <v>218</v>
      </c>
      <c r="AX31" s="666">
        <v>188378</v>
      </c>
      <c r="AY31" s="666">
        <v>318375</v>
      </c>
      <c r="AZ31" s="665">
        <v>9979</v>
      </c>
      <c r="BA31" s="665">
        <v>140796</v>
      </c>
      <c r="BB31" s="666">
        <v>339153</v>
      </c>
      <c r="BC31" s="666">
        <v>469150</v>
      </c>
      <c r="BD31" s="665">
        <v>-2383</v>
      </c>
      <c r="BE31" s="665">
        <v>-266316</v>
      </c>
      <c r="BF31" s="665">
        <v>-268699</v>
      </c>
      <c r="BG31" s="666">
        <v>70454</v>
      </c>
      <c r="BH31" s="667">
        <v>200451</v>
      </c>
      <c r="BJ31" s="10">
        <f t="shared" si="0"/>
        <v>150775</v>
      </c>
      <c r="BK31" s="9">
        <f t="shared" si="1"/>
        <v>268699</v>
      </c>
      <c r="BL31" s="474">
        <f t="shared" si="2"/>
        <v>-117924</v>
      </c>
    </row>
    <row r="32" spans="1:64" s="6" customFormat="1" x14ac:dyDescent="0.15">
      <c r="A32" s="668" t="s">
        <v>642</v>
      </c>
      <c r="B32" s="669" t="s">
        <v>38</v>
      </c>
      <c r="C32" s="664">
        <v>4</v>
      </c>
      <c r="D32" s="665">
        <v>0</v>
      </c>
      <c r="E32" s="665">
        <v>0</v>
      </c>
      <c r="F32" s="665">
        <v>19</v>
      </c>
      <c r="G32" s="665">
        <v>88</v>
      </c>
      <c r="H32" s="665">
        <v>14</v>
      </c>
      <c r="I32" s="665">
        <v>627</v>
      </c>
      <c r="J32" s="665">
        <v>633</v>
      </c>
      <c r="K32" s="665">
        <v>9</v>
      </c>
      <c r="L32" s="665">
        <v>160</v>
      </c>
      <c r="M32" s="665">
        <v>366</v>
      </c>
      <c r="N32" s="665">
        <v>2310</v>
      </c>
      <c r="O32" s="665">
        <v>840</v>
      </c>
      <c r="P32" s="665">
        <v>729</v>
      </c>
      <c r="Q32" s="665">
        <v>376</v>
      </c>
      <c r="R32" s="665">
        <v>573</v>
      </c>
      <c r="S32" s="665">
        <v>99</v>
      </c>
      <c r="T32" s="665">
        <v>97</v>
      </c>
      <c r="U32" s="665">
        <v>833</v>
      </c>
      <c r="V32" s="665">
        <v>708</v>
      </c>
      <c r="W32" s="665">
        <v>1152</v>
      </c>
      <c r="X32" s="665">
        <v>381</v>
      </c>
      <c r="Y32" s="665">
        <v>2413</v>
      </c>
      <c r="Z32" s="665">
        <v>1822</v>
      </c>
      <c r="AA32" s="665">
        <v>394</v>
      </c>
      <c r="AB32" s="665">
        <v>441</v>
      </c>
      <c r="AC32" s="665">
        <v>3515</v>
      </c>
      <c r="AD32" s="665">
        <v>4018</v>
      </c>
      <c r="AE32" s="665">
        <v>21163</v>
      </c>
      <c r="AF32" s="665">
        <v>3304</v>
      </c>
      <c r="AG32" s="665">
        <v>366</v>
      </c>
      <c r="AH32" s="665">
        <v>1681</v>
      </c>
      <c r="AI32" s="665">
        <v>1041</v>
      </c>
      <c r="AJ32" s="665">
        <v>2006</v>
      </c>
      <c r="AK32" s="665">
        <v>203</v>
      </c>
      <c r="AL32" s="665">
        <v>1574</v>
      </c>
      <c r="AM32" s="665">
        <v>700</v>
      </c>
      <c r="AN32" s="665">
        <v>498</v>
      </c>
      <c r="AO32" s="665">
        <v>0</v>
      </c>
      <c r="AP32" s="665">
        <v>12</v>
      </c>
      <c r="AQ32" s="666">
        <v>55169</v>
      </c>
      <c r="AR32" s="665">
        <v>1</v>
      </c>
      <c r="AS32" s="665">
        <v>46345</v>
      </c>
      <c r="AT32" s="665">
        <v>0</v>
      </c>
      <c r="AU32" s="665">
        <v>0</v>
      </c>
      <c r="AV32" s="665">
        <v>0</v>
      </c>
      <c r="AW32" s="665">
        <v>0</v>
      </c>
      <c r="AX32" s="666">
        <v>46346</v>
      </c>
      <c r="AY32" s="666">
        <v>101515</v>
      </c>
      <c r="AZ32" s="665">
        <v>5064</v>
      </c>
      <c r="BA32" s="665">
        <v>3859</v>
      </c>
      <c r="BB32" s="666">
        <v>55269</v>
      </c>
      <c r="BC32" s="666">
        <v>110438</v>
      </c>
      <c r="BD32" s="665">
        <v>-4756</v>
      </c>
      <c r="BE32" s="665">
        <v>-16313</v>
      </c>
      <c r="BF32" s="665">
        <v>-21069</v>
      </c>
      <c r="BG32" s="666">
        <v>34200</v>
      </c>
      <c r="BH32" s="667">
        <v>89369</v>
      </c>
      <c r="BJ32" s="10">
        <f t="shared" si="0"/>
        <v>8923</v>
      </c>
      <c r="BK32" s="9">
        <f t="shared" si="1"/>
        <v>21069</v>
      </c>
      <c r="BL32" s="474">
        <f t="shared" si="2"/>
        <v>-12146</v>
      </c>
    </row>
    <row r="33" spans="1:64" s="6" customFormat="1" x14ac:dyDescent="0.15">
      <c r="A33" s="668" t="s">
        <v>643</v>
      </c>
      <c r="B33" s="669" t="s">
        <v>39</v>
      </c>
      <c r="C33" s="664">
        <v>1</v>
      </c>
      <c r="D33" s="665">
        <v>0</v>
      </c>
      <c r="E33" s="665">
        <v>0</v>
      </c>
      <c r="F33" s="665">
        <v>2</v>
      </c>
      <c r="G33" s="665">
        <v>49</v>
      </c>
      <c r="H33" s="665">
        <v>3</v>
      </c>
      <c r="I33" s="665">
        <v>148</v>
      </c>
      <c r="J33" s="665">
        <v>204</v>
      </c>
      <c r="K33" s="665">
        <v>1</v>
      </c>
      <c r="L33" s="665">
        <v>148</v>
      </c>
      <c r="M33" s="665">
        <v>88</v>
      </c>
      <c r="N33" s="665">
        <v>596</v>
      </c>
      <c r="O33" s="665">
        <v>102</v>
      </c>
      <c r="P33" s="665">
        <v>262</v>
      </c>
      <c r="Q33" s="665">
        <v>110</v>
      </c>
      <c r="R33" s="665">
        <v>189</v>
      </c>
      <c r="S33" s="665">
        <v>33</v>
      </c>
      <c r="T33" s="665">
        <v>24</v>
      </c>
      <c r="U33" s="665">
        <v>319</v>
      </c>
      <c r="V33" s="665">
        <v>457</v>
      </c>
      <c r="W33" s="665">
        <v>144</v>
      </c>
      <c r="X33" s="665">
        <v>76</v>
      </c>
      <c r="Y33" s="665">
        <v>999</v>
      </c>
      <c r="Z33" s="665">
        <v>488</v>
      </c>
      <c r="AA33" s="665">
        <v>23</v>
      </c>
      <c r="AB33" s="665">
        <v>31</v>
      </c>
      <c r="AC33" s="665">
        <v>5202</v>
      </c>
      <c r="AD33" s="665">
        <v>1384</v>
      </c>
      <c r="AE33" s="665">
        <v>8833</v>
      </c>
      <c r="AF33" s="665">
        <v>3365</v>
      </c>
      <c r="AG33" s="665">
        <v>1518</v>
      </c>
      <c r="AH33" s="665">
        <v>136</v>
      </c>
      <c r="AI33" s="665">
        <v>2661</v>
      </c>
      <c r="AJ33" s="665">
        <v>4377</v>
      </c>
      <c r="AK33" s="665">
        <v>131</v>
      </c>
      <c r="AL33" s="665">
        <v>1231</v>
      </c>
      <c r="AM33" s="665">
        <v>1044</v>
      </c>
      <c r="AN33" s="665">
        <v>1333</v>
      </c>
      <c r="AO33" s="665">
        <v>0</v>
      </c>
      <c r="AP33" s="665">
        <v>114</v>
      </c>
      <c r="AQ33" s="666">
        <v>35826</v>
      </c>
      <c r="AR33" s="665">
        <v>0</v>
      </c>
      <c r="AS33" s="665">
        <v>201138</v>
      </c>
      <c r="AT33" s="665">
        <v>38</v>
      </c>
      <c r="AU33" s="665">
        <v>0</v>
      </c>
      <c r="AV33" s="665">
        <v>21745</v>
      </c>
      <c r="AW33" s="665">
        <v>0</v>
      </c>
      <c r="AX33" s="666">
        <v>222921</v>
      </c>
      <c r="AY33" s="666">
        <v>258747</v>
      </c>
      <c r="AZ33" s="665">
        <v>153</v>
      </c>
      <c r="BA33" s="665">
        <v>13856</v>
      </c>
      <c r="BB33" s="666">
        <v>236930</v>
      </c>
      <c r="BC33" s="666">
        <v>272756</v>
      </c>
      <c r="BD33" s="665">
        <v>0</v>
      </c>
      <c r="BE33" s="665">
        <v>0</v>
      </c>
      <c r="BF33" s="665">
        <v>0</v>
      </c>
      <c r="BG33" s="666">
        <v>236930</v>
      </c>
      <c r="BH33" s="667">
        <v>272756</v>
      </c>
      <c r="BJ33" s="10">
        <f t="shared" si="0"/>
        <v>14009</v>
      </c>
      <c r="BK33" s="9">
        <f t="shared" si="1"/>
        <v>0</v>
      </c>
      <c r="BL33" s="474">
        <f t="shared" si="2"/>
        <v>14009</v>
      </c>
    </row>
    <row r="34" spans="1:64" s="6" customFormat="1" x14ac:dyDescent="0.15">
      <c r="A34" s="668" t="s">
        <v>644</v>
      </c>
      <c r="B34" s="669" t="s">
        <v>970</v>
      </c>
      <c r="C34" s="664">
        <v>7</v>
      </c>
      <c r="D34" s="665">
        <v>0</v>
      </c>
      <c r="E34" s="665">
        <v>0</v>
      </c>
      <c r="F34" s="665">
        <v>9</v>
      </c>
      <c r="G34" s="665">
        <v>578</v>
      </c>
      <c r="H34" s="665">
        <v>14</v>
      </c>
      <c r="I34" s="665">
        <v>2540</v>
      </c>
      <c r="J34" s="665">
        <v>2625</v>
      </c>
      <c r="K34" s="665">
        <v>56</v>
      </c>
      <c r="L34" s="665">
        <v>829</v>
      </c>
      <c r="M34" s="665">
        <v>1407</v>
      </c>
      <c r="N34" s="665">
        <v>9915</v>
      </c>
      <c r="O34" s="665">
        <v>2335</v>
      </c>
      <c r="P34" s="665">
        <v>1298</v>
      </c>
      <c r="Q34" s="665">
        <v>846</v>
      </c>
      <c r="R34" s="665">
        <v>1195</v>
      </c>
      <c r="S34" s="665">
        <v>264</v>
      </c>
      <c r="T34" s="665">
        <v>246</v>
      </c>
      <c r="U34" s="665">
        <v>3082</v>
      </c>
      <c r="V34" s="665">
        <v>4034</v>
      </c>
      <c r="W34" s="665">
        <v>1341</v>
      </c>
      <c r="X34" s="665">
        <v>1695</v>
      </c>
      <c r="Y34" s="665">
        <v>5217</v>
      </c>
      <c r="Z34" s="665">
        <v>3578</v>
      </c>
      <c r="AA34" s="665">
        <v>230</v>
      </c>
      <c r="AB34" s="665">
        <v>630</v>
      </c>
      <c r="AC34" s="665">
        <v>4301</v>
      </c>
      <c r="AD34" s="665">
        <v>2637</v>
      </c>
      <c r="AE34" s="665">
        <v>374</v>
      </c>
      <c r="AF34" s="665">
        <v>8618</v>
      </c>
      <c r="AG34" s="665">
        <v>1178</v>
      </c>
      <c r="AH34" s="665">
        <v>1909</v>
      </c>
      <c r="AI34" s="665">
        <v>4471</v>
      </c>
      <c r="AJ34" s="665">
        <v>2960</v>
      </c>
      <c r="AK34" s="665">
        <v>209</v>
      </c>
      <c r="AL34" s="665">
        <v>1880</v>
      </c>
      <c r="AM34" s="665">
        <v>2982</v>
      </c>
      <c r="AN34" s="665">
        <v>1427</v>
      </c>
      <c r="AO34" s="665">
        <v>376</v>
      </c>
      <c r="AP34" s="665">
        <v>218</v>
      </c>
      <c r="AQ34" s="666">
        <v>77511</v>
      </c>
      <c r="AR34" s="665">
        <v>1313</v>
      </c>
      <c r="AS34" s="665">
        <v>53132</v>
      </c>
      <c r="AT34" s="665">
        <v>190</v>
      </c>
      <c r="AU34" s="665">
        <v>183</v>
      </c>
      <c r="AV34" s="665">
        <v>2469</v>
      </c>
      <c r="AW34" s="665">
        <v>199</v>
      </c>
      <c r="AX34" s="666">
        <v>57486</v>
      </c>
      <c r="AY34" s="666">
        <v>134997</v>
      </c>
      <c r="AZ34" s="665">
        <v>13078</v>
      </c>
      <c r="BA34" s="665">
        <v>71311</v>
      </c>
      <c r="BB34" s="666">
        <v>141875</v>
      </c>
      <c r="BC34" s="666">
        <v>219386</v>
      </c>
      <c r="BD34" s="665">
        <v>-4799</v>
      </c>
      <c r="BE34" s="665">
        <v>-28385</v>
      </c>
      <c r="BF34" s="665">
        <v>-33184</v>
      </c>
      <c r="BG34" s="666">
        <v>108691</v>
      </c>
      <c r="BH34" s="667">
        <v>186202</v>
      </c>
      <c r="BJ34" s="10">
        <f t="shared" si="0"/>
        <v>84389</v>
      </c>
      <c r="BK34" s="9">
        <f t="shared" si="1"/>
        <v>33184</v>
      </c>
      <c r="BL34" s="474">
        <f t="shared" si="2"/>
        <v>51205</v>
      </c>
    </row>
    <row r="35" spans="1:64" s="6" customFormat="1" x14ac:dyDescent="0.15">
      <c r="A35" s="668" t="s">
        <v>645</v>
      </c>
      <c r="B35" s="669" t="s">
        <v>209</v>
      </c>
      <c r="C35" s="664">
        <v>1</v>
      </c>
      <c r="D35" s="665">
        <v>0</v>
      </c>
      <c r="E35" s="665">
        <v>0</v>
      </c>
      <c r="F35" s="665">
        <v>0</v>
      </c>
      <c r="G35" s="665">
        <v>80</v>
      </c>
      <c r="H35" s="665">
        <v>4</v>
      </c>
      <c r="I35" s="665">
        <v>411</v>
      </c>
      <c r="J35" s="665">
        <v>929</v>
      </c>
      <c r="K35" s="665">
        <v>1</v>
      </c>
      <c r="L35" s="665">
        <v>243</v>
      </c>
      <c r="M35" s="665">
        <v>211</v>
      </c>
      <c r="N35" s="665">
        <v>1595</v>
      </c>
      <c r="O35" s="665">
        <v>340</v>
      </c>
      <c r="P35" s="665">
        <v>341</v>
      </c>
      <c r="Q35" s="665">
        <v>290</v>
      </c>
      <c r="R35" s="665">
        <v>917</v>
      </c>
      <c r="S35" s="665">
        <v>75</v>
      </c>
      <c r="T35" s="665">
        <v>153</v>
      </c>
      <c r="U35" s="665">
        <v>2689</v>
      </c>
      <c r="V35" s="665">
        <v>2041</v>
      </c>
      <c r="W35" s="665">
        <v>382</v>
      </c>
      <c r="X35" s="665">
        <v>156</v>
      </c>
      <c r="Y35" s="665">
        <v>1418</v>
      </c>
      <c r="Z35" s="665">
        <v>1086</v>
      </c>
      <c r="AA35" s="665">
        <v>638</v>
      </c>
      <c r="AB35" s="665">
        <v>139</v>
      </c>
      <c r="AC35" s="665">
        <v>7789</v>
      </c>
      <c r="AD35" s="665">
        <v>5160</v>
      </c>
      <c r="AE35" s="665">
        <v>1143</v>
      </c>
      <c r="AF35" s="665">
        <v>2053</v>
      </c>
      <c r="AG35" s="665">
        <v>7625</v>
      </c>
      <c r="AH35" s="665">
        <v>2400</v>
      </c>
      <c r="AI35" s="665">
        <v>9071</v>
      </c>
      <c r="AJ35" s="665">
        <v>2917</v>
      </c>
      <c r="AK35" s="665">
        <v>490</v>
      </c>
      <c r="AL35" s="665">
        <v>4942</v>
      </c>
      <c r="AM35" s="665">
        <v>1212</v>
      </c>
      <c r="AN35" s="665">
        <v>1572</v>
      </c>
      <c r="AO35" s="665">
        <v>0</v>
      </c>
      <c r="AP35" s="665">
        <v>271</v>
      </c>
      <c r="AQ35" s="666">
        <v>60785</v>
      </c>
      <c r="AR35" s="665">
        <v>563</v>
      </c>
      <c r="AS35" s="665">
        <v>29023</v>
      </c>
      <c r="AT35" s="665">
        <v>15</v>
      </c>
      <c r="AU35" s="665">
        <v>1803</v>
      </c>
      <c r="AV35" s="665">
        <v>15285</v>
      </c>
      <c r="AW35" s="665">
        <v>-47</v>
      </c>
      <c r="AX35" s="666">
        <v>46642</v>
      </c>
      <c r="AY35" s="666">
        <v>107427</v>
      </c>
      <c r="AZ35" s="665">
        <v>691</v>
      </c>
      <c r="BA35" s="665">
        <v>41138</v>
      </c>
      <c r="BB35" s="666">
        <v>88471</v>
      </c>
      <c r="BC35" s="666">
        <v>149256</v>
      </c>
      <c r="BD35" s="665">
        <v>-6970</v>
      </c>
      <c r="BE35" s="665">
        <v>-80250</v>
      </c>
      <c r="BF35" s="665">
        <v>-87220</v>
      </c>
      <c r="BG35" s="666">
        <v>1251</v>
      </c>
      <c r="BH35" s="667">
        <v>62036</v>
      </c>
      <c r="BJ35" s="10">
        <f t="shared" si="0"/>
        <v>41829</v>
      </c>
      <c r="BK35" s="9">
        <f t="shared" si="1"/>
        <v>87220</v>
      </c>
      <c r="BL35" s="474">
        <f t="shared" si="2"/>
        <v>-45391</v>
      </c>
    </row>
    <row r="36" spans="1:64" s="6" customFormat="1" x14ac:dyDescent="0.15">
      <c r="A36" s="668" t="s">
        <v>646</v>
      </c>
      <c r="B36" s="669" t="s">
        <v>40</v>
      </c>
      <c r="C36" s="664">
        <v>0</v>
      </c>
      <c r="D36" s="665">
        <v>0</v>
      </c>
      <c r="E36" s="665">
        <v>0</v>
      </c>
      <c r="F36" s="665">
        <v>0</v>
      </c>
      <c r="G36" s="665">
        <v>0</v>
      </c>
      <c r="H36" s="665">
        <v>0</v>
      </c>
      <c r="I36" s="665">
        <v>0</v>
      </c>
      <c r="J36" s="665">
        <v>0</v>
      </c>
      <c r="K36" s="665">
        <v>0</v>
      </c>
      <c r="L36" s="665">
        <v>0</v>
      </c>
      <c r="M36" s="665">
        <v>0</v>
      </c>
      <c r="N36" s="665">
        <v>0</v>
      </c>
      <c r="O36" s="665">
        <v>0</v>
      </c>
      <c r="P36" s="665">
        <v>0</v>
      </c>
      <c r="Q36" s="665">
        <v>0</v>
      </c>
      <c r="R36" s="665">
        <v>0</v>
      </c>
      <c r="S36" s="665">
        <v>0</v>
      </c>
      <c r="T36" s="665">
        <v>0</v>
      </c>
      <c r="U36" s="665">
        <v>0</v>
      </c>
      <c r="V36" s="665">
        <v>0</v>
      </c>
      <c r="W36" s="665">
        <v>0</v>
      </c>
      <c r="X36" s="665">
        <v>0</v>
      </c>
      <c r="Y36" s="665">
        <v>0</v>
      </c>
      <c r="Z36" s="665">
        <v>0</v>
      </c>
      <c r="AA36" s="665">
        <v>0</v>
      </c>
      <c r="AB36" s="665">
        <v>0</v>
      </c>
      <c r="AC36" s="665">
        <v>0</v>
      </c>
      <c r="AD36" s="665">
        <v>0</v>
      </c>
      <c r="AE36" s="665">
        <v>0</v>
      </c>
      <c r="AF36" s="665">
        <v>0</v>
      </c>
      <c r="AG36" s="665">
        <v>0</v>
      </c>
      <c r="AH36" s="665">
        <v>0</v>
      </c>
      <c r="AI36" s="665">
        <v>0</v>
      </c>
      <c r="AJ36" s="665">
        <v>0</v>
      </c>
      <c r="AK36" s="665">
        <v>0</v>
      </c>
      <c r="AL36" s="665">
        <v>0</v>
      </c>
      <c r="AM36" s="665">
        <v>0</v>
      </c>
      <c r="AN36" s="665">
        <v>0</v>
      </c>
      <c r="AO36" s="665">
        <v>0</v>
      </c>
      <c r="AP36" s="665">
        <v>887</v>
      </c>
      <c r="AQ36" s="666">
        <v>887</v>
      </c>
      <c r="AR36" s="665">
        <v>0</v>
      </c>
      <c r="AS36" s="665">
        <v>3274</v>
      </c>
      <c r="AT36" s="665">
        <v>76245</v>
      </c>
      <c r="AU36" s="665">
        <v>0</v>
      </c>
      <c r="AV36" s="665">
        <v>0</v>
      </c>
      <c r="AW36" s="665">
        <v>0</v>
      </c>
      <c r="AX36" s="666">
        <v>79519</v>
      </c>
      <c r="AY36" s="666">
        <v>80406</v>
      </c>
      <c r="AZ36" s="665">
        <v>0</v>
      </c>
      <c r="BA36" s="665">
        <v>0</v>
      </c>
      <c r="BB36" s="666">
        <v>79519</v>
      </c>
      <c r="BC36" s="666">
        <v>80406</v>
      </c>
      <c r="BD36" s="665">
        <v>0</v>
      </c>
      <c r="BE36" s="665">
        <v>0</v>
      </c>
      <c r="BF36" s="665">
        <v>0</v>
      </c>
      <c r="BG36" s="666">
        <v>79519</v>
      </c>
      <c r="BH36" s="667">
        <v>80406</v>
      </c>
      <c r="BJ36" s="10">
        <f t="shared" si="0"/>
        <v>0</v>
      </c>
      <c r="BK36" s="9">
        <f t="shared" si="1"/>
        <v>0</v>
      </c>
      <c r="BL36" s="474">
        <f t="shared" si="2"/>
        <v>0</v>
      </c>
    </row>
    <row r="37" spans="1:64" s="6" customFormat="1" x14ac:dyDescent="0.15">
      <c r="A37" s="668" t="s">
        <v>647</v>
      </c>
      <c r="B37" s="669" t="s">
        <v>41</v>
      </c>
      <c r="C37" s="664">
        <v>0</v>
      </c>
      <c r="D37" s="665">
        <v>0</v>
      </c>
      <c r="E37" s="665">
        <v>0</v>
      </c>
      <c r="F37" s="665">
        <v>0</v>
      </c>
      <c r="G37" s="665">
        <v>6</v>
      </c>
      <c r="H37" s="665">
        <v>0</v>
      </c>
      <c r="I37" s="665">
        <v>5</v>
      </c>
      <c r="J37" s="665">
        <v>37</v>
      </c>
      <c r="K37" s="665">
        <v>0</v>
      </c>
      <c r="L37" s="665">
        <v>6</v>
      </c>
      <c r="M37" s="665">
        <v>14</v>
      </c>
      <c r="N37" s="665">
        <v>14</v>
      </c>
      <c r="O37" s="665">
        <v>2</v>
      </c>
      <c r="P37" s="665">
        <v>26</v>
      </c>
      <c r="Q37" s="665">
        <v>14</v>
      </c>
      <c r="R37" s="665">
        <v>44</v>
      </c>
      <c r="S37" s="665">
        <v>3</v>
      </c>
      <c r="T37" s="665">
        <v>22</v>
      </c>
      <c r="U37" s="665">
        <v>135</v>
      </c>
      <c r="V37" s="665">
        <v>485</v>
      </c>
      <c r="W37" s="665">
        <v>48</v>
      </c>
      <c r="X37" s="665">
        <v>1</v>
      </c>
      <c r="Y37" s="665">
        <v>33</v>
      </c>
      <c r="Z37" s="665">
        <v>59</v>
      </c>
      <c r="AA37" s="665">
        <v>1</v>
      </c>
      <c r="AB37" s="665">
        <v>2</v>
      </c>
      <c r="AC37" s="665">
        <v>47</v>
      </c>
      <c r="AD37" s="665">
        <v>20</v>
      </c>
      <c r="AE37" s="665">
        <v>0</v>
      </c>
      <c r="AF37" s="665">
        <v>260</v>
      </c>
      <c r="AG37" s="665">
        <v>222</v>
      </c>
      <c r="AH37" s="665">
        <v>9</v>
      </c>
      <c r="AI37" s="665">
        <v>0</v>
      </c>
      <c r="AJ37" s="665">
        <v>24</v>
      </c>
      <c r="AK37" s="665">
        <v>0</v>
      </c>
      <c r="AL37" s="665">
        <v>65</v>
      </c>
      <c r="AM37" s="665">
        <v>43</v>
      </c>
      <c r="AN37" s="665">
        <v>39</v>
      </c>
      <c r="AO37" s="665">
        <v>0</v>
      </c>
      <c r="AP37" s="665">
        <v>1</v>
      </c>
      <c r="AQ37" s="666">
        <v>1687</v>
      </c>
      <c r="AR37" s="665">
        <v>0</v>
      </c>
      <c r="AS37" s="665">
        <v>31443</v>
      </c>
      <c r="AT37" s="665">
        <v>40573</v>
      </c>
      <c r="AU37" s="665">
        <v>11411</v>
      </c>
      <c r="AV37" s="665">
        <v>103870</v>
      </c>
      <c r="AW37" s="665">
        <v>0</v>
      </c>
      <c r="AX37" s="666">
        <v>187297</v>
      </c>
      <c r="AY37" s="666">
        <v>188984</v>
      </c>
      <c r="AZ37" s="665">
        <v>6973</v>
      </c>
      <c r="BA37" s="665">
        <v>6317</v>
      </c>
      <c r="BB37" s="666">
        <v>200587</v>
      </c>
      <c r="BC37" s="666">
        <v>202274</v>
      </c>
      <c r="BD37" s="665">
        <v>-921</v>
      </c>
      <c r="BE37" s="665">
        <v>-7430</v>
      </c>
      <c r="BF37" s="665">
        <v>-8351</v>
      </c>
      <c r="BG37" s="666">
        <v>192236</v>
      </c>
      <c r="BH37" s="667">
        <v>193923</v>
      </c>
      <c r="BJ37" s="10">
        <f t="shared" si="0"/>
        <v>13290</v>
      </c>
      <c r="BK37" s="9">
        <f t="shared" si="1"/>
        <v>8351</v>
      </c>
      <c r="BL37" s="474">
        <f t="shared" si="2"/>
        <v>4939</v>
      </c>
    </row>
    <row r="38" spans="1:64" s="6" customFormat="1" x14ac:dyDescent="0.15">
      <c r="A38" s="668" t="s">
        <v>648</v>
      </c>
      <c r="B38" s="669" t="s">
        <v>971</v>
      </c>
      <c r="C38" s="664">
        <v>0</v>
      </c>
      <c r="D38" s="665">
        <v>0</v>
      </c>
      <c r="E38" s="665">
        <v>0</v>
      </c>
      <c r="F38" s="665">
        <v>0</v>
      </c>
      <c r="G38" s="665">
        <v>0</v>
      </c>
      <c r="H38" s="665">
        <v>0</v>
      </c>
      <c r="I38" s="665">
        <v>0</v>
      </c>
      <c r="J38" s="665">
        <v>1</v>
      </c>
      <c r="K38" s="665">
        <v>0</v>
      </c>
      <c r="L38" s="665">
        <v>0</v>
      </c>
      <c r="M38" s="665">
        <v>0</v>
      </c>
      <c r="N38" s="665">
        <v>1</v>
      </c>
      <c r="O38" s="665">
        <v>0</v>
      </c>
      <c r="P38" s="665">
        <v>0</v>
      </c>
      <c r="Q38" s="665">
        <v>0</v>
      </c>
      <c r="R38" s="665">
        <v>0</v>
      </c>
      <c r="S38" s="665">
        <v>0</v>
      </c>
      <c r="T38" s="665">
        <v>0</v>
      </c>
      <c r="U38" s="665">
        <v>0</v>
      </c>
      <c r="V38" s="665">
        <v>0</v>
      </c>
      <c r="W38" s="665">
        <v>0</v>
      </c>
      <c r="X38" s="665">
        <v>0</v>
      </c>
      <c r="Y38" s="665">
        <v>0</v>
      </c>
      <c r="Z38" s="665">
        <v>0</v>
      </c>
      <c r="AA38" s="665">
        <v>4</v>
      </c>
      <c r="AB38" s="665">
        <v>0</v>
      </c>
      <c r="AC38" s="665">
        <v>6</v>
      </c>
      <c r="AD38" s="665">
        <v>14</v>
      </c>
      <c r="AE38" s="665">
        <v>2</v>
      </c>
      <c r="AF38" s="665">
        <v>283</v>
      </c>
      <c r="AG38" s="665">
        <v>26</v>
      </c>
      <c r="AH38" s="665">
        <v>2</v>
      </c>
      <c r="AI38" s="665">
        <v>4</v>
      </c>
      <c r="AJ38" s="665">
        <v>4203</v>
      </c>
      <c r="AK38" s="665">
        <v>0</v>
      </c>
      <c r="AL38" s="665">
        <v>5</v>
      </c>
      <c r="AM38" s="665">
        <v>10</v>
      </c>
      <c r="AN38" s="665">
        <v>6</v>
      </c>
      <c r="AO38" s="665">
        <v>0</v>
      </c>
      <c r="AP38" s="665">
        <v>9</v>
      </c>
      <c r="AQ38" s="666">
        <v>4576</v>
      </c>
      <c r="AR38" s="665">
        <v>1715</v>
      </c>
      <c r="AS38" s="665">
        <v>61888</v>
      </c>
      <c r="AT38" s="665">
        <v>186115</v>
      </c>
      <c r="AU38" s="665">
        <v>0</v>
      </c>
      <c r="AV38" s="665">
        <v>0</v>
      </c>
      <c r="AW38" s="665">
        <v>0</v>
      </c>
      <c r="AX38" s="666">
        <v>249718</v>
      </c>
      <c r="AY38" s="666">
        <v>254294</v>
      </c>
      <c r="AZ38" s="665">
        <v>0</v>
      </c>
      <c r="BA38" s="665">
        <v>597</v>
      </c>
      <c r="BB38" s="666">
        <v>250315</v>
      </c>
      <c r="BC38" s="666">
        <v>254891</v>
      </c>
      <c r="BD38" s="665">
        <v>0</v>
      </c>
      <c r="BE38" s="665">
        <v>-4</v>
      </c>
      <c r="BF38" s="665">
        <v>-4</v>
      </c>
      <c r="BG38" s="666">
        <v>250311</v>
      </c>
      <c r="BH38" s="667">
        <v>254887</v>
      </c>
      <c r="BJ38" s="10">
        <f t="shared" si="0"/>
        <v>597</v>
      </c>
      <c r="BK38" s="9">
        <f t="shared" si="1"/>
        <v>4</v>
      </c>
      <c r="BL38" s="474">
        <f t="shared" si="2"/>
        <v>593</v>
      </c>
    </row>
    <row r="39" spans="1:64" s="6" customFormat="1" x14ac:dyDescent="0.15">
      <c r="A39" s="668" t="s">
        <v>649</v>
      </c>
      <c r="B39" s="669" t="s">
        <v>972</v>
      </c>
      <c r="C39" s="664">
        <v>0</v>
      </c>
      <c r="D39" s="665">
        <v>0</v>
      </c>
      <c r="E39" s="665">
        <v>0</v>
      </c>
      <c r="F39" s="665">
        <v>1</v>
      </c>
      <c r="G39" s="665">
        <v>12</v>
      </c>
      <c r="H39" s="665">
        <v>0</v>
      </c>
      <c r="I39" s="665">
        <v>51</v>
      </c>
      <c r="J39" s="665">
        <v>107</v>
      </c>
      <c r="K39" s="665">
        <v>0</v>
      </c>
      <c r="L39" s="665">
        <v>21</v>
      </c>
      <c r="M39" s="665">
        <v>25</v>
      </c>
      <c r="N39" s="665">
        <v>305</v>
      </c>
      <c r="O39" s="665">
        <v>34</v>
      </c>
      <c r="P39" s="665">
        <v>52</v>
      </c>
      <c r="Q39" s="665">
        <v>59</v>
      </c>
      <c r="R39" s="665">
        <v>102</v>
      </c>
      <c r="S39" s="665">
        <v>19</v>
      </c>
      <c r="T39" s="665">
        <v>10</v>
      </c>
      <c r="U39" s="665">
        <v>92</v>
      </c>
      <c r="V39" s="665">
        <v>178</v>
      </c>
      <c r="W39" s="665">
        <v>46</v>
      </c>
      <c r="X39" s="665">
        <v>19</v>
      </c>
      <c r="Y39" s="665">
        <v>175</v>
      </c>
      <c r="Z39" s="665">
        <v>91</v>
      </c>
      <c r="AA39" s="665">
        <v>130</v>
      </c>
      <c r="AB39" s="665">
        <v>28</v>
      </c>
      <c r="AC39" s="665">
        <v>127</v>
      </c>
      <c r="AD39" s="665">
        <v>272</v>
      </c>
      <c r="AE39" s="665">
        <v>107</v>
      </c>
      <c r="AF39" s="665">
        <v>316</v>
      </c>
      <c r="AG39" s="665">
        <v>97</v>
      </c>
      <c r="AH39" s="665">
        <v>0</v>
      </c>
      <c r="AI39" s="665">
        <v>657</v>
      </c>
      <c r="AJ39" s="665">
        <v>268</v>
      </c>
      <c r="AK39" s="665">
        <v>0</v>
      </c>
      <c r="AL39" s="665">
        <v>315</v>
      </c>
      <c r="AM39" s="665">
        <v>158</v>
      </c>
      <c r="AN39" s="665">
        <v>309</v>
      </c>
      <c r="AO39" s="665">
        <v>0</v>
      </c>
      <c r="AP39" s="665">
        <v>17</v>
      </c>
      <c r="AQ39" s="666">
        <v>4200</v>
      </c>
      <c r="AR39" s="665">
        <v>0</v>
      </c>
      <c r="AS39" s="665">
        <v>10921</v>
      </c>
      <c r="AT39" s="665">
        <v>0</v>
      </c>
      <c r="AU39" s="665">
        <v>0</v>
      </c>
      <c r="AV39" s="665">
        <v>0</v>
      </c>
      <c r="AW39" s="665">
        <v>0</v>
      </c>
      <c r="AX39" s="666">
        <v>10921</v>
      </c>
      <c r="AY39" s="666">
        <v>15121</v>
      </c>
      <c r="AZ39" s="665">
        <v>45</v>
      </c>
      <c r="BA39" s="665">
        <v>4268</v>
      </c>
      <c r="BB39" s="666">
        <v>15234</v>
      </c>
      <c r="BC39" s="666">
        <v>19434</v>
      </c>
      <c r="BD39" s="665">
        <v>-614</v>
      </c>
      <c r="BE39" s="665">
        <v>-11493</v>
      </c>
      <c r="BF39" s="665">
        <v>-12107</v>
      </c>
      <c r="BG39" s="666">
        <v>3127</v>
      </c>
      <c r="BH39" s="667">
        <v>7327</v>
      </c>
      <c r="BJ39" s="10">
        <f t="shared" si="0"/>
        <v>4313</v>
      </c>
      <c r="BK39" s="9">
        <f t="shared" si="1"/>
        <v>12107</v>
      </c>
      <c r="BL39" s="474">
        <f t="shared" si="2"/>
        <v>-7794</v>
      </c>
    </row>
    <row r="40" spans="1:64" s="6" customFormat="1" x14ac:dyDescent="0.15">
      <c r="A40" s="668" t="s">
        <v>650</v>
      </c>
      <c r="B40" s="669" t="s">
        <v>42</v>
      </c>
      <c r="C40" s="664">
        <v>21</v>
      </c>
      <c r="D40" s="665">
        <v>0</v>
      </c>
      <c r="E40" s="665">
        <v>0</v>
      </c>
      <c r="F40" s="665">
        <v>49</v>
      </c>
      <c r="G40" s="665">
        <v>599</v>
      </c>
      <c r="H40" s="665">
        <v>24</v>
      </c>
      <c r="I40" s="665">
        <v>1492</v>
      </c>
      <c r="J40" s="665">
        <v>4825</v>
      </c>
      <c r="K40" s="665">
        <v>17</v>
      </c>
      <c r="L40" s="665">
        <v>1667</v>
      </c>
      <c r="M40" s="665">
        <v>1926</v>
      </c>
      <c r="N40" s="665">
        <v>6385</v>
      </c>
      <c r="O40" s="665">
        <v>1464</v>
      </c>
      <c r="P40" s="665">
        <v>1857</v>
      </c>
      <c r="Q40" s="665">
        <v>1597</v>
      </c>
      <c r="R40" s="665">
        <v>3285</v>
      </c>
      <c r="S40" s="665">
        <v>459</v>
      </c>
      <c r="T40" s="665">
        <v>642</v>
      </c>
      <c r="U40" s="665">
        <v>5866</v>
      </c>
      <c r="V40" s="665">
        <v>7471</v>
      </c>
      <c r="W40" s="665">
        <v>2803</v>
      </c>
      <c r="X40" s="665">
        <v>1042</v>
      </c>
      <c r="Y40" s="665">
        <v>17927</v>
      </c>
      <c r="Z40" s="665">
        <v>5119</v>
      </c>
      <c r="AA40" s="665">
        <v>2251</v>
      </c>
      <c r="AB40" s="665">
        <v>1021</v>
      </c>
      <c r="AC40" s="665">
        <v>21337</v>
      </c>
      <c r="AD40" s="665">
        <v>10553</v>
      </c>
      <c r="AE40" s="665">
        <v>9572</v>
      </c>
      <c r="AF40" s="665">
        <v>13163</v>
      </c>
      <c r="AG40" s="665">
        <v>11443</v>
      </c>
      <c r="AH40" s="665">
        <v>7644</v>
      </c>
      <c r="AI40" s="665">
        <v>17599</v>
      </c>
      <c r="AJ40" s="665">
        <v>11990</v>
      </c>
      <c r="AK40" s="665">
        <v>570</v>
      </c>
      <c r="AL40" s="665">
        <v>23076</v>
      </c>
      <c r="AM40" s="665">
        <v>3404</v>
      </c>
      <c r="AN40" s="665">
        <v>3880</v>
      </c>
      <c r="AO40" s="665">
        <v>0</v>
      </c>
      <c r="AP40" s="665">
        <v>170</v>
      </c>
      <c r="AQ40" s="666">
        <v>204210</v>
      </c>
      <c r="AR40" s="665">
        <v>1841</v>
      </c>
      <c r="AS40" s="665">
        <v>15432</v>
      </c>
      <c r="AT40" s="665">
        <v>0</v>
      </c>
      <c r="AU40" s="665">
        <v>300</v>
      </c>
      <c r="AV40" s="665">
        <v>4278</v>
      </c>
      <c r="AW40" s="665">
        <v>0</v>
      </c>
      <c r="AX40" s="666">
        <v>21851</v>
      </c>
      <c r="AY40" s="666">
        <v>226061</v>
      </c>
      <c r="AZ40" s="665">
        <v>8208</v>
      </c>
      <c r="BA40" s="665">
        <v>85634</v>
      </c>
      <c r="BB40" s="666">
        <v>115693</v>
      </c>
      <c r="BC40" s="666">
        <v>319903</v>
      </c>
      <c r="BD40" s="665">
        <v>-15742</v>
      </c>
      <c r="BE40" s="665">
        <v>-130591</v>
      </c>
      <c r="BF40" s="665">
        <v>-146333</v>
      </c>
      <c r="BG40" s="666">
        <v>-30640</v>
      </c>
      <c r="BH40" s="667">
        <v>173570</v>
      </c>
      <c r="BJ40" s="10">
        <f t="shared" si="0"/>
        <v>93842</v>
      </c>
      <c r="BK40" s="9">
        <f t="shared" si="1"/>
        <v>146333</v>
      </c>
      <c r="BL40" s="474">
        <f t="shared" si="2"/>
        <v>-52491</v>
      </c>
    </row>
    <row r="41" spans="1:64" s="6" customFormat="1" x14ac:dyDescent="0.15">
      <c r="A41" s="668" t="s">
        <v>222</v>
      </c>
      <c r="B41" s="669" t="s">
        <v>320</v>
      </c>
      <c r="C41" s="664">
        <v>0</v>
      </c>
      <c r="D41" s="665">
        <v>0</v>
      </c>
      <c r="E41" s="665">
        <v>0</v>
      </c>
      <c r="F41" s="665">
        <v>0</v>
      </c>
      <c r="G41" s="665">
        <v>0</v>
      </c>
      <c r="H41" s="665">
        <v>0</v>
      </c>
      <c r="I41" s="665">
        <v>0</v>
      </c>
      <c r="J41" s="665">
        <v>0</v>
      </c>
      <c r="K41" s="665">
        <v>0</v>
      </c>
      <c r="L41" s="665">
        <v>0</v>
      </c>
      <c r="M41" s="665">
        <v>0</v>
      </c>
      <c r="N41" s="665">
        <v>0</v>
      </c>
      <c r="O41" s="665">
        <v>0</v>
      </c>
      <c r="P41" s="665">
        <v>0</v>
      </c>
      <c r="Q41" s="665">
        <v>0</v>
      </c>
      <c r="R41" s="665">
        <v>0</v>
      </c>
      <c r="S41" s="665">
        <v>0</v>
      </c>
      <c r="T41" s="665">
        <v>0</v>
      </c>
      <c r="U41" s="665">
        <v>0</v>
      </c>
      <c r="V41" s="665">
        <v>0</v>
      </c>
      <c r="W41" s="665">
        <v>0</v>
      </c>
      <c r="X41" s="665">
        <v>0</v>
      </c>
      <c r="Y41" s="665">
        <v>0</v>
      </c>
      <c r="Z41" s="665">
        <v>0</v>
      </c>
      <c r="AA41" s="665">
        <v>0</v>
      </c>
      <c r="AB41" s="665">
        <v>0</v>
      </c>
      <c r="AC41" s="665">
        <v>0</v>
      </c>
      <c r="AD41" s="665">
        <v>0</v>
      </c>
      <c r="AE41" s="665">
        <v>0</v>
      </c>
      <c r="AF41" s="665">
        <v>0</v>
      </c>
      <c r="AG41" s="665">
        <v>0</v>
      </c>
      <c r="AH41" s="665">
        <v>0</v>
      </c>
      <c r="AI41" s="665">
        <v>143</v>
      </c>
      <c r="AJ41" s="665">
        <v>528</v>
      </c>
      <c r="AK41" s="665">
        <v>0</v>
      </c>
      <c r="AL41" s="665">
        <v>0</v>
      </c>
      <c r="AM41" s="665">
        <v>788</v>
      </c>
      <c r="AN41" s="665">
        <v>0</v>
      </c>
      <c r="AO41" s="665">
        <v>0</v>
      </c>
      <c r="AP41" s="665">
        <v>0</v>
      </c>
      <c r="AQ41" s="666">
        <v>1459</v>
      </c>
      <c r="AR41" s="665">
        <v>29584</v>
      </c>
      <c r="AS41" s="665">
        <v>77061</v>
      </c>
      <c r="AT41" s="665">
        <v>0</v>
      </c>
      <c r="AU41" s="665">
        <v>0</v>
      </c>
      <c r="AV41" s="665">
        <v>0</v>
      </c>
      <c r="AW41" s="665">
        <v>0</v>
      </c>
      <c r="AX41" s="666">
        <v>106645</v>
      </c>
      <c r="AY41" s="666">
        <v>108104</v>
      </c>
      <c r="AZ41" s="665">
        <v>1387</v>
      </c>
      <c r="BA41" s="665">
        <v>49447</v>
      </c>
      <c r="BB41" s="666">
        <v>157479</v>
      </c>
      <c r="BC41" s="666">
        <v>158938</v>
      </c>
      <c r="BD41" s="665">
        <v>-4127</v>
      </c>
      <c r="BE41" s="665">
        <v>-51111</v>
      </c>
      <c r="BF41" s="665">
        <v>-55238</v>
      </c>
      <c r="BG41" s="666">
        <v>102241</v>
      </c>
      <c r="BH41" s="667">
        <v>103700</v>
      </c>
      <c r="BJ41" s="10">
        <f t="shared" si="0"/>
        <v>50834</v>
      </c>
      <c r="BK41" s="9">
        <f>ABS(BD41+BE41)</f>
        <v>55238</v>
      </c>
      <c r="BL41" s="474">
        <f t="shared" si="2"/>
        <v>-4404</v>
      </c>
    </row>
    <row r="42" spans="1:64" s="6" customFormat="1" x14ac:dyDescent="0.15">
      <c r="A42" s="668" t="s">
        <v>651</v>
      </c>
      <c r="B42" s="669" t="s">
        <v>43</v>
      </c>
      <c r="C42" s="664">
        <v>0</v>
      </c>
      <c r="D42" s="665">
        <v>0</v>
      </c>
      <c r="E42" s="665">
        <v>0</v>
      </c>
      <c r="F42" s="665">
        <v>0</v>
      </c>
      <c r="G42" s="665">
        <v>2</v>
      </c>
      <c r="H42" s="665">
        <v>0</v>
      </c>
      <c r="I42" s="665">
        <v>5</v>
      </c>
      <c r="J42" s="665">
        <v>9</v>
      </c>
      <c r="K42" s="665">
        <v>0</v>
      </c>
      <c r="L42" s="665">
        <v>4</v>
      </c>
      <c r="M42" s="665">
        <v>2</v>
      </c>
      <c r="N42" s="665">
        <v>36</v>
      </c>
      <c r="O42" s="665">
        <v>8</v>
      </c>
      <c r="P42" s="665">
        <v>6</v>
      </c>
      <c r="Q42" s="665">
        <v>4</v>
      </c>
      <c r="R42" s="665">
        <v>16</v>
      </c>
      <c r="S42" s="665">
        <v>2</v>
      </c>
      <c r="T42" s="665">
        <v>2</v>
      </c>
      <c r="U42" s="665">
        <v>17</v>
      </c>
      <c r="V42" s="665">
        <v>17</v>
      </c>
      <c r="W42" s="665">
        <v>17</v>
      </c>
      <c r="X42" s="665">
        <v>2</v>
      </c>
      <c r="Y42" s="665">
        <v>45</v>
      </c>
      <c r="Z42" s="665">
        <v>8</v>
      </c>
      <c r="AA42" s="665">
        <v>5</v>
      </c>
      <c r="AB42" s="665">
        <v>1</v>
      </c>
      <c r="AC42" s="665">
        <v>161</v>
      </c>
      <c r="AD42" s="665">
        <v>18</v>
      </c>
      <c r="AE42" s="665">
        <v>161</v>
      </c>
      <c r="AF42" s="665">
        <v>156</v>
      </c>
      <c r="AG42" s="665">
        <v>700</v>
      </c>
      <c r="AH42" s="665">
        <v>38</v>
      </c>
      <c r="AI42" s="665">
        <v>399</v>
      </c>
      <c r="AJ42" s="665">
        <v>2580</v>
      </c>
      <c r="AK42" s="665">
        <v>18</v>
      </c>
      <c r="AL42" s="665">
        <v>169</v>
      </c>
      <c r="AM42" s="665">
        <v>448</v>
      </c>
      <c r="AN42" s="665">
        <v>1578</v>
      </c>
      <c r="AO42" s="665">
        <v>0</v>
      </c>
      <c r="AP42" s="665">
        <v>7</v>
      </c>
      <c r="AQ42" s="666">
        <v>6641</v>
      </c>
      <c r="AR42" s="665">
        <v>2842</v>
      </c>
      <c r="AS42" s="665">
        <v>67888</v>
      </c>
      <c r="AT42" s="665">
        <v>0</v>
      </c>
      <c r="AU42" s="665">
        <v>0</v>
      </c>
      <c r="AV42" s="665">
        <v>0</v>
      </c>
      <c r="AW42" s="665">
        <v>0</v>
      </c>
      <c r="AX42" s="666">
        <v>70730</v>
      </c>
      <c r="AY42" s="666">
        <v>77371</v>
      </c>
      <c r="AZ42" s="665">
        <v>701</v>
      </c>
      <c r="BA42" s="665">
        <v>35696</v>
      </c>
      <c r="BB42" s="666">
        <v>107127</v>
      </c>
      <c r="BC42" s="666">
        <v>113768</v>
      </c>
      <c r="BD42" s="665">
        <v>-795</v>
      </c>
      <c r="BE42" s="665">
        <v>-38114</v>
      </c>
      <c r="BF42" s="665">
        <v>-38909</v>
      </c>
      <c r="BG42" s="666">
        <v>68218</v>
      </c>
      <c r="BH42" s="667">
        <v>74859</v>
      </c>
      <c r="BJ42" s="10">
        <f t="shared" si="0"/>
        <v>36397</v>
      </c>
      <c r="BK42" s="9">
        <f>ABS(BD42+BE42)</f>
        <v>38909</v>
      </c>
      <c r="BL42" s="474">
        <f t="shared" si="2"/>
        <v>-2512</v>
      </c>
    </row>
    <row r="43" spans="1:64" s="6" customFormat="1" x14ac:dyDescent="0.15">
      <c r="A43" s="662" t="s">
        <v>652</v>
      </c>
      <c r="B43" s="663" t="s">
        <v>321</v>
      </c>
      <c r="C43" s="664">
        <v>0</v>
      </c>
      <c r="D43" s="665">
        <v>0</v>
      </c>
      <c r="E43" s="665">
        <v>0</v>
      </c>
      <c r="F43" s="665">
        <v>0</v>
      </c>
      <c r="G43" s="665">
        <v>8</v>
      </c>
      <c r="H43" s="665">
        <v>1</v>
      </c>
      <c r="I43" s="665">
        <v>24</v>
      </c>
      <c r="J43" s="665">
        <v>35</v>
      </c>
      <c r="K43" s="665">
        <v>0</v>
      </c>
      <c r="L43" s="665">
        <v>3</v>
      </c>
      <c r="M43" s="665">
        <v>26</v>
      </c>
      <c r="N43" s="665">
        <v>94</v>
      </c>
      <c r="O43" s="665">
        <v>14</v>
      </c>
      <c r="P43" s="665">
        <v>14</v>
      </c>
      <c r="Q43" s="665">
        <v>16</v>
      </c>
      <c r="R43" s="665">
        <v>42</v>
      </c>
      <c r="S43" s="665">
        <v>9</v>
      </c>
      <c r="T43" s="665">
        <v>8</v>
      </c>
      <c r="U43" s="665">
        <v>78</v>
      </c>
      <c r="V43" s="665">
        <v>94</v>
      </c>
      <c r="W43" s="665">
        <v>46</v>
      </c>
      <c r="X43" s="665">
        <v>15</v>
      </c>
      <c r="Y43" s="665">
        <v>86</v>
      </c>
      <c r="Z43" s="665">
        <v>2</v>
      </c>
      <c r="AA43" s="665">
        <v>9</v>
      </c>
      <c r="AB43" s="665">
        <v>27</v>
      </c>
      <c r="AC43" s="665">
        <v>247</v>
      </c>
      <c r="AD43" s="665">
        <v>184</v>
      </c>
      <c r="AE43" s="665">
        <v>67</v>
      </c>
      <c r="AF43" s="665">
        <v>206</v>
      </c>
      <c r="AG43" s="665">
        <v>60</v>
      </c>
      <c r="AH43" s="665">
        <v>138</v>
      </c>
      <c r="AI43" s="665">
        <v>581</v>
      </c>
      <c r="AJ43" s="665">
        <v>324</v>
      </c>
      <c r="AK43" s="665">
        <v>20</v>
      </c>
      <c r="AL43" s="665">
        <v>148</v>
      </c>
      <c r="AM43" s="665">
        <v>58</v>
      </c>
      <c r="AN43" s="665">
        <v>133</v>
      </c>
      <c r="AO43" s="665">
        <v>0</v>
      </c>
      <c r="AP43" s="665">
        <v>1</v>
      </c>
      <c r="AQ43" s="666">
        <v>2818</v>
      </c>
      <c r="AR43" s="665">
        <v>0</v>
      </c>
      <c r="AS43" s="665">
        <v>0</v>
      </c>
      <c r="AT43" s="665">
        <v>0</v>
      </c>
      <c r="AU43" s="665">
        <v>0</v>
      </c>
      <c r="AV43" s="665">
        <v>0</v>
      </c>
      <c r="AW43" s="665">
        <v>0</v>
      </c>
      <c r="AX43" s="666">
        <v>0</v>
      </c>
      <c r="AY43" s="666">
        <v>2818</v>
      </c>
      <c r="AZ43" s="665">
        <v>0</v>
      </c>
      <c r="BA43" s="665">
        <v>0</v>
      </c>
      <c r="BB43" s="666">
        <v>0</v>
      </c>
      <c r="BC43" s="666">
        <v>2818</v>
      </c>
      <c r="BD43" s="665">
        <v>0</v>
      </c>
      <c r="BE43" s="665">
        <v>0</v>
      </c>
      <c r="BF43" s="665">
        <v>0</v>
      </c>
      <c r="BG43" s="666">
        <v>0</v>
      </c>
      <c r="BH43" s="667">
        <v>2818</v>
      </c>
      <c r="BJ43" s="10">
        <f t="shared" si="0"/>
        <v>0</v>
      </c>
      <c r="BK43" s="9">
        <f>ABS(BD43+BE43)</f>
        <v>0</v>
      </c>
      <c r="BL43" s="474">
        <f t="shared" si="2"/>
        <v>0</v>
      </c>
    </row>
    <row r="44" spans="1:64" s="6" customFormat="1" x14ac:dyDescent="0.15">
      <c r="A44" s="662" t="s">
        <v>653</v>
      </c>
      <c r="B44" s="663" t="s">
        <v>322</v>
      </c>
      <c r="C44" s="664">
        <v>3</v>
      </c>
      <c r="D44" s="665">
        <v>0</v>
      </c>
      <c r="E44" s="665">
        <v>0</v>
      </c>
      <c r="F44" s="665">
        <v>5</v>
      </c>
      <c r="G44" s="665">
        <v>73</v>
      </c>
      <c r="H44" s="665">
        <v>2</v>
      </c>
      <c r="I44" s="665">
        <v>145</v>
      </c>
      <c r="J44" s="665">
        <v>234</v>
      </c>
      <c r="K44" s="665">
        <v>1</v>
      </c>
      <c r="L44" s="665">
        <v>64</v>
      </c>
      <c r="M44" s="665">
        <v>229</v>
      </c>
      <c r="N44" s="665">
        <v>2380</v>
      </c>
      <c r="O44" s="665">
        <v>339</v>
      </c>
      <c r="P44" s="665">
        <v>255</v>
      </c>
      <c r="Q44" s="665">
        <v>297</v>
      </c>
      <c r="R44" s="665">
        <v>557</v>
      </c>
      <c r="S44" s="665">
        <v>39</v>
      </c>
      <c r="T44" s="665">
        <v>10</v>
      </c>
      <c r="U44" s="665">
        <v>415</v>
      </c>
      <c r="V44" s="665">
        <v>183</v>
      </c>
      <c r="W44" s="665">
        <v>687</v>
      </c>
      <c r="X44" s="665">
        <v>39</v>
      </c>
      <c r="Y44" s="665">
        <v>2654</v>
      </c>
      <c r="Z44" s="665">
        <v>265</v>
      </c>
      <c r="AA44" s="665">
        <v>143</v>
      </c>
      <c r="AB44" s="665">
        <v>292</v>
      </c>
      <c r="AC44" s="665">
        <v>1426</v>
      </c>
      <c r="AD44" s="665">
        <v>430</v>
      </c>
      <c r="AE44" s="665">
        <v>673</v>
      </c>
      <c r="AF44" s="665">
        <v>1950</v>
      </c>
      <c r="AG44" s="665">
        <v>161</v>
      </c>
      <c r="AH44" s="665">
        <v>73</v>
      </c>
      <c r="AI44" s="665">
        <v>1791</v>
      </c>
      <c r="AJ44" s="665">
        <v>853</v>
      </c>
      <c r="AK44" s="665">
        <v>29</v>
      </c>
      <c r="AL44" s="665">
        <v>602</v>
      </c>
      <c r="AM44" s="665">
        <v>173</v>
      </c>
      <c r="AN44" s="665">
        <v>321</v>
      </c>
      <c r="AO44" s="665">
        <v>1</v>
      </c>
      <c r="AP44" s="665">
        <v>0</v>
      </c>
      <c r="AQ44" s="666">
        <v>17794</v>
      </c>
      <c r="AR44" s="665">
        <v>0</v>
      </c>
      <c r="AS44" s="665">
        <v>34</v>
      </c>
      <c r="AT44" s="665">
        <v>0</v>
      </c>
      <c r="AU44" s="665">
        <v>0</v>
      </c>
      <c r="AV44" s="665">
        <v>0</v>
      </c>
      <c r="AW44" s="665">
        <v>0</v>
      </c>
      <c r="AX44" s="666">
        <v>34</v>
      </c>
      <c r="AY44" s="666">
        <v>17828</v>
      </c>
      <c r="AZ44" s="665">
        <v>5</v>
      </c>
      <c r="BA44" s="665">
        <v>2503</v>
      </c>
      <c r="BB44" s="666">
        <v>2542</v>
      </c>
      <c r="BC44" s="666">
        <v>20336</v>
      </c>
      <c r="BD44" s="665">
        <v>-196</v>
      </c>
      <c r="BE44" s="665">
        <v>-16545</v>
      </c>
      <c r="BF44" s="665">
        <v>-16741</v>
      </c>
      <c r="BG44" s="666">
        <v>-14199</v>
      </c>
      <c r="BH44" s="667">
        <v>3595</v>
      </c>
      <c r="BJ44" s="10">
        <f t="shared" si="0"/>
        <v>2508</v>
      </c>
      <c r="BK44" s="9">
        <f>ABS(BD44+BE44)</f>
        <v>16741</v>
      </c>
      <c r="BL44" s="474">
        <f t="shared" si="2"/>
        <v>-14233</v>
      </c>
    </row>
    <row r="45" spans="1:64" s="6" customFormat="1" x14ac:dyDescent="0.15">
      <c r="A45" s="671" t="s">
        <v>654</v>
      </c>
      <c r="B45" s="672" t="s">
        <v>44</v>
      </c>
      <c r="C45" s="673">
        <v>226</v>
      </c>
      <c r="D45" s="674">
        <v>0</v>
      </c>
      <c r="E45" s="674">
        <v>0</v>
      </c>
      <c r="F45" s="674">
        <v>175</v>
      </c>
      <c r="G45" s="674">
        <v>12155</v>
      </c>
      <c r="H45" s="674">
        <v>454</v>
      </c>
      <c r="I45" s="674">
        <v>43800</v>
      </c>
      <c r="J45" s="674">
        <v>65880</v>
      </c>
      <c r="K45" s="674">
        <v>1412</v>
      </c>
      <c r="L45" s="674">
        <v>28338</v>
      </c>
      <c r="M45" s="674">
        <v>17419</v>
      </c>
      <c r="N45" s="674">
        <v>360925</v>
      </c>
      <c r="O45" s="674">
        <v>72598</v>
      </c>
      <c r="P45" s="674">
        <v>33247</v>
      </c>
      <c r="Q45" s="674">
        <v>24695</v>
      </c>
      <c r="R45" s="674">
        <v>47398</v>
      </c>
      <c r="S45" s="674">
        <v>7748</v>
      </c>
      <c r="T45" s="674">
        <v>9768</v>
      </c>
      <c r="U45" s="674">
        <v>99095</v>
      </c>
      <c r="V45" s="674">
        <v>118956</v>
      </c>
      <c r="W45" s="674">
        <v>60125</v>
      </c>
      <c r="X45" s="674">
        <v>12117</v>
      </c>
      <c r="Y45" s="674">
        <v>97428</v>
      </c>
      <c r="Z45" s="674">
        <v>71082</v>
      </c>
      <c r="AA45" s="674">
        <v>7944</v>
      </c>
      <c r="AB45" s="674">
        <v>5181</v>
      </c>
      <c r="AC45" s="674">
        <v>62914</v>
      </c>
      <c r="AD45" s="674">
        <v>28827</v>
      </c>
      <c r="AE45" s="674">
        <v>47192</v>
      </c>
      <c r="AF45" s="674">
        <v>52772</v>
      </c>
      <c r="AG45" s="674">
        <v>27791</v>
      </c>
      <c r="AH45" s="674">
        <v>23075</v>
      </c>
      <c r="AI45" s="674">
        <v>63740</v>
      </c>
      <c r="AJ45" s="674">
        <v>98638</v>
      </c>
      <c r="AK45" s="674">
        <v>2833</v>
      </c>
      <c r="AL45" s="674">
        <v>71114</v>
      </c>
      <c r="AM45" s="674">
        <v>60979</v>
      </c>
      <c r="AN45" s="674">
        <v>21776</v>
      </c>
      <c r="AO45" s="674">
        <v>2818</v>
      </c>
      <c r="AP45" s="674">
        <v>2043</v>
      </c>
      <c r="AQ45" s="675">
        <v>1764678</v>
      </c>
      <c r="AR45" s="674">
        <v>48391</v>
      </c>
      <c r="AS45" s="674">
        <v>999055</v>
      </c>
      <c r="AT45" s="674">
        <v>305450</v>
      </c>
      <c r="AU45" s="674">
        <v>77717</v>
      </c>
      <c r="AV45" s="674">
        <v>383503</v>
      </c>
      <c r="AW45" s="674">
        <v>-8008</v>
      </c>
      <c r="AX45" s="675">
        <v>1806108</v>
      </c>
      <c r="AY45" s="675">
        <v>3570786</v>
      </c>
      <c r="AZ45" s="674">
        <v>328748</v>
      </c>
      <c r="BA45" s="674">
        <v>1480428</v>
      </c>
      <c r="BB45" s="675">
        <v>3615284</v>
      </c>
      <c r="BC45" s="675">
        <v>5379962</v>
      </c>
      <c r="BD45" s="674">
        <v>-374040</v>
      </c>
      <c r="BE45" s="674">
        <v>-1513352</v>
      </c>
      <c r="BF45" s="674">
        <v>-1887392</v>
      </c>
      <c r="BG45" s="675">
        <v>1727892</v>
      </c>
      <c r="BH45" s="676">
        <v>3492570</v>
      </c>
      <c r="BJ45" s="14">
        <f>SUM(BJ5:BJ44)</f>
        <v>1809176</v>
      </c>
      <c r="BK45" s="13">
        <f>SUM(BK5:BK44)</f>
        <v>1887392</v>
      </c>
      <c r="BL45" s="14">
        <f>SUM(BL5:BL44)</f>
        <v>-78216</v>
      </c>
    </row>
    <row r="46" spans="1:64" s="6" customFormat="1" x14ac:dyDescent="0.15">
      <c r="A46" s="677">
        <v>42</v>
      </c>
      <c r="B46" s="669" t="s">
        <v>58</v>
      </c>
      <c r="C46" s="658">
        <v>1</v>
      </c>
      <c r="D46" s="659">
        <v>0</v>
      </c>
      <c r="E46" s="659">
        <v>0</v>
      </c>
      <c r="F46" s="659">
        <v>16</v>
      </c>
      <c r="G46" s="659">
        <v>162</v>
      </c>
      <c r="H46" s="659">
        <v>9</v>
      </c>
      <c r="I46" s="659">
        <v>1509</v>
      </c>
      <c r="J46" s="659">
        <v>1399</v>
      </c>
      <c r="K46" s="659">
        <v>10</v>
      </c>
      <c r="L46" s="659">
        <v>826</v>
      </c>
      <c r="M46" s="659">
        <v>556</v>
      </c>
      <c r="N46" s="659">
        <v>2653</v>
      </c>
      <c r="O46" s="659">
        <v>658</v>
      </c>
      <c r="P46" s="659">
        <v>948</v>
      </c>
      <c r="Q46" s="659">
        <v>687</v>
      </c>
      <c r="R46" s="659">
        <v>991</v>
      </c>
      <c r="S46" s="659">
        <v>183</v>
      </c>
      <c r="T46" s="659">
        <v>225</v>
      </c>
      <c r="U46" s="659">
        <v>2570</v>
      </c>
      <c r="V46" s="659">
        <v>2323</v>
      </c>
      <c r="W46" s="659">
        <v>1153</v>
      </c>
      <c r="X46" s="659">
        <v>446</v>
      </c>
      <c r="Y46" s="659">
        <v>3948</v>
      </c>
      <c r="Z46" s="659">
        <v>824</v>
      </c>
      <c r="AA46" s="659">
        <v>210</v>
      </c>
      <c r="AB46" s="659">
        <v>361</v>
      </c>
      <c r="AC46" s="659">
        <v>4474</v>
      </c>
      <c r="AD46" s="659">
        <v>2755</v>
      </c>
      <c r="AE46" s="659">
        <v>1308</v>
      </c>
      <c r="AF46" s="659">
        <v>3562</v>
      </c>
      <c r="AG46" s="659">
        <v>1284</v>
      </c>
      <c r="AH46" s="659">
        <v>846</v>
      </c>
      <c r="AI46" s="659">
        <v>2362</v>
      </c>
      <c r="AJ46" s="659">
        <v>2625</v>
      </c>
      <c r="AK46" s="659">
        <v>277</v>
      </c>
      <c r="AL46" s="659">
        <v>2460</v>
      </c>
      <c r="AM46" s="659">
        <v>1645</v>
      </c>
      <c r="AN46" s="659">
        <v>2110</v>
      </c>
      <c r="AO46" s="659">
        <v>0</v>
      </c>
      <c r="AP46" s="659">
        <v>15</v>
      </c>
      <c r="AQ46" s="660">
        <v>48391</v>
      </c>
      <c r="AR46" s="665" t="s">
        <v>189</v>
      </c>
      <c r="AS46" s="665"/>
      <c r="AT46" s="665"/>
      <c r="AU46" s="665"/>
      <c r="AV46" s="665"/>
      <c r="AW46" s="665"/>
      <c r="AX46" s="665"/>
      <c r="AY46" s="665"/>
      <c r="AZ46" s="665"/>
      <c r="BA46" s="665"/>
      <c r="BB46" s="665"/>
      <c r="BC46" s="665"/>
      <c r="BD46" s="665"/>
      <c r="BE46" s="665"/>
      <c r="BF46" s="665"/>
      <c r="BG46" s="665"/>
      <c r="BH46" s="665"/>
    </row>
    <row r="47" spans="1:64" s="6" customFormat="1" x14ac:dyDescent="0.15">
      <c r="A47" s="677">
        <v>43</v>
      </c>
      <c r="B47" s="669" t="s">
        <v>59</v>
      </c>
      <c r="C47" s="664">
        <v>50</v>
      </c>
      <c r="D47" s="665">
        <v>0</v>
      </c>
      <c r="E47" s="665">
        <v>0</v>
      </c>
      <c r="F47" s="665">
        <v>75</v>
      </c>
      <c r="G47" s="665">
        <v>2664</v>
      </c>
      <c r="H47" s="665">
        <v>184</v>
      </c>
      <c r="I47" s="665">
        <v>10528</v>
      </c>
      <c r="J47" s="665">
        <v>11260</v>
      </c>
      <c r="K47" s="665">
        <v>34</v>
      </c>
      <c r="L47" s="665">
        <v>9944</v>
      </c>
      <c r="M47" s="665">
        <v>7645</v>
      </c>
      <c r="N47" s="665">
        <v>20808</v>
      </c>
      <c r="O47" s="665">
        <v>9627</v>
      </c>
      <c r="P47" s="665">
        <v>16095</v>
      </c>
      <c r="Q47" s="665">
        <v>8636</v>
      </c>
      <c r="R47" s="665">
        <v>17496</v>
      </c>
      <c r="S47" s="665">
        <v>2406</v>
      </c>
      <c r="T47" s="665">
        <v>3963</v>
      </c>
      <c r="U47" s="665">
        <v>32000</v>
      </c>
      <c r="V47" s="665">
        <v>36747</v>
      </c>
      <c r="W47" s="665">
        <v>16971</v>
      </c>
      <c r="X47" s="665">
        <v>5819</v>
      </c>
      <c r="Y47" s="665">
        <v>62960</v>
      </c>
      <c r="Z47" s="665">
        <v>6778</v>
      </c>
      <c r="AA47" s="665">
        <v>2102</v>
      </c>
      <c r="AB47" s="665">
        <v>6945</v>
      </c>
      <c r="AC47" s="665">
        <v>80686</v>
      </c>
      <c r="AD47" s="665">
        <v>28097</v>
      </c>
      <c r="AE47" s="665">
        <v>19365</v>
      </c>
      <c r="AF47" s="665">
        <v>78416</v>
      </c>
      <c r="AG47" s="665">
        <v>16264</v>
      </c>
      <c r="AH47" s="665">
        <v>28383</v>
      </c>
      <c r="AI47" s="665">
        <v>89125</v>
      </c>
      <c r="AJ47" s="665">
        <v>126197</v>
      </c>
      <c r="AK47" s="665">
        <v>3658</v>
      </c>
      <c r="AL47" s="665">
        <v>57755</v>
      </c>
      <c r="AM47" s="665">
        <v>28796</v>
      </c>
      <c r="AN47" s="665">
        <v>20358</v>
      </c>
      <c r="AO47" s="665">
        <v>0</v>
      </c>
      <c r="AP47" s="665">
        <v>46</v>
      </c>
      <c r="AQ47" s="666">
        <v>868883</v>
      </c>
      <c r="AR47" s="665"/>
      <c r="AS47" s="665"/>
      <c r="AT47" s="665"/>
      <c r="AU47" s="665"/>
      <c r="AV47" s="665"/>
      <c r="AW47" s="665"/>
      <c r="AX47" s="665"/>
      <c r="AY47" s="665"/>
      <c r="AZ47" s="665"/>
      <c r="BA47" s="665"/>
      <c r="BB47" s="665"/>
      <c r="BC47" s="665"/>
      <c r="BD47" s="665"/>
      <c r="BE47" s="665"/>
      <c r="BF47" s="665"/>
      <c r="BG47" s="665"/>
      <c r="BH47" s="665"/>
    </row>
    <row r="48" spans="1:64" s="6" customFormat="1" x14ac:dyDescent="0.15">
      <c r="A48" s="677">
        <v>44</v>
      </c>
      <c r="B48" s="669" t="s">
        <v>60</v>
      </c>
      <c r="C48" s="664">
        <v>161</v>
      </c>
      <c r="D48" s="665">
        <v>0</v>
      </c>
      <c r="E48" s="665">
        <v>0</v>
      </c>
      <c r="F48" s="665">
        <v>13</v>
      </c>
      <c r="G48" s="665">
        <v>1380</v>
      </c>
      <c r="H48" s="665">
        <v>-4</v>
      </c>
      <c r="I48" s="665">
        <v>4014</v>
      </c>
      <c r="J48" s="665">
        <v>5999</v>
      </c>
      <c r="K48" s="665">
        <v>36</v>
      </c>
      <c r="L48" s="665">
        <v>-284</v>
      </c>
      <c r="M48" s="665">
        <v>3037</v>
      </c>
      <c r="N48" s="665">
        <v>32566</v>
      </c>
      <c r="O48" s="665">
        <v>11767</v>
      </c>
      <c r="P48" s="665">
        <v>1877</v>
      </c>
      <c r="Q48" s="665">
        <v>4741</v>
      </c>
      <c r="R48" s="665">
        <v>9139</v>
      </c>
      <c r="S48" s="665">
        <v>299</v>
      </c>
      <c r="T48" s="665">
        <v>-1277</v>
      </c>
      <c r="U48" s="665">
        <v>-4707</v>
      </c>
      <c r="V48" s="665">
        <v>-8328</v>
      </c>
      <c r="W48" s="665">
        <v>2594</v>
      </c>
      <c r="X48" s="665">
        <v>1059</v>
      </c>
      <c r="Y48" s="665">
        <v>5032</v>
      </c>
      <c r="Z48" s="665">
        <v>4833</v>
      </c>
      <c r="AA48" s="665">
        <v>1955</v>
      </c>
      <c r="AB48" s="665">
        <v>526</v>
      </c>
      <c r="AC48" s="665">
        <v>26174</v>
      </c>
      <c r="AD48" s="665">
        <v>22586</v>
      </c>
      <c r="AE48" s="665">
        <v>101025</v>
      </c>
      <c r="AF48" s="665">
        <v>12355</v>
      </c>
      <c r="AG48" s="665">
        <v>8206</v>
      </c>
      <c r="AH48" s="665">
        <v>0</v>
      </c>
      <c r="AI48" s="665">
        <v>6373</v>
      </c>
      <c r="AJ48" s="665">
        <v>9742</v>
      </c>
      <c r="AK48" s="665">
        <v>-26</v>
      </c>
      <c r="AL48" s="665">
        <v>14986</v>
      </c>
      <c r="AM48" s="665">
        <v>3421</v>
      </c>
      <c r="AN48" s="665">
        <v>13409</v>
      </c>
      <c r="AO48" s="665">
        <v>0</v>
      </c>
      <c r="AP48" s="665">
        <v>1270</v>
      </c>
      <c r="AQ48" s="666">
        <v>295949</v>
      </c>
      <c r="AR48" s="665"/>
      <c r="AS48" s="665"/>
      <c r="AT48" s="665"/>
      <c r="AU48" s="665"/>
      <c r="AV48" s="665"/>
      <c r="AW48" s="665"/>
      <c r="AX48" s="665"/>
      <c r="AY48" s="665"/>
      <c r="AZ48" s="665"/>
      <c r="BA48" s="665"/>
      <c r="BB48" s="665"/>
      <c r="BC48" s="665"/>
      <c r="BD48" s="665"/>
      <c r="BE48" s="665"/>
      <c r="BF48" s="665"/>
      <c r="BG48" s="665"/>
      <c r="BH48" s="665"/>
    </row>
    <row r="49" spans="1:60" s="6" customFormat="1" x14ac:dyDescent="0.15">
      <c r="A49" s="677">
        <v>45</v>
      </c>
      <c r="B49" s="669" t="s">
        <v>61</v>
      </c>
      <c r="C49" s="664">
        <v>108</v>
      </c>
      <c r="D49" s="665">
        <v>0</v>
      </c>
      <c r="E49" s="665">
        <v>0</v>
      </c>
      <c r="F49" s="665">
        <v>24</v>
      </c>
      <c r="G49" s="665">
        <v>906</v>
      </c>
      <c r="H49" s="665">
        <v>71</v>
      </c>
      <c r="I49" s="665">
        <v>3393</v>
      </c>
      <c r="J49" s="665">
        <v>12470</v>
      </c>
      <c r="K49" s="665">
        <v>95</v>
      </c>
      <c r="L49" s="665">
        <v>3769</v>
      </c>
      <c r="M49" s="665">
        <v>4329</v>
      </c>
      <c r="N49" s="665">
        <v>15454</v>
      </c>
      <c r="O49" s="665">
        <v>3390</v>
      </c>
      <c r="P49" s="665">
        <v>4705</v>
      </c>
      <c r="Q49" s="665">
        <v>4671</v>
      </c>
      <c r="R49" s="665">
        <v>8359</v>
      </c>
      <c r="S49" s="665">
        <v>1657</v>
      </c>
      <c r="T49" s="665">
        <v>2439</v>
      </c>
      <c r="U49" s="665">
        <v>26010</v>
      </c>
      <c r="V49" s="665">
        <v>34368</v>
      </c>
      <c r="W49" s="665">
        <v>10105</v>
      </c>
      <c r="X49" s="665">
        <v>2340</v>
      </c>
      <c r="Y49" s="665">
        <v>6498</v>
      </c>
      <c r="Z49" s="665">
        <v>18050</v>
      </c>
      <c r="AA49" s="665">
        <v>3229</v>
      </c>
      <c r="AB49" s="665">
        <v>1113</v>
      </c>
      <c r="AC49" s="665">
        <v>18040</v>
      </c>
      <c r="AD49" s="665">
        <v>6610</v>
      </c>
      <c r="AE49" s="665">
        <v>89660</v>
      </c>
      <c r="AF49" s="665">
        <v>25299</v>
      </c>
      <c r="AG49" s="665">
        <v>6483</v>
      </c>
      <c r="AH49" s="665">
        <v>27974</v>
      </c>
      <c r="AI49" s="665">
        <v>30392</v>
      </c>
      <c r="AJ49" s="665">
        <v>16949</v>
      </c>
      <c r="AK49" s="665">
        <v>459</v>
      </c>
      <c r="AL49" s="665">
        <v>19401</v>
      </c>
      <c r="AM49" s="665">
        <v>5550</v>
      </c>
      <c r="AN49" s="665">
        <v>10550</v>
      </c>
      <c r="AO49" s="665">
        <v>0</v>
      </c>
      <c r="AP49" s="665">
        <v>176</v>
      </c>
      <c r="AQ49" s="666">
        <v>425096</v>
      </c>
      <c r="AR49" s="665"/>
      <c r="AS49" s="665"/>
      <c r="AT49" s="665"/>
      <c r="AU49" s="665"/>
      <c r="AV49" s="665"/>
      <c r="AW49" s="665"/>
      <c r="AX49" s="665"/>
      <c r="AY49" s="665"/>
      <c r="AZ49" s="665"/>
      <c r="BA49" s="665"/>
      <c r="BB49" s="665"/>
      <c r="BC49" s="665"/>
      <c r="BD49" s="665"/>
      <c r="BE49" s="665"/>
      <c r="BF49" s="665"/>
      <c r="BG49" s="665"/>
      <c r="BH49" s="665"/>
    </row>
    <row r="50" spans="1:60" s="6" customFormat="1" x14ac:dyDescent="0.15">
      <c r="A50" s="677">
        <v>46</v>
      </c>
      <c r="B50" s="669" t="s">
        <v>62</v>
      </c>
      <c r="C50" s="664">
        <v>28</v>
      </c>
      <c r="D50" s="665">
        <v>0</v>
      </c>
      <c r="E50" s="665">
        <v>0</v>
      </c>
      <c r="F50" s="665">
        <v>16</v>
      </c>
      <c r="G50" s="665">
        <v>421</v>
      </c>
      <c r="H50" s="665">
        <v>34</v>
      </c>
      <c r="I50" s="665">
        <v>1560</v>
      </c>
      <c r="J50" s="665">
        <v>2081</v>
      </c>
      <c r="K50" s="665">
        <v>139</v>
      </c>
      <c r="L50" s="665">
        <v>1708</v>
      </c>
      <c r="M50" s="665">
        <v>950</v>
      </c>
      <c r="N50" s="665">
        <v>5422</v>
      </c>
      <c r="O50" s="665">
        <v>828</v>
      </c>
      <c r="P50" s="665">
        <v>1616</v>
      </c>
      <c r="Q50" s="665">
        <v>288</v>
      </c>
      <c r="R50" s="665">
        <v>792</v>
      </c>
      <c r="S50" s="665">
        <v>181</v>
      </c>
      <c r="T50" s="665">
        <v>159</v>
      </c>
      <c r="U50" s="665">
        <v>585</v>
      </c>
      <c r="V50" s="665">
        <v>2016</v>
      </c>
      <c r="W50" s="665">
        <v>1726</v>
      </c>
      <c r="X50" s="665">
        <v>638</v>
      </c>
      <c r="Y50" s="665">
        <v>6744</v>
      </c>
      <c r="Z50" s="665">
        <v>2860</v>
      </c>
      <c r="AA50" s="665">
        <v>685</v>
      </c>
      <c r="AB50" s="665">
        <v>268</v>
      </c>
      <c r="AC50" s="665">
        <v>8259</v>
      </c>
      <c r="AD50" s="665">
        <v>1844</v>
      </c>
      <c r="AE50" s="665">
        <v>14283</v>
      </c>
      <c r="AF50" s="665">
        <v>14434</v>
      </c>
      <c r="AG50" s="665">
        <v>2009</v>
      </c>
      <c r="AH50" s="665">
        <v>128</v>
      </c>
      <c r="AI50" s="665">
        <v>2817</v>
      </c>
      <c r="AJ50" s="665">
        <v>3847</v>
      </c>
      <c r="AK50" s="665">
        <v>258</v>
      </c>
      <c r="AL50" s="665">
        <v>7861</v>
      </c>
      <c r="AM50" s="665">
        <v>3309</v>
      </c>
      <c r="AN50" s="665">
        <v>6656</v>
      </c>
      <c r="AO50" s="665">
        <v>0</v>
      </c>
      <c r="AP50" s="665">
        <v>63</v>
      </c>
      <c r="AQ50" s="666">
        <v>97513</v>
      </c>
      <c r="AR50" s="665"/>
      <c r="AS50" s="665"/>
      <c r="AT50" s="665"/>
      <c r="AU50" s="665"/>
      <c r="AV50" s="665"/>
      <c r="AW50" s="665"/>
      <c r="AX50" s="665"/>
      <c r="AY50" s="665"/>
      <c r="AZ50" s="665"/>
      <c r="BA50" s="665"/>
      <c r="BB50" s="665"/>
      <c r="BC50" s="665"/>
      <c r="BD50" s="665"/>
      <c r="BE50" s="665"/>
      <c r="BF50" s="665"/>
      <c r="BG50" s="665"/>
      <c r="BH50" s="665"/>
    </row>
    <row r="51" spans="1:60" s="6" customFormat="1" x14ac:dyDescent="0.15">
      <c r="A51" s="677">
        <v>47</v>
      </c>
      <c r="B51" s="669" t="s">
        <v>221</v>
      </c>
      <c r="C51" s="664">
        <v>-60</v>
      </c>
      <c r="D51" s="665">
        <v>0</v>
      </c>
      <c r="E51" s="665">
        <v>0</v>
      </c>
      <c r="F51" s="665">
        <v>0</v>
      </c>
      <c r="G51" s="665">
        <v>-86</v>
      </c>
      <c r="H51" s="665">
        <v>0</v>
      </c>
      <c r="I51" s="665">
        <v>0</v>
      </c>
      <c r="J51" s="665">
        <v>0</v>
      </c>
      <c r="K51" s="665">
        <v>-2</v>
      </c>
      <c r="L51" s="665">
        <v>0</v>
      </c>
      <c r="M51" s="665">
        <v>0</v>
      </c>
      <c r="N51" s="665">
        <v>0</v>
      </c>
      <c r="O51" s="665">
        <v>0</v>
      </c>
      <c r="P51" s="665">
        <v>0</v>
      </c>
      <c r="Q51" s="665">
        <v>0</v>
      </c>
      <c r="R51" s="665">
        <v>0</v>
      </c>
      <c r="S51" s="665">
        <v>0</v>
      </c>
      <c r="T51" s="665">
        <v>0</v>
      </c>
      <c r="U51" s="665">
        <v>0</v>
      </c>
      <c r="V51" s="665">
        <v>-1</v>
      </c>
      <c r="W51" s="665">
        <v>-1</v>
      </c>
      <c r="X51" s="665">
        <v>0</v>
      </c>
      <c r="Y51" s="665">
        <v>-737</v>
      </c>
      <c r="Z51" s="665">
        <v>-9</v>
      </c>
      <c r="AA51" s="665">
        <v>-730</v>
      </c>
      <c r="AB51" s="665">
        <v>0</v>
      </c>
      <c r="AC51" s="665">
        <v>-96</v>
      </c>
      <c r="AD51" s="665">
        <v>-1350</v>
      </c>
      <c r="AE51" s="665">
        <v>-77</v>
      </c>
      <c r="AF51" s="665">
        <v>-636</v>
      </c>
      <c r="AG51" s="665">
        <v>-1</v>
      </c>
      <c r="AH51" s="665">
        <v>0</v>
      </c>
      <c r="AI51" s="665">
        <v>-886</v>
      </c>
      <c r="AJ51" s="665">
        <v>-3111</v>
      </c>
      <c r="AK51" s="665">
        <v>-132</v>
      </c>
      <c r="AL51" s="665">
        <v>-7</v>
      </c>
      <c r="AM51" s="665">
        <v>0</v>
      </c>
      <c r="AN51" s="665">
        <v>0</v>
      </c>
      <c r="AO51" s="665">
        <v>0</v>
      </c>
      <c r="AP51" s="665">
        <v>-18</v>
      </c>
      <c r="AQ51" s="666">
        <v>-7940</v>
      </c>
      <c r="AR51" s="665"/>
      <c r="AS51" s="665"/>
      <c r="AT51" s="665"/>
      <c r="AU51" s="665"/>
      <c r="AV51" s="665"/>
      <c r="AW51" s="665"/>
      <c r="AX51" s="665"/>
      <c r="AY51" s="665"/>
      <c r="AZ51" s="665"/>
      <c r="BA51" s="665"/>
      <c r="BB51" s="665"/>
      <c r="BC51" s="665"/>
      <c r="BD51" s="665"/>
      <c r="BE51" s="665"/>
      <c r="BF51" s="665"/>
      <c r="BG51" s="665"/>
      <c r="BH51" s="665"/>
    </row>
    <row r="52" spans="1:60" s="6" customFormat="1" x14ac:dyDescent="0.15">
      <c r="A52" s="678">
        <v>48</v>
      </c>
      <c r="B52" s="679" t="s">
        <v>64</v>
      </c>
      <c r="C52" s="673">
        <v>288</v>
      </c>
      <c r="D52" s="674">
        <v>0</v>
      </c>
      <c r="E52" s="674">
        <v>0</v>
      </c>
      <c r="F52" s="674">
        <v>144</v>
      </c>
      <c r="G52" s="674">
        <v>5447</v>
      </c>
      <c r="H52" s="674">
        <v>294</v>
      </c>
      <c r="I52" s="674">
        <v>21004</v>
      </c>
      <c r="J52" s="674">
        <v>33209</v>
      </c>
      <c r="K52" s="674">
        <v>312</v>
      </c>
      <c r="L52" s="674">
        <v>15963</v>
      </c>
      <c r="M52" s="674">
        <v>16517</v>
      </c>
      <c r="N52" s="674">
        <v>76903</v>
      </c>
      <c r="O52" s="674">
        <v>26270</v>
      </c>
      <c r="P52" s="674">
        <v>25241</v>
      </c>
      <c r="Q52" s="674">
        <v>19023</v>
      </c>
      <c r="R52" s="674">
        <v>36777</v>
      </c>
      <c r="S52" s="674">
        <v>4726</v>
      </c>
      <c r="T52" s="674">
        <v>5509</v>
      </c>
      <c r="U52" s="674">
        <v>56458</v>
      </c>
      <c r="V52" s="674">
        <v>67125</v>
      </c>
      <c r="W52" s="674">
        <v>32548</v>
      </c>
      <c r="X52" s="674">
        <v>10302</v>
      </c>
      <c r="Y52" s="674">
        <v>84445</v>
      </c>
      <c r="Z52" s="674">
        <v>33336</v>
      </c>
      <c r="AA52" s="674">
        <v>7451</v>
      </c>
      <c r="AB52" s="674">
        <v>9213</v>
      </c>
      <c r="AC52" s="674">
        <v>137537</v>
      </c>
      <c r="AD52" s="674">
        <v>60542</v>
      </c>
      <c r="AE52" s="674">
        <v>225564</v>
      </c>
      <c r="AF52" s="674">
        <v>133430</v>
      </c>
      <c r="AG52" s="674">
        <v>34245</v>
      </c>
      <c r="AH52" s="674">
        <v>57331</v>
      </c>
      <c r="AI52" s="674">
        <v>130183</v>
      </c>
      <c r="AJ52" s="674">
        <v>156249</v>
      </c>
      <c r="AK52" s="674">
        <v>4494</v>
      </c>
      <c r="AL52" s="674">
        <v>102456</v>
      </c>
      <c r="AM52" s="674">
        <v>42721</v>
      </c>
      <c r="AN52" s="674">
        <v>53083</v>
      </c>
      <c r="AO52" s="674">
        <v>0</v>
      </c>
      <c r="AP52" s="674">
        <v>1552</v>
      </c>
      <c r="AQ52" s="675">
        <v>1727892</v>
      </c>
      <c r="AR52" s="665"/>
      <c r="AS52" s="665"/>
      <c r="AT52" s="665"/>
      <c r="AU52" s="665"/>
      <c r="AV52" s="665"/>
      <c r="AW52" s="665"/>
      <c r="AX52" s="665"/>
      <c r="AY52" s="665"/>
      <c r="AZ52" s="665"/>
      <c r="BA52" s="665"/>
      <c r="BB52" s="665"/>
      <c r="BC52" s="665"/>
      <c r="BD52" s="665"/>
      <c r="BE52" s="665"/>
      <c r="BF52" s="665"/>
      <c r="BG52" s="665"/>
      <c r="BH52" s="665"/>
    </row>
    <row r="53" spans="1:60" s="6" customFormat="1" x14ac:dyDescent="0.15">
      <c r="A53" s="680">
        <v>49</v>
      </c>
      <c r="B53" s="681" t="s">
        <v>247</v>
      </c>
      <c r="C53" s="682">
        <v>514</v>
      </c>
      <c r="D53" s="683">
        <v>0</v>
      </c>
      <c r="E53" s="683">
        <v>0</v>
      </c>
      <c r="F53" s="683">
        <v>319</v>
      </c>
      <c r="G53" s="683">
        <v>17602</v>
      </c>
      <c r="H53" s="683">
        <v>748</v>
      </c>
      <c r="I53" s="683">
        <v>64804</v>
      </c>
      <c r="J53" s="683">
        <v>99089</v>
      </c>
      <c r="K53" s="683">
        <v>1724</v>
      </c>
      <c r="L53" s="683">
        <v>44301</v>
      </c>
      <c r="M53" s="683">
        <v>33936</v>
      </c>
      <c r="N53" s="683">
        <v>437828</v>
      </c>
      <c r="O53" s="683">
        <v>98868</v>
      </c>
      <c r="P53" s="683">
        <v>58488</v>
      </c>
      <c r="Q53" s="683">
        <v>43718</v>
      </c>
      <c r="R53" s="683">
        <v>84175</v>
      </c>
      <c r="S53" s="683">
        <v>12474</v>
      </c>
      <c r="T53" s="683">
        <v>15277</v>
      </c>
      <c r="U53" s="683">
        <v>155553</v>
      </c>
      <c r="V53" s="683">
        <v>186081</v>
      </c>
      <c r="W53" s="683">
        <v>92673</v>
      </c>
      <c r="X53" s="683">
        <v>22419</v>
      </c>
      <c r="Y53" s="683">
        <v>181873</v>
      </c>
      <c r="Z53" s="683">
        <v>104418</v>
      </c>
      <c r="AA53" s="683">
        <v>15395</v>
      </c>
      <c r="AB53" s="683">
        <v>14394</v>
      </c>
      <c r="AC53" s="683">
        <v>200451</v>
      </c>
      <c r="AD53" s="683">
        <v>89369</v>
      </c>
      <c r="AE53" s="683">
        <v>272756</v>
      </c>
      <c r="AF53" s="683">
        <v>186202</v>
      </c>
      <c r="AG53" s="683">
        <v>62036</v>
      </c>
      <c r="AH53" s="683">
        <v>80406</v>
      </c>
      <c r="AI53" s="683">
        <v>193923</v>
      </c>
      <c r="AJ53" s="683">
        <v>254887</v>
      </c>
      <c r="AK53" s="683">
        <v>7327</v>
      </c>
      <c r="AL53" s="683">
        <v>173570</v>
      </c>
      <c r="AM53" s="683">
        <v>103700</v>
      </c>
      <c r="AN53" s="683">
        <v>74859</v>
      </c>
      <c r="AO53" s="683">
        <v>2818</v>
      </c>
      <c r="AP53" s="683">
        <v>3595</v>
      </c>
      <c r="AQ53" s="684">
        <v>3492570</v>
      </c>
      <c r="AR53" s="665"/>
      <c r="AS53" s="665"/>
      <c r="AT53" s="665"/>
      <c r="AU53" s="665"/>
      <c r="AV53" s="665"/>
      <c r="AW53" s="665"/>
      <c r="AX53" s="665"/>
      <c r="AY53" s="665"/>
      <c r="AZ53" s="665"/>
      <c r="BA53" s="665"/>
      <c r="BB53" s="665"/>
      <c r="BC53" s="665"/>
      <c r="BD53" s="665"/>
      <c r="BE53" s="665"/>
      <c r="BF53" s="665"/>
      <c r="BG53" s="665"/>
      <c r="BH53" s="665"/>
    </row>
    <row r="54" spans="1:60" x14ac:dyDescent="0.15">
      <c r="A54" s="240" t="s">
        <v>974</v>
      </c>
    </row>
  </sheetData>
  <phoneticPr fontId="5"/>
  <pageMargins left="0.78740157480314965" right="0.78740157480314965" top="0.78740157480314965" bottom="0.78740157480314965" header="0.51181102362204722" footer="0.51181102362204722"/>
  <pageSetup paperSize="9" scale="92" fitToWidth="9" orientation="landscape" verticalDpi="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
    <pageSetUpPr fitToPage="1"/>
  </sheetPr>
  <dimension ref="A1:BH120"/>
  <sheetViews>
    <sheetView workbookViewId="0">
      <pane xSplit="2" ySplit="4" topLeftCell="C5" activePane="bottomRight" state="frozen"/>
      <selection activeCell="F63" sqref="F63"/>
      <selection pane="topRight" activeCell="F63" sqref="F63"/>
      <selection pane="bottomLeft" activeCell="F63" sqref="F63"/>
      <selection pane="bottomRight" activeCell="E12" sqref="E12"/>
    </sheetView>
  </sheetViews>
  <sheetFormatPr defaultRowHeight="13.5" x14ac:dyDescent="0.15"/>
  <cols>
    <col min="1" max="1" width="3.625" style="1" customWidth="1"/>
    <col min="2" max="2" width="24.75" style="2" bestFit="1" customWidth="1"/>
    <col min="3" max="60" width="9.125" style="2" customWidth="1"/>
    <col min="61" max="16384" width="9" style="2"/>
  </cols>
  <sheetData>
    <row r="1" spans="1:60" x14ac:dyDescent="0.15">
      <c r="A1" s="640" t="s">
        <v>973</v>
      </c>
      <c r="B1" s="685"/>
      <c r="C1" s="685"/>
      <c r="D1" s="685"/>
      <c r="E1" s="685"/>
      <c r="F1" s="685"/>
      <c r="G1" s="686" t="s">
        <v>189</v>
      </c>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row>
    <row r="2" spans="1:60" x14ac:dyDescent="0.15">
      <c r="A2" s="687" t="s">
        <v>976</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5"/>
      <c r="BD2" s="685"/>
      <c r="BE2" s="685"/>
      <c r="BF2" s="685"/>
      <c r="BG2" s="685"/>
      <c r="BH2" s="685"/>
    </row>
    <row r="3" spans="1:60" s="6" customFormat="1" ht="12" x14ac:dyDescent="0.15">
      <c r="A3" s="222" t="s">
        <v>1</v>
      </c>
      <c r="B3" s="223"/>
      <c r="C3" s="224" t="s">
        <v>290</v>
      </c>
      <c r="D3" s="224" t="s">
        <v>238</v>
      </c>
      <c r="E3" s="224" t="s">
        <v>239</v>
      </c>
      <c r="F3" s="224" t="s">
        <v>240</v>
      </c>
      <c r="G3" s="224" t="s">
        <v>241</v>
      </c>
      <c r="H3" s="225" t="s">
        <v>242</v>
      </c>
      <c r="I3" s="225" t="s">
        <v>243</v>
      </c>
      <c r="J3" s="225" t="s">
        <v>244</v>
      </c>
      <c r="K3" s="225" t="s">
        <v>245</v>
      </c>
      <c r="L3" s="225" t="s">
        <v>2</v>
      </c>
      <c r="M3" s="225" t="s">
        <v>3</v>
      </c>
      <c r="N3" s="225" t="s">
        <v>4</v>
      </c>
      <c r="O3" s="225" t="s">
        <v>5</v>
      </c>
      <c r="P3" s="225" t="s">
        <v>6</v>
      </c>
      <c r="Q3" s="225" t="s">
        <v>7</v>
      </c>
      <c r="R3" s="225" t="s">
        <v>8</v>
      </c>
      <c r="S3" s="225" t="s">
        <v>9</v>
      </c>
      <c r="T3" s="225" t="s">
        <v>10</v>
      </c>
      <c r="U3" s="225" t="s">
        <v>11</v>
      </c>
      <c r="V3" s="225" t="s">
        <v>12</v>
      </c>
      <c r="W3" s="225" t="s">
        <v>13</v>
      </c>
      <c r="X3" s="225" t="s">
        <v>14</v>
      </c>
      <c r="Y3" s="225" t="s">
        <v>15</v>
      </c>
      <c r="Z3" s="225" t="s">
        <v>16</v>
      </c>
      <c r="AA3" s="225" t="s">
        <v>17</v>
      </c>
      <c r="AB3" s="225" t="s">
        <v>18</v>
      </c>
      <c r="AC3" s="225" t="s">
        <v>19</v>
      </c>
      <c r="AD3" s="225" t="s">
        <v>20</v>
      </c>
      <c r="AE3" s="225" t="s">
        <v>21</v>
      </c>
      <c r="AF3" s="225" t="s">
        <v>22</v>
      </c>
      <c r="AG3" s="225" t="s">
        <v>23</v>
      </c>
      <c r="AH3" s="225" t="s">
        <v>24</v>
      </c>
      <c r="AI3" s="225" t="s">
        <v>25</v>
      </c>
      <c r="AJ3" s="225" t="s">
        <v>26</v>
      </c>
      <c r="AK3" s="225" t="s">
        <v>57</v>
      </c>
      <c r="AL3" s="224" t="s">
        <v>210</v>
      </c>
      <c r="AM3" s="224" t="s">
        <v>216</v>
      </c>
      <c r="AN3" s="224" t="s">
        <v>217</v>
      </c>
      <c r="AO3" s="224" t="s">
        <v>218</v>
      </c>
      <c r="AP3" s="224" t="s">
        <v>219</v>
      </c>
      <c r="AQ3" s="688">
        <v>41</v>
      </c>
      <c r="AR3" s="225">
        <v>42</v>
      </c>
      <c r="AS3" s="225">
        <v>43</v>
      </c>
      <c r="AT3" s="225">
        <v>44</v>
      </c>
      <c r="AU3" s="225">
        <v>45</v>
      </c>
      <c r="AV3" s="225">
        <v>46</v>
      </c>
      <c r="AW3" s="225">
        <v>47</v>
      </c>
      <c r="AX3" s="688">
        <v>48</v>
      </c>
      <c r="AY3" s="688">
        <v>49</v>
      </c>
      <c r="AZ3" s="225">
        <v>50</v>
      </c>
      <c r="BA3" s="689">
        <v>51</v>
      </c>
      <c r="BB3" s="688">
        <v>52</v>
      </c>
      <c r="BC3" s="688">
        <v>53</v>
      </c>
      <c r="BD3" s="225">
        <v>54</v>
      </c>
      <c r="BE3" s="689">
        <v>55</v>
      </c>
      <c r="BF3" s="225">
        <v>56</v>
      </c>
      <c r="BG3" s="688">
        <v>57</v>
      </c>
      <c r="BH3" s="688">
        <v>58</v>
      </c>
    </row>
    <row r="4" spans="1:60" s="6" customFormat="1" ht="36" x14ac:dyDescent="0.15">
      <c r="A4" s="227"/>
      <c r="B4" s="228" t="s">
        <v>311</v>
      </c>
      <c r="C4" s="229" t="s">
        <v>962</v>
      </c>
      <c r="D4" s="229" t="s">
        <v>963</v>
      </c>
      <c r="E4" s="229" t="s">
        <v>964</v>
      </c>
      <c r="F4" s="229" t="s">
        <v>28</v>
      </c>
      <c r="G4" s="229" t="s">
        <v>204</v>
      </c>
      <c r="H4" s="230" t="s">
        <v>29</v>
      </c>
      <c r="I4" s="230" t="s">
        <v>294</v>
      </c>
      <c r="J4" s="230" t="s">
        <v>30</v>
      </c>
      <c r="K4" s="230" t="s">
        <v>31</v>
      </c>
      <c r="L4" s="230" t="s">
        <v>965</v>
      </c>
      <c r="M4" s="230" t="s">
        <v>32</v>
      </c>
      <c r="N4" s="230" t="s">
        <v>33</v>
      </c>
      <c r="O4" s="230" t="s">
        <v>34</v>
      </c>
      <c r="P4" s="230" t="s">
        <v>35</v>
      </c>
      <c r="Q4" s="230" t="s">
        <v>296</v>
      </c>
      <c r="R4" s="230" t="s">
        <v>297</v>
      </c>
      <c r="S4" s="230" t="s">
        <v>298</v>
      </c>
      <c r="T4" s="230" t="s">
        <v>966</v>
      </c>
      <c r="U4" s="230" t="s">
        <v>36</v>
      </c>
      <c r="V4" s="230" t="s">
        <v>967</v>
      </c>
      <c r="W4" s="230" t="s">
        <v>207</v>
      </c>
      <c r="X4" s="230" t="s">
        <v>56</v>
      </c>
      <c r="Y4" s="230" t="s">
        <v>37</v>
      </c>
      <c r="Z4" s="230" t="s">
        <v>208</v>
      </c>
      <c r="AA4" s="230" t="s">
        <v>300</v>
      </c>
      <c r="AB4" s="230" t="s">
        <v>968</v>
      </c>
      <c r="AC4" s="230" t="s">
        <v>969</v>
      </c>
      <c r="AD4" s="230" t="s">
        <v>38</v>
      </c>
      <c r="AE4" s="230" t="s">
        <v>39</v>
      </c>
      <c r="AF4" s="230" t="s">
        <v>970</v>
      </c>
      <c r="AG4" s="230" t="s">
        <v>209</v>
      </c>
      <c r="AH4" s="230" t="s">
        <v>40</v>
      </c>
      <c r="AI4" s="230" t="s">
        <v>41</v>
      </c>
      <c r="AJ4" s="230" t="s">
        <v>971</v>
      </c>
      <c r="AK4" s="230" t="s">
        <v>972</v>
      </c>
      <c r="AL4" s="229" t="s">
        <v>42</v>
      </c>
      <c r="AM4" s="229" t="s">
        <v>320</v>
      </c>
      <c r="AN4" s="229" t="s">
        <v>43</v>
      </c>
      <c r="AO4" s="229" t="s">
        <v>321</v>
      </c>
      <c r="AP4" s="229" t="s">
        <v>322</v>
      </c>
      <c r="AQ4" s="690" t="s">
        <v>44</v>
      </c>
      <c r="AR4" s="230" t="s">
        <v>58</v>
      </c>
      <c r="AS4" s="230" t="s">
        <v>45</v>
      </c>
      <c r="AT4" s="230" t="s">
        <v>46</v>
      </c>
      <c r="AU4" s="230" t="s">
        <v>609</v>
      </c>
      <c r="AV4" s="230" t="s">
        <v>610</v>
      </c>
      <c r="AW4" s="230" t="s">
        <v>47</v>
      </c>
      <c r="AX4" s="690" t="s">
        <v>611</v>
      </c>
      <c r="AY4" s="690" t="s">
        <v>246</v>
      </c>
      <c r="AZ4" s="230" t="s">
        <v>48</v>
      </c>
      <c r="BA4" s="691" t="s">
        <v>49</v>
      </c>
      <c r="BB4" s="690" t="s">
        <v>50</v>
      </c>
      <c r="BC4" s="690" t="s">
        <v>51</v>
      </c>
      <c r="BD4" s="230" t="s">
        <v>52</v>
      </c>
      <c r="BE4" s="691" t="s">
        <v>53</v>
      </c>
      <c r="BF4" s="230" t="s">
        <v>54</v>
      </c>
      <c r="BG4" s="690" t="s">
        <v>55</v>
      </c>
      <c r="BH4" s="690" t="s">
        <v>247</v>
      </c>
    </row>
    <row r="5" spans="1:60" s="6" customFormat="1" ht="12" x14ac:dyDescent="0.15">
      <c r="A5" s="232" t="s">
        <v>615</v>
      </c>
      <c r="B5" s="233" t="s">
        <v>962</v>
      </c>
      <c r="C5" s="692">
        <v>9.5330739299610889E-2</v>
      </c>
      <c r="D5" s="692">
        <v>0</v>
      </c>
      <c r="E5" s="692">
        <v>0</v>
      </c>
      <c r="F5" s="692">
        <v>0</v>
      </c>
      <c r="G5" s="692">
        <v>0.18992159981820247</v>
      </c>
      <c r="H5" s="692">
        <v>5.3475935828877002E-3</v>
      </c>
      <c r="I5" s="692">
        <v>2.6232948583420777E-4</v>
      </c>
      <c r="J5" s="692">
        <v>1.1504808808243095E-3</v>
      </c>
      <c r="K5" s="692">
        <v>0</v>
      </c>
      <c r="L5" s="692">
        <v>4.5145707771833594E-4</v>
      </c>
      <c r="M5" s="692">
        <v>2.9467232437529467E-5</v>
      </c>
      <c r="N5" s="692">
        <v>0</v>
      </c>
      <c r="O5" s="692">
        <v>0</v>
      </c>
      <c r="P5" s="692">
        <v>0</v>
      </c>
      <c r="Q5" s="692">
        <v>0</v>
      </c>
      <c r="R5" s="692">
        <v>0</v>
      </c>
      <c r="S5" s="692">
        <v>0</v>
      </c>
      <c r="T5" s="692">
        <v>0</v>
      </c>
      <c r="U5" s="692">
        <v>0</v>
      </c>
      <c r="V5" s="692">
        <v>0</v>
      </c>
      <c r="W5" s="692">
        <v>0</v>
      </c>
      <c r="X5" s="692">
        <v>2.0072260136491369E-3</v>
      </c>
      <c r="Y5" s="692">
        <v>9.6770823596685604E-4</v>
      </c>
      <c r="Z5" s="692">
        <v>0</v>
      </c>
      <c r="AA5" s="692">
        <v>0</v>
      </c>
      <c r="AB5" s="692">
        <v>0</v>
      </c>
      <c r="AC5" s="692">
        <v>1.5465126140553053E-4</v>
      </c>
      <c r="AD5" s="692">
        <v>0</v>
      </c>
      <c r="AE5" s="692">
        <v>3.6662804851222338E-6</v>
      </c>
      <c r="AF5" s="692">
        <v>1.0741023189869066E-5</v>
      </c>
      <c r="AG5" s="692">
        <v>0</v>
      </c>
      <c r="AH5" s="692">
        <v>2.4873765639380147E-5</v>
      </c>
      <c r="AI5" s="692">
        <v>1.7481165204746214E-3</v>
      </c>
      <c r="AJ5" s="692">
        <v>2.1264324975381246E-3</v>
      </c>
      <c r="AK5" s="692">
        <v>2.1837041080933536E-3</v>
      </c>
      <c r="AL5" s="692">
        <v>1.1522728582128249E-5</v>
      </c>
      <c r="AM5" s="692">
        <v>2.81099324975892E-2</v>
      </c>
      <c r="AN5" s="692">
        <v>4.3014200029388586E-3</v>
      </c>
      <c r="AO5" s="692">
        <v>0</v>
      </c>
      <c r="AP5" s="692">
        <v>0</v>
      </c>
      <c r="AQ5" s="693">
        <v>2.2736838488562863E-3</v>
      </c>
      <c r="AR5" s="692">
        <v>3.306399950404001E-3</v>
      </c>
      <c r="AS5" s="692">
        <v>1.0188628253699747E-2</v>
      </c>
      <c r="AT5" s="692">
        <v>0</v>
      </c>
      <c r="AU5" s="692">
        <v>0</v>
      </c>
      <c r="AV5" s="692">
        <v>1.3611366795044629E-3</v>
      </c>
      <c r="AW5" s="692">
        <v>0</v>
      </c>
      <c r="AX5" s="693">
        <v>6.0134831361136768E-3</v>
      </c>
      <c r="AY5" s="693">
        <v>5.2655073700860261E-3</v>
      </c>
      <c r="AZ5" s="692">
        <v>3.0418436005694332E-6</v>
      </c>
      <c r="BA5" s="694">
        <v>2.289878332482228E-4</v>
      </c>
      <c r="BB5" s="693">
        <v>3.0982351593954998E-3</v>
      </c>
      <c r="BC5" s="693">
        <v>3.5580176960357712E-3</v>
      </c>
      <c r="BD5" s="692">
        <v>1.1498770185006951E-2</v>
      </c>
      <c r="BE5" s="694">
        <v>9.4670638423843233E-3</v>
      </c>
      <c r="BF5" s="692">
        <v>9.8697038029195838E-3</v>
      </c>
      <c r="BG5" s="693">
        <v>-4.2983010512231091E-3</v>
      </c>
      <c r="BH5" s="693">
        <v>1.4716956281477536E-4</v>
      </c>
    </row>
    <row r="6" spans="1:60" s="6" customFormat="1" ht="12" x14ac:dyDescent="0.15">
      <c r="A6" s="235" t="s">
        <v>616</v>
      </c>
      <c r="B6" s="102" t="s">
        <v>963</v>
      </c>
      <c r="C6" s="692">
        <v>0</v>
      </c>
      <c r="D6" s="692">
        <v>0</v>
      </c>
      <c r="E6" s="692">
        <v>0</v>
      </c>
      <c r="F6" s="692">
        <v>0</v>
      </c>
      <c r="G6" s="692">
        <v>5.1130553346210661E-4</v>
      </c>
      <c r="H6" s="692">
        <v>0</v>
      </c>
      <c r="I6" s="692">
        <v>2.0832047404481203E-3</v>
      </c>
      <c r="J6" s="692">
        <v>2.5229843877726087E-4</v>
      </c>
      <c r="K6" s="692">
        <v>0</v>
      </c>
      <c r="L6" s="692">
        <v>0</v>
      </c>
      <c r="M6" s="692">
        <v>0</v>
      </c>
      <c r="N6" s="692">
        <v>0</v>
      </c>
      <c r="O6" s="692">
        <v>0</v>
      </c>
      <c r="P6" s="692">
        <v>0</v>
      </c>
      <c r="Q6" s="692">
        <v>0</v>
      </c>
      <c r="R6" s="692">
        <v>0</v>
      </c>
      <c r="S6" s="692">
        <v>0</v>
      </c>
      <c r="T6" s="692">
        <v>0</v>
      </c>
      <c r="U6" s="692">
        <v>0</v>
      </c>
      <c r="V6" s="692">
        <v>0</v>
      </c>
      <c r="W6" s="692">
        <v>0</v>
      </c>
      <c r="X6" s="692">
        <v>2.2302511262768188E-4</v>
      </c>
      <c r="Y6" s="692">
        <v>2.749171124905841E-5</v>
      </c>
      <c r="Z6" s="692">
        <v>0</v>
      </c>
      <c r="AA6" s="692">
        <v>0</v>
      </c>
      <c r="AB6" s="692">
        <v>0</v>
      </c>
      <c r="AC6" s="692">
        <v>0</v>
      </c>
      <c r="AD6" s="692">
        <v>0</v>
      </c>
      <c r="AE6" s="692">
        <v>0</v>
      </c>
      <c r="AF6" s="692">
        <v>0</v>
      </c>
      <c r="AG6" s="692">
        <v>0</v>
      </c>
      <c r="AH6" s="692">
        <v>0</v>
      </c>
      <c r="AI6" s="692">
        <v>2.062674360442031E-5</v>
      </c>
      <c r="AJ6" s="692">
        <v>5.4926300674416506E-5</v>
      </c>
      <c r="AK6" s="692">
        <v>0</v>
      </c>
      <c r="AL6" s="692">
        <v>0</v>
      </c>
      <c r="AM6" s="692">
        <v>1.8322082931533268E-3</v>
      </c>
      <c r="AN6" s="692">
        <v>4.0075341642287497E-5</v>
      </c>
      <c r="AO6" s="692">
        <v>0</v>
      </c>
      <c r="AP6" s="692">
        <v>0</v>
      </c>
      <c r="AQ6" s="693">
        <v>1.1166562159097742E-4</v>
      </c>
      <c r="AR6" s="692">
        <v>2.0664999690025006E-4</v>
      </c>
      <c r="AS6" s="692">
        <v>5.2549659428159613E-4</v>
      </c>
      <c r="AT6" s="692">
        <v>0</v>
      </c>
      <c r="AU6" s="692">
        <v>0</v>
      </c>
      <c r="AV6" s="692">
        <v>0</v>
      </c>
      <c r="AW6" s="692">
        <v>0</v>
      </c>
      <c r="AX6" s="693">
        <v>2.9621705900200872E-4</v>
      </c>
      <c r="AY6" s="693">
        <v>2.5904660766565122E-4</v>
      </c>
      <c r="AZ6" s="692">
        <v>0</v>
      </c>
      <c r="BA6" s="694">
        <v>0</v>
      </c>
      <c r="BB6" s="693">
        <v>1.479828417352551E-4</v>
      </c>
      <c r="BC6" s="693">
        <v>1.7193429990769451E-4</v>
      </c>
      <c r="BD6" s="692">
        <v>3.6894449791466155E-4</v>
      </c>
      <c r="BE6" s="694">
        <v>5.2003763830225881E-4</v>
      </c>
      <c r="BF6" s="692">
        <v>4.9009426764551301E-4</v>
      </c>
      <c r="BG6" s="693">
        <v>-2.2570855122889624E-4</v>
      </c>
      <c r="BH6" s="693">
        <v>0</v>
      </c>
    </row>
    <row r="7" spans="1:60" s="6" customFormat="1" ht="12" x14ac:dyDescent="0.15">
      <c r="A7" s="235" t="s">
        <v>617</v>
      </c>
      <c r="B7" s="102" t="s">
        <v>964</v>
      </c>
      <c r="C7" s="692">
        <v>0</v>
      </c>
      <c r="D7" s="692">
        <v>0</v>
      </c>
      <c r="E7" s="692">
        <v>0</v>
      </c>
      <c r="F7" s="692">
        <v>0</v>
      </c>
      <c r="G7" s="692">
        <v>1.425974321099875E-2</v>
      </c>
      <c r="H7" s="692">
        <v>0</v>
      </c>
      <c r="I7" s="692">
        <v>0</v>
      </c>
      <c r="J7" s="692">
        <v>2.0183875102180867E-5</v>
      </c>
      <c r="K7" s="692">
        <v>0</v>
      </c>
      <c r="L7" s="692">
        <v>0</v>
      </c>
      <c r="M7" s="692">
        <v>0</v>
      </c>
      <c r="N7" s="692">
        <v>0</v>
      </c>
      <c r="O7" s="692">
        <v>0</v>
      </c>
      <c r="P7" s="692">
        <v>0</v>
      </c>
      <c r="Q7" s="692">
        <v>0</v>
      </c>
      <c r="R7" s="692">
        <v>0</v>
      </c>
      <c r="S7" s="692">
        <v>0</v>
      </c>
      <c r="T7" s="692">
        <v>0</v>
      </c>
      <c r="U7" s="692">
        <v>0</v>
      </c>
      <c r="V7" s="692">
        <v>0</v>
      </c>
      <c r="W7" s="692">
        <v>0</v>
      </c>
      <c r="X7" s="692">
        <v>6.9583835139836745E-3</v>
      </c>
      <c r="Y7" s="692">
        <v>0</v>
      </c>
      <c r="Z7" s="692">
        <v>0</v>
      </c>
      <c r="AA7" s="692">
        <v>0</v>
      </c>
      <c r="AB7" s="692">
        <v>0</v>
      </c>
      <c r="AC7" s="692">
        <v>0</v>
      </c>
      <c r="AD7" s="692">
        <v>0</v>
      </c>
      <c r="AE7" s="692">
        <v>0</v>
      </c>
      <c r="AF7" s="692">
        <v>0</v>
      </c>
      <c r="AG7" s="692">
        <v>0</v>
      </c>
      <c r="AH7" s="692">
        <v>0</v>
      </c>
      <c r="AI7" s="692">
        <v>2.5783429505525388E-5</v>
      </c>
      <c r="AJ7" s="692">
        <v>5.0610662764283786E-4</v>
      </c>
      <c r="AK7" s="692">
        <v>0</v>
      </c>
      <c r="AL7" s="692">
        <v>0</v>
      </c>
      <c r="AM7" s="692">
        <v>6.4802314368370296E-3</v>
      </c>
      <c r="AN7" s="692">
        <v>1.6030136656914999E-4</v>
      </c>
      <c r="AO7" s="692">
        <v>0</v>
      </c>
      <c r="AP7" s="692">
        <v>0</v>
      </c>
      <c r="AQ7" s="693">
        <v>3.5131722485161359E-4</v>
      </c>
      <c r="AR7" s="692">
        <v>1.0745799838813002E-3</v>
      </c>
      <c r="AS7" s="692">
        <v>1.19512939728043E-3</v>
      </c>
      <c r="AT7" s="692">
        <v>0</v>
      </c>
      <c r="AU7" s="692">
        <v>0</v>
      </c>
      <c r="AV7" s="692">
        <v>0</v>
      </c>
      <c r="AW7" s="692">
        <v>0</v>
      </c>
      <c r="AX7" s="693">
        <v>6.8988122526449135E-4</v>
      </c>
      <c r="AY7" s="693">
        <v>6.9256460622395179E-4</v>
      </c>
      <c r="AZ7" s="692">
        <v>0</v>
      </c>
      <c r="BA7" s="694">
        <v>0</v>
      </c>
      <c r="BB7" s="693">
        <v>3.4464788934977168E-4</v>
      </c>
      <c r="BC7" s="693">
        <v>4.5966867423970654E-4</v>
      </c>
      <c r="BD7" s="692">
        <v>7.806651695005882E-4</v>
      </c>
      <c r="BE7" s="694">
        <v>1.4411716507461581E-3</v>
      </c>
      <c r="BF7" s="692">
        <v>1.3102736474457876E-3</v>
      </c>
      <c r="BG7" s="693">
        <v>-7.1011382655860439E-4</v>
      </c>
      <c r="BH7" s="693">
        <v>0</v>
      </c>
    </row>
    <row r="8" spans="1:60" s="6" customFormat="1" ht="12" x14ac:dyDescent="0.15">
      <c r="A8" s="235" t="s">
        <v>618</v>
      </c>
      <c r="B8" s="102" t="s">
        <v>28</v>
      </c>
      <c r="C8" s="692">
        <v>0</v>
      </c>
      <c r="D8" s="692">
        <v>0</v>
      </c>
      <c r="E8" s="692">
        <v>0</v>
      </c>
      <c r="F8" s="692">
        <v>0</v>
      </c>
      <c r="G8" s="692">
        <v>2.8405862970117034E-4</v>
      </c>
      <c r="H8" s="692">
        <v>0</v>
      </c>
      <c r="I8" s="692">
        <v>3.610888216776742E-3</v>
      </c>
      <c r="J8" s="692">
        <v>3.1890522661445772E-3</v>
      </c>
      <c r="K8" s="692">
        <v>0.63283062645011601</v>
      </c>
      <c r="L8" s="692">
        <v>2.2572853885916798E-5</v>
      </c>
      <c r="M8" s="692">
        <v>6.2234794908062233E-2</v>
      </c>
      <c r="N8" s="692">
        <v>2.6567510529248928E-2</v>
      </c>
      <c r="O8" s="692">
        <v>0.14732775013148844</v>
      </c>
      <c r="P8" s="692">
        <v>2.3936533989878266E-4</v>
      </c>
      <c r="Q8" s="692">
        <v>4.5747746923464018E-5</v>
      </c>
      <c r="R8" s="692">
        <v>2.376002376002376E-5</v>
      </c>
      <c r="S8" s="692">
        <v>0</v>
      </c>
      <c r="T8" s="692">
        <v>1.9637363356679976E-4</v>
      </c>
      <c r="U8" s="692">
        <v>2.5714708170205655E-5</v>
      </c>
      <c r="V8" s="692">
        <v>0</v>
      </c>
      <c r="W8" s="692">
        <v>4.3162517669655668E-5</v>
      </c>
      <c r="X8" s="692">
        <v>3.5684018020429103E-4</v>
      </c>
      <c r="Y8" s="692">
        <v>6.1306516085400248E-3</v>
      </c>
      <c r="Z8" s="692">
        <v>0.3091516788293206</v>
      </c>
      <c r="AA8" s="692">
        <v>0</v>
      </c>
      <c r="AB8" s="692">
        <v>0</v>
      </c>
      <c r="AC8" s="692">
        <v>4.9887503679203399E-6</v>
      </c>
      <c r="AD8" s="692">
        <v>0</v>
      </c>
      <c r="AE8" s="692">
        <v>0</v>
      </c>
      <c r="AF8" s="692">
        <v>1.0741023189869066E-5</v>
      </c>
      <c r="AG8" s="692">
        <v>0</v>
      </c>
      <c r="AH8" s="692">
        <v>1.2436882819690073E-5</v>
      </c>
      <c r="AI8" s="692">
        <v>6.7036916714366011E-5</v>
      </c>
      <c r="AJ8" s="692">
        <v>1.1769921573089251E-5</v>
      </c>
      <c r="AK8" s="692">
        <v>0</v>
      </c>
      <c r="AL8" s="692">
        <v>5.7613642910641244E-6</v>
      </c>
      <c r="AM8" s="692">
        <v>-1.9286403085824492E-5</v>
      </c>
      <c r="AN8" s="692">
        <v>6.6792236070479171E-5</v>
      </c>
      <c r="AO8" s="692">
        <v>0</v>
      </c>
      <c r="AP8" s="692">
        <v>2.7816411682892909E-4</v>
      </c>
      <c r="AQ8" s="693">
        <v>1.8157116392799572E-2</v>
      </c>
      <c r="AR8" s="692">
        <v>-3.5130499473042507E-4</v>
      </c>
      <c r="AS8" s="692">
        <v>-2.1019863771263845E-5</v>
      </c>
      <c r="AT8" s="692">
        <v>0</v>
      </c>
      <c r="AU8" s="692">
        <v>0</v>
      </c>
      <c r="AV8" s="692">
        <v>-3.3898039911030684E-5</v>
      </c>
      <c r="AW8" s="692">
        <v>2.122877122877123E-3</v>
      </c>
      <c r="AX8" s="693">
        <v>-3.7650018714274007E-5</v>
      </c>
      <c r="AY8" s="693">
        <v>1.7740351844103792E-2</v>
      </c>
      <c r="AZ8" s="692">
        <v>4.2585810407972066E-5</v>
      </c>
      <c r="BA8" s="694">
        <v>1.7089652451858517E-4</v>
      </c>
      <c r="BB8" s="693">
        <v>5.5044085056664982E-5</v>
      </c>
      <c r="BC8" s="693">
        <v>1.1824247085760086E-2</v>
      </c>
      <c r="BD8" s="692">
        <v>0.16773072398673938</v>
      </c>
      <c r="BE8" s="694">
        <v>3.6805713409702437E-4</v>
      </c>
      <c r="BF8" s="692">
        <v>3.3535693697970534E-2</v>
      </c>
      <c r="BG8" s="693">
        <v>-3.651617114958574E-2</v>
      </c>
      <c r="BH8" s="693">
        <v>9.1336752019286654E-5</v>
      </c>
    </row>
    <row r="9" spans="1:60" s="6" customFormat="1" ht="12" x14ac:dyDescent="0.15">
      <c r="A9" s="235" t="s">
        <v>619</v>
      </c>
      <c r="B9" s="102" t="s">
        <v>204</v>
      </c>
      <c r="C9" s="692">
        <v>9.727626459143969E-3</v>
      </c>
      <c r="D9" s="692">
        <v>0</v>
      </c>
      <c r="E9" s="692">
        <v>0</v>
      </c>
      <c r="F9" s="692">
        <v>0</v>
      </c>
      <c r="G9" s="692">
        <v>0.2324735825474378</v>
      </c>
      <c r="H9" s="692">
        <v>6.6844919786096255E-3</v>
      </c>
      <c r="I9" s="692">
        <v>1.4659588914264551E-3</v>
      </c>
      <c r="J9" s="692">
        <v>7.9423548527081719E-3</v>
      </c>
      <c r="K9" s="692">
        <v>0</v>
      </c>
      <c r="L9" s="692">
        <v>2.2572853885916798E-5</v>
      </c>
      <c r="M9" s="692">
        <v>1.7680339462517681E-4</v>
      </c>
      <c r="N9" s="692">
        <v>0</v>
      </c>
      <c r="O9" s="692">
        <v>0</v>
      </c>
      <c r="P9" s="692">
        <v>0</v>
      </c>
      <c r="Q9" s="692">
        <v>0</v>
      </c>
      <c r="R9" s="692">
        <v>0</v>
      </c>
      <c r="S9" s="692">
        <v>0</v>
      </c>
      <c r="T9" s="692">
        <v>0</v>
      </c>
      <c r="U9" s="692">
        <v>0</v>
      </c>
      <c r="V9" s="692">
        <v>0</v>
      </c>
      <c r="W9" s="692">
        <v>0</v>
      </c>
      <c r="X9" s="692">
        <v>1.3381506757660913E-3</v>
      </c>
      <c r="Y9" s="692">
        <v>1.0996684499623364E-5</v>
      </c>
      <c r="Z9" s="692">
        <v>0</v>
      </c>
      <c r="AA9" s="692">
        <v>0</v>
      </c>
      <c r="AB9" s="692">
        <v>0</v>
      </c>
      <c r="AC9" s="692">
        <v>1.4467376066968984E-4</v>
      </c>
      <c r="AD9" s="692">
        <v>0</v>
      </c>
      <c r="AE9" s="692">
        <v>0</v>
      </c>
      <c r="AF9" s="692">
        <v>5.3705115949345335E-5</v>
      </c>
      <c r="AG9" s="692">
        <v>0</v>
      </c>
      <c r="AH9" s="692">
        <v>2.9848518767256176E-4</v>
      </c>
      <c r="AI9" s="692">
        <v>4.7647777726210917E-3</v>
      </c>
      <c r="AJ9" s="692">
        <v>7.9878534409365716E-3</v>
      </c>
      <c r="AK9" s="692">
        <v>1.5012965743141805E-3</v>
      </c>
      <c r="AL9" s="692">
        <v>5.7613642910641244E-6</v>
      </c>
      <c r="AM9" s="692">
        <v>0.23577627772420442</v>
      </c>
      <c r="AN9" s="692">
        <v>3.0991597536702332E-3</v>
      </c>
      <c r="AO9" s="692">
        <v>0</v>
      </c>
      <c r="AP9" s="692">
        <v>3.0598052851182199E-3</v>
      </c>
      <c r="AQ9" s="693">
        <v>9.377335314682312E-3</v>
      </c>
      <c r="AR9" s="692">
        <v>5.9597859106032117E-2</v>
      </c>
      <c r="AS9" s="692">
        <v>7.8483166592429848E-2</v>
      </c>
      <c r="AT9" s="692">
        <v>0</v>
      </c>
      <c r="AU9" s="692">
        <v>0</v>
      </c>
      <c r="AV9" s="692">
        <v>0</v>
      </c>
      <c r="AW9" s="692">
        <v>-4.87012987012987E-3</v>
      </c>
      <c r="AX9" s="693">
        <v>4.5031637089254908E-2</v>
      </c>
      <c r="AY9" s="693">
        <v>3.1948988261968091E-2</v>
      </c>
      <c r="AZ9" s="692">
        <v>1.7034324163188826E-4</v>
      </c>
      <c r="BA9" s="694">
        <v>9.2554315373662207E-3</v>
      </c>
      <c r="BB9" s="693">
        <v>2.6302221346925996E-2</v>
      </c>
      <c r="BC9" s="693">
        <v>2.3762435496756298E-2</v>
      </c>
      <c r="BD9" s="692">
        <v>0.22709603250989199</v>
      </c>
      <c r="BE9" s="694">
        <v>1.6715212323372221E-2</v>
      </c>
      <c r="BF9" s="692">
        <v>5.840811023889049E-2</v>
      </c>
      <c r="BG9" s="693">
        <v>-8.7673303655552547E-3</v>
      </c>
      <c r="BH9" s="693">
        <v>5.0398417211394474E-3</v>
      </c>
    </row>
    <row r="10" spans="1:60" s="6" customFormat="1" ht="12" x14ac:dyDescent="0.15">
      <c r="A10" s="236" t="s">
        <v>620</v>
      </c>
      <c r="B10" s="91" t="s">
        <v>29</v>
      </c>
      <c r="C10" s="692">
        <v>5.8365758754863814E-3</v>
      </c>
      <c r="D10" s="692">
        <v>0</v>
      </c>
      <c r="E10" s="692">
        <v>0</v>
      </c>
      <c r="F10" s="692">
        <v>3.134796238244514E-3</v>
      </c>
      <c r="G10" s="692">
        <v>1.1930462447449154E-3</v>
      </c>
      <c r="H10" s="692">
        <v>0.25</v>
      </c>
      <c r="I10" s="692">
        <v>3.8886488488364917E-3</v>
      </c>
      <c r="J10" s="692">
        <v>2.7550989514476885E-3</v>
      </c>
      <c r="K10" s="692">
        <v>0</v>
      </c>
      <c r="L10" s="692">
        <v>1.3092255253831743E-3</v>
      </c>
      <c r="M10" s="692">
        <v>5.5398396982555397E-3</v>
      </c>
      <c r="N10" s="692">
        <v>3.7686031957755102E-4</v>
      </c>
      <c r="O10" s="692">
        <v>4.7538131650281184E-4</v>
      </c>
      <c r="P10" s="692">
        <v>1.2139242237723977E-3</v>
      </c>
      <c r="Q10" s="692">
        <v>6.8621620385196029E-4</v>
      </c>
      <c r="R10" s="692">
        <v>8.6724086724086725E-4</v>
      </c>
      <c r="S10" s="692">
        <v>9.6200096200096204E-4</v>
      </c>
      <c r="T10" s="692">
        <v>3.1419781370687961E-3</v>
      </c>
      <c r="U10" s="692">
        <v>1.510739104999582E-3</v>
      </c>
      <c r="V10" s="692">
        <v>1.5853311192437702E-3</v>
      </c>
      <c r="W10" s="692">
        <v>1.4998974890205346E-3</v>
      </c>
      <c r="X10" s="692">
        <v>5.9324679958963379E-3</v>
      </c>
      <c r="Y10" s="692">
        <v>3.2880086653873856E-3</v>
      </c>
      <c r="Z10" s="692">
        <v>1.2449960734739222E-4</v>
      </c>
      <c r="AA10" s="692">
        <v>1.039298473530367E-3</v>
      </c>
      <c r="AB10" s="692">
        <v>1.9452549673475059E-3</v>
      </c>
      <c r="AC10" s="692">
        <v>4.375134072666138E-3</v>
      </c>
      <c r="AD10" s="692">
        <v>1.4770222336604416E-3</v>
      </c>
      <c r="AE10" s="692">
        <v>3.666280485122234E-5</v>
      </c>
      <c r="AF10" s="692">
        <v>1.4983727349867349E-3</v>
      </c>
      <c r="AG10" s="692">
        <v>1.0638983815848863E-3</v>
      </c>
      <c r="AH10" s="692">
        <v>3.5072009551526005E-3</v>
      </c>
      <c r="AI10" s="692">
        <v>6.7036916714366011E-4</v>
      </c>
      <c r="AJ10" s="692">
        <v>2.7384684193387659E-3</v>
      </c>
      <c r="AK10" s="692">
        <v>2.1973522587689368E-2</v>
      </c>
      <c r="AL10" s="692">
        <v>1.8954888517600968E-3</v>
      </c>
      <c r="AM10" s="692">
        <v>1.2729026036644166E-3</v>
      </c>
      <c r="AN10" s="692">
        <v>5.5571140410638669E-3</v>
      </c>
      <c r="AO10" s="692">
        <v>1.9517388218594747E-2</v>
      </c>
      <c r="AP10" s="692">
        <v>5.5632823365785818E-4</v>
      </c>
      <c r="AQ10" s="693">
        <v>1.848209198383998E-3</v>
      </c>
      <c r="AR10" s="692">
        <v>7.3154098902688518E-3</v>
      </c>
      <c r="AS10" s="692">
        <v>1.5623764457412254E-2</v>
      </c>
      <c r="AT10" s="692">
        <v>0</v>
      </c>
      <c r="AU10" s="692">
        <v>2.5734395306046297E-5</v>
      </c>
      <c r="AV10" s="692">
        <v>1.4445780085162307E-3</v>
      </c>
      <c r="AW10" s="692">
        <v>-1.1113886113886114E-2</v>
      </c>
      <c r="AX10" s="693">
        <v>9.1954633942156281E-3</v>
      </c>
      <c r="AY10" s="693">
        <v>6.4588020676680149E-3</v>
      </c>
      <c r="AZ10" s="692">
        <v>1.0038083881879129E-4</v>
      </c>
      <c r="BA10" s="694">
        <v>3.6881226239979248E-4</v>
      </c>
      <c r="BB10" s="693">
        <v>4.7539833661753824E-3</v>
      </c>
      <c r="BC10" s="693">
        <v>4.3944548307218523E-3</v>
      </c>
      <c r="BD10" s="692">
        <v>2.9181370976366163E-2</v>
      </c>
      <c r="BE10" s="694">
        <v>7.9155411298891462E-3</v>
      </c>
      <c r="BF10" s="692">
        <v>1.212996558213662E-2</v>
      </c>
      <c r="BG10" s="693">
        <v>-3.3028684663161819E-3</v>
      </c>
      <c r="BH10" s="693">
        <v>2.1416893576936181E-4</v>
      </c>
    </row>
    <row r="11" spans="1:60" s="6" customFormat="1" ht="12" x14ac:dyDescent="0.15">
      <c r="A11" s="236" t="s">
        <v>621</v>
      </c>
      <c r="B11" s="91" t="s">
        <v>294</v>
      </c>
      <c r="C11" s="692">
        <v>3.1128404669260701E-2</v>
      </c>
      <c r="D11" s="692">
        <v>0</v>
      </c>
      <c r="E11" s="692">
        <v>0</v>
      </c>
      <c r="F11" s="692">
        <v>3.134796238244514E-3</v>
      </c>
      <c r="G11" s="692">
        <v>1.425974321099875E-2</v>
      </c>
      <c r="H11" s="692">
        <v>5.3475935828877002E-3</v>
      </c>
      <c r="I11" s="692">
        <v>0.33379112400469108</v>
      </c>
      <c r="J11" s="692">
        <v>1.9982036351159058E-2</v>
      </c>
      <c r="K11" s="692">
        <v>0</v>
      </c>
      <c r="L11" s="692">
        <v>6.9298661429764569E-3</v>
      </c>
      <c r="M11" s="692">
        <v>2.5076614804337576E-2</v>
      </c>
      <c r="N11" s="692">
        <v>6.9890459267109458E-4</v>
      </c>
      <c r="O11" s="692">
        <v>1.1328235627301047E-3</v>
      </c>
      <c r="P11" s="692">
        <v>4.1717959239502122E-3</v>
      </c>
      <c r="Q11" s="692">
        <v>5.4897296308156827E-4</v>
      </c>
      <c r="R11" s="692">
        <v>1.0692010692010692E-3</v>
      </c>
      <c r="S11" s="692">
        <v>5.0505050505050509E-3</v>
      </c>
      <c r="T11" s="692">
        <v>6.8730771748379922E-3</v>
      </c>
      <c r="U11" s="692">
        <v>5.4515181320835982E-3</v>
      </c>
      <c r="V11" s="692">
        <v>6.7712447804988149E-3</v>
      </c>
      <c r="W11" s="692">
        <v>3.1616544193022781E-3</v>
      </c>
      <c r="X11" s="692">
        <v>8.7916499397832193E-2</v>
      </c>
      <c r="Y11" s="692">
        <v>5.3223952978177079E-2</v>
      </c>
      <c r="Z11" s="692">
        <v>4.7980233293110387E-3</v>
      </c>
      <c r="AA11" s="692">
        <v>3.1178954205911009E-3</v>
      </c>
      <c r="AB11" s="692">
        <v>3.5431429762401E-3</v>
      </c>
      <c r="AC11" s="692">
        <v>7.8522930791066151E-3</v>
      </c>
      <c r="AD11" s="692">
        <v>4.3863084514764623E-3</v>
      </c>
      <c r="AE11" s="692">
        <v>4.5095249967003475E-4</v>
      </c>
      <c r="AF11" s="692">
        <v>4.0386247193907694E-3</v>
      </c>
      <c r="AG11" s="692">
        <v>1.2911857631052936E-2</v>
      </c>
      <c r="AH11" s="692">
        <v>1.2809989304280775E-3</v>
      </c>
      <c r="AI11" s="692">
        <v>8.2919509289769659E-3</v>
      </c>
      <c r="AJ11" s="692">
        <v>4.7668182371011468E-3</v>
      </c>
      <c r="AK11" s="692">
        <v>1.787907738501433E-2</v>
      </c>
      <c r="AL11" s="692">
        <v>3.0074321599354728E-3</v>
      </c>
      <c r="AM11" s="692">
        <v>6.3066538090646093E-3</v>
      </c>
      <c r="AN11" s="692">
        <v>4.8758332331449794E-3</v>
      </c>
      <c r="AO11" s="692">
        <v>0.43222143364088006</v>
      </c>
      <c r="AP11" s="692">
        <v>1.1126564673157164E-3</v>
      </c>
      <c r="AQ11" s="693">
        <v>1.4344451220734302E-2</v>
      </c>
      <c r="AR11" s="692">
        <v>5.1249199231262008E-3</v>
      </c>
      <c r="AS11" s="692">
        <v>1.0389818378367557E-3</v>
      </c>
      <c r="AT11" s="692">
        <v>3.2738582419381243E-6</v>
      </c>
      <c r="AU11" s="692">
        <v>3.0881274367255555E-4</v>
      </c>
      <c r="AV11" s="692">
        <v>2.3259270462030286E-3</v>
      </c>
      <c r="AW11" s="692">
        <v>8.4290709290709295E-2</v>
      </c>
      <c r="AX11" s="693">
        <v>8.4601806757956892E-4</v>
      </c>
      <c r="AY11" s="693">
        <v>1.4458161312383325E-2</v>
      </c>
      <c r="AZ11" s="692">
        <v>2.505262389428985E-2</v>
      </c>
      <c r="BA11" s="694">
        <v>2.7938542097285378E-2</v>
      </c>
      <c r="BB11" s="693">
        <v>1.4141350997597975E-2</v>
      </c>
      <c r="BC11" s="693">
        <v>1.8815002782547535E-2</v>
      </c>
      <c r="BD11" s="692">
        <v>1.9620896160838414E-2</v>
      </c>
      <c r="BE11" s="694">
        <v>1.9216282794749667E-2</v>
      </c>
      <c r="BF11" s="692">
        <v>1.9296468354215765E-2</v>
      </c>
      <c r="BG11" s="693">
        <v>8.5103698610792811E-3</v>
      </c>
      <c r="BH11" s="693">
        <v>1.8554817798927436E-2</v>
      </c>
    </row>
    <row r="12" spans="1:60" s="6" customFormat="1" ht="12" x14ac:dyDescent="0.15">
      <c r="A12" s="236" t="s">
        <v>622</v>
      </c>
      <c r="B12" s="91" t="s">
        <v>30</v>
      </c>
      <c r="C12" s="692">
        <v>9.727626459143969E-2</v>
      </c>
      <c r="D12" s="692">
        <v>0</v>
      </c>
      <c r="E12" s="692">
        <v>0</v>
      </c>
      <c r="F12" s="692">
        <v>1.8808777429467086E-2</v>
      </c>
      <c r="G12" s="692">
        <v>1.0566981024883536E-2</v>
      </c>
      <c r="H12" s="692">
        <v>0.10561497326203209</v>
      </c>
      <c r="I12" s="692">
        <v>3.9442009752484415E-2</v>
      </c>
      <c r="J12" s="692">
        <v>0.39295986436435931</v>
      </c>
      <c r="K12" s="692">
        <v>1.7401392111368909E-3</v>
      </c>
      <c r="L12" s="692">
        <v>0.19979232974424957</v>
      </c>
      <c r="M12" s="692">
        <v>3.9545025931164546E-2</v>
      </c>
      <c r="N12" s="692">
        <v>3.2409987483669384E-3</v>
      </c>
      <c r="O12" s="692">
        <v>4.5717522353036369E-3</v>
      </c>
      <c r="P12" s="692">
        <v>8.0358364108877034E-3</v>
      </c>
      <c r="Q12" s="692">
        <v>1.6469188892447046E-3</v>
      </c>
      <c r="R12" s="692">
        <v>3.2907632907632905E-3</v>
      </c>
      <c r="S12" s="692">
        <v>1.2906846240179574E-2</v>
      </c>
      <c r="T12" s="692">
        <v>1.1782418014007985E-2</v>
      </c>
      <c r="U12" s="692">
        <v>9.9837354470823456E-3</v>
      </c>
      <c r="V12" s="692">
        <v>8.8563582525889271E-3</v>
      </c>
      <c r="W12" s="692">
        <v>9.2367787813063141E-3</v>
      </c>
      <c r="X12" s="692">
        <v>3.8048084214282525E-2</v>
      </c>
      <c r="Y12" s="692">
        <v>4.7560660460871044E-3</v>
      </c>
      <c r="Z12" s="692">
        <v>4.8842153651669257E-4</v>
      </c>
      <c r="AA12" s="692">
        <v>8.9639493341994152E-3</v>
      </c>
      <c r="AB12" s="692">
        <v>1.4242045296651382E-2</v>
      </c>
      <c r="AC12" s="692">
        <v>9.9775007358406798E-6</v>
      </c>
      <c r="AD12" s="692">
        <v>2.2379124752430934E-5</v>
      </c>
      <c r="AE12" s="692">
        <v>2.5663963395855636E-5</v>
      </c>
      <c r="AF12" s="692">
        <v>4.8334604354410799E-4</v>
      </c>
      <c r="AG12" s="692">
        <v>1.289573795860468E-3</v>
      </c>
      <c r="AH12" s="692">
        <v>8.8301868019799521E-4</v>
      </c>
      <c r="AI12" s="692">
        <v>1.4201512971643385E-2</v>
      </c>
      <c r="AJ12" s="692">
        <v>0.14125082879864412</v>
      </c>
      <c r="AK12" s="692">
        <v>2.1837041080933536E-3</v>
      </c>
      <c r="AL12" s="692">
        <v>3.4625799389295386E-3</v>
      </c>
      <c r="AM12" s="692">
        <v>2.3625843780135003E-3</v>
      </c>
      <c r="AN12" s="692">
        <v>1.1555056840192895E-2</v>
      </c>
      <c r="AO12" s="692">
        <v>1.0290986515259049E-2</v>
      </c>
      <c r="AP12" s="692">
        <v>7.2322670375521555E-3</v>
      </c>
      <c r="AQ12" s="693">
        <v>2.9205427521853535E-2</v>
      </c>
      <c r="AR12" s="692">
        <v>1.1117769833233452E-2</v>
      </c>
      <c r="AS12" s="692">
        <v>6.9545720706067236E-3</v>
      </c>
      <c r="AT12" s="692">
        <v>0</v>
      </c>
      <c r="AU12" s="692">
        <v>0</v>
      </c>
      <c r="AV12" s="692">
        <v>0</v>
      </c>
      <c r="AW12" s="692">
        <v>9.0784215784215791E-2</v>
      </c>
      <c r="AX12" s="693">
        <v>3.7423011248496766E-3</v>
      </c>
      <c r="AY12" s="693">
        <v>3.0458560104133937E-2</v>
      </c>
      <c r="AZ12" s="692">
        <v>8.0739654689914467E-2</v>
      </c>
      <c r="BA12" s="694">
        <v>4.7403858884052449E-2</v>
      </c>
      <c r="BB12" s="693">
        <v>2.8622924229465791E-2</v>
      </c>
      <c r="BC12" s="693">
        <v>3.8193950068792309E-2</v>
      </c>
      <c r="BD12" s="692">
        <v>7.9232167682600788E-2</v>
      </c>
      <c r="BE12" s="694">
        <v>5.07198589620921E-2</v>
      </c>
      <c r="BF12" s="692">
        <v>5.6370377748766555E-2</v>
      </c>
      <c r="BG12" s="693">
        <v>-1.6858692557173713E-3</v>
      </c>
      <c r="BH12" s="693">
        <v>2.8371371225200927E-2</v>
      </c>
    </row>
    <row r="13" spans="1:60" s="6" customFormat="1" ht="12" x14ac:dyDescent="0.15">
      <c r="A13" s="236" t="s">
        <v>623</v>
      </c>
      <c r="B13" s="91" t="s">
        <v>31</v>
      </c>
      <c r="C13" s="692">
        <v>2.5291828793774319E-2</v>
      </c>
      <c r="D13" s="692">
        <v>0</v>
      </c>
      <c r="E13" s="692">
        <v>0</v>
      </c>
      <c r="F13" s="692">
        <v>0.12852664576802508</v>
      </c>
      <c r="G13" s="692">
        <v>6.9878422906487899E-3</v>
      </c>
      <c r="H13" s="692">
        <v>6.6844919786096255E-3</v>
      </c>
      <c r="I13" s="692">
        <v>6.2650453675699028E-3</v>
      </c>
      <c r="J13" s="692">
        <v>5.1569800886072121E-3</v>
      </c>
      <c r="K13" s="692">
        <v>8.7006960556844551E-2</v>
      </c>
      <c r="L13" s="692">
        <v>1.4446626486986751E-3</v>
      </c>
      <c r="M13" s="692">
        <v>2.6343705799151344E-2</v>
      </c>
      <c r="N13" s="692">
        <v>1.4391496203988781E-2</v>
      </c>
      <c r="O13" s="692">
        <v>4.2582028563336975E-3</v>
      </c>
      <c r="P13" s="692">
        <v>5.4028176720010944E-3</v>
      </c>
      <c r="Q13" s="692">
        <v>2.8821080561782331E-3</v>
      </c>
      <c r="R13" s="692">
        <v>2.6136026136026136E-3</v>
      </c>
      <c r="S13" s="692">
        <v>3.046336379669713E-3</v>
      </c>
      <c r="T13" s="692">
        <v>1.5055311906787981E-3</v>
      </c>
      <c r="U13" s="692">
        <v>1.7936008948718444E-3</v>
      </c>
      <c r="V13" s="692">
        <v>4.8366034146420106E-4</v>
      </c>
      <c r="W13" s="692">
        <v>6.0643337325866215E-3</v>
      </c>
      <c r="X13" s="692">
        <v>7.8058789419688654E-3</v>
      </c>
      <c r="Y13" s="692">
        <v>1.651702011843429E-2</v>
      </c>
      <c r="Z13" s="692">
        <v>8.0781091382711792E-2</v>
      </c>
      <c r="AA13" s="692">
        <v>1.4874959402403378E-2</v>
      </c>
      <c r="AB13" s="692">
        <v>1.8202028623037377E-2</v>
      </c>
      <c r="AC13" s="692">
        <v>1.3045582212111688E-2</v>
      </c>
      <c r="AD13" s="692">
        <v>2.8309592811825131E-3</v>
      </c>
      <c r="AE13" s="692">
        <v>1.1842085966944815E-3</v>
      </c>
      <c r="AF13" s="692">
        <v>4.0149944683730572E-2</v>
      </c>
      <c r="AG13" s="692">
        <v>4.1266361467534977E-3</v>
      </c>
      <c r="AH13" s="692">
        <v>1.3344775265527449E-2</v>
      </c>
      <c r="AI13" s="692">
        <v>6.3530370301614555E-3</v>
      </c>
      <c r="AJ13" s="692">
        <v>3.6290591517025191E-3</v>
      </c>
      <c r="AK13" s="692">
        <v>6.8240753377917292E-3</v>
      </c>
      <c r="AL13" s="692">
        <v>4.6321368900155554E-3</v>
      </c>
      <c r="AM13" s="692">
        <v>5.1976856316297013E-3</v>
      </c>
      <c r="AN13" s="692">
        <v>1.2009244045472154E-2</v>
      </c>
      <c r="AO13" s="692">
        <v>0</v>
      </c>
      <c r="AP13" s="692">
        <v>2.3087621696801112E-2</v>
      </c>
      <c r="AQ13" s="693">
        <v>1.1228407734132745E-2</v>
      </c>
      <c r="AR13" s="692">
        <v>1.0539149841912753E-3</v>
      </c>
      <c r="AS13" s="692">
        <v>1.583996877048811E-2</v>
      </c>
      <c r="AT13" s="692">
        <v>0</v>
      </c>
      <c r="AU13" s="692">
        <v>0</v>
      </c>
      <c r="AV13" s="692">
        <v>0</v>
      </c>
      <c r="AW13" s="692">
        <v>1.2487512487512488E-4</v>
      </c>
      <c r="AX13" s="693">
        <v>8.7896183395455869E-3</v>
      </c>
      <c r="AY13" s="693">
        <v>1.5428255851792855E-2</v>
      </c>
      <c r="AZ13" s="692">
        <v>0</v>
      </c>
      <c r="BA13" s="694">
        <v>9.2946093967420228E-4</v>
      </c>
      <c r="BB13" s="693">
        <v>4.7716859864951134E-3</v>
      </c>
      <c r="BC13" s="693">
        <v>1.0495799040959769E-2</v>
      </c>
      <c r="BD13" s="692">
        <v>2.4700566784301145E-2</v>
      </c>
      <c r="BE13" s="694">
        <v>3.0068351579804302E-2</v>
      </c>
      <c r="BF13" s="692">
        <v>2.9004573506722503E-2</v>
      </c>
      <c r="BG13" s="693">
        <v>-2.1698115391471227E-2</v>
      </c>
      <c r="BH13" s="693">
        <v>4.9361931185344893E-4</v>
      </c>
    </row>
    <row r="14" spans="1:60" s="6" customFormat="1" ht="12" x14ac:dyDescent="0.15">
      <c r="A14" s="236" t="s">
        <v>624</v>
      </c>
      <c r="B14" s="91" t="s">
        <v>965</v>
      </c>
      <c r="C14" s="692">
        <v>7.7821011673151752E-3</v>
      </c>
      <c r="D14" s="692">
        <v>0</v>
      </c>
      <c r="E14" s="692">
        <v>0</v>
      </c>
      <c r="F14" s="692">
        <v>6.269592476489028E-3</v>
      </c>
      <c r="G14" s="692">
        <v>1.7157141233950686E-2</v>
      </c>
      <c r="H14" s="692">
        <v>1.3368983957219251E-2</v>
      </c>
      <c r="I14" s="692">
        <v>1.8964878711190666E-2</v>
      </c>
      <c r="J14" s="692">
        <v>1.8619624781761851E-2</v>
      </c>
      <c r="K14" s="692">
        <v>0</v>
      </c>
      <c r="L14" s="692">
        <v>0.24746619715130583</v>
      </c>
      <c r="M14" s="692">
        <v>1.9801980198019802E-2</v>
      </c>
      <c r="N14" s="692">
        <v>6.463725481239208E-4</v>
      </c>
      <c r="O14" s="692">
        <v>1.8206092972448112E-3</v>
      </c>
      <c r="P14" s="692">
        <v>6.0696211188619887E-3</v>
      </c>
      <c r="Q14" s="692">
        <v>7.4111350016011716E-3</v>
      </c>
      <c r="R14" s="692">
        <v>2.9545589545589546E-2</v>
      </c>
      <c r="S14" s="692">
        <v>4.240820907487574E-2</v>
      </c>
      <c r="T14" s="692">
        <v>1.4007985861098382E-2</v>
      </c>
      <c r="U14" s="692">
        <v>2.828617898722622E-2</v>
      </c>
      <c r="V14" s="692">
        <v>4.8242432059157035E-2</v>
      </c>
      <c r="W14" s="692">
        <v>2.4440775630442522E-2</v>
      </c>
      <c r="X14" s="692">
        <v>5.4596547571256523E-2</v>
      </c>
      <c r="Y14" s="692">
        <v>1.3333479955793329E-2</v>
      </c>
      <c r="Z14" s="692">
        <v>9.5768928728763235E-6</v>
      </c>
      <c r="AA14" s="692">
        <v>3.9103605066580061E-2</v>
      </c>
      <c r="AB14" s="692">
        <v>1.41725719049604E-2</v>
      </c>
      <c r="AC14" s="692">
        <v>6.475397977560601E-3</v>
      </c>
      <c r="AD14" s="692">
        <v>2.853338405934944E-3</v>
      </c>
      <c r="AE14" s="692">
        <v>5.9027115810467959E-4</v>
      </c>
      <c r="AF14" s="692">
        <v>2.1374636147839443E-3</v>
      </c>
      <c r="AG14" s="692">
        <v>5.786962408923851E-3</v>
      </c>
      <c r="AH14" s="692">
        <v>1.9028430714125811E-3</v>
      </c>
      <c r="AI14" s="692">
        <v>6.6469681265244451E-3</v>
      </c>
      <c r="AJ14" s="692">
        <v>2.1342791119201843E-3</v>
      </c>
      <c r="AK14" s="692">
        <v>7.0970383513033987E-3</v>
      </c>
      <c r="AL14" s="692">
        <v>1.0877455781529067E-2</v>
      </c>
      <c r="AM14" s="692">
        <v>1.4271938283510126E-3</v>
      </c>
      <c r="AN14" s="692">
        <v>4.1544770835838041E-3</v>
      </c>
      <c r="AO14" s="692">
        <v>4.7196593328601842E-2</v>
      </c>
      <c r="AP14" s="692">
        <v>3.8942976356050071E-3</v>
      </c>
      <c r="AQ14" s="693">
        <v>1.3313977958924231E-2</v>
      </c>
      <c r="AR14" s="692">
        <v>1.6945299745820504E-3</v>
      </c>
      <c r="AS14" s="692">
        <v>2.9407790361891989E-3</v>
      </c>
      <c r="AT14" s="692">
        <v>2.2917007693566867E-5</v>
      </c>
      <c r="AU14" s="692">
        <v>0</v>
      </c>
      <c r="AV14" s="692">
        <v>0</v>
      </c>
      <c r="AW14" s="692">
        <v>-1.9855144855144856E-2</v>
      </c>
      <c r="AX14" s="693">
        <v>1.7640141121128968E-3</v>
      </c>
      <c r="AY14" s="693">
        <v>1.3914583511865454E-2</v>
      </c>
      <c r="AZ14" s="692">
        <v>1.4546096097923029E-2</v>
      </c>
      <c r="BA14" s="694">
        <v>2.4030212884382084E-2</v>
      </c>
      <c r="BB14" s="693">
        <v>1.2044143696594791E-2</v>
      </c>
      <c r="BC14" s="693">
        <v>1.6736735315230851E-2</v>
      </c>
      <c r="BD14" s="692">
        <v>1.5944818735964067E-2</v>
      </c>
      <c r="BE14" s="694">
        <v>2.6284697809894855E-2</v>
      </c>
      <c r="BF14" s="692">
        <v>2.4235558908801139E-2</v>
      </c>
      <c r="BG14" s="693">
        <v>-1.2726489850060072E-3</v>
      </c>
      <c r="BH14" s="693">
        <v>1.2684355646415103E-2</v>
      </c>
    </row>
    <row r="15" spans="1:60" s="6" customFormat="1" ht="12" x14ac:dyDescent="0.15">
      <c r="A15" s="236" t="s">
        <v>625</v>
      </c>
      <c r="B15" s="91" t="s">
        <v>32</v>
      </c>
      <c r="C15" s="692">
        <v>1.9455252918287938E-3</v>
      </c>
      <c r="D15" s="692">
        <v>0</v>
      </c>
      <c r="E15" s="692">
        <v>0</v>
      </c>
      <c r="F15" s="692">
        <v>0</v>
      </c>
      <c r="G15" s="692">
        <v>1.0794227928644473E-3</v>
      </c>
      <c r="H15" s="692">
        <v>0</v>
      </c>
      <c r="I15" s="692">
        <v>1.1881982593667057E-3</v>
      </c>
      <c r="J15" s="692">
        <v>5.3890946522822921E-3</v>
      </c>
      <c r="K15" s="692">
        <v>1.1600928074245939E-3</v>
      </c>
      <c r="L15" s="692">
        <v>3.6116566217466875E-3</v>
      </c>
      <c r="M15" s="692">
        <v>6.8688118811881194E-2</v>
      </c>
      <c r="N15" s="692">
        <v>3.5539070137131476E-3</v>
      </c>
      <c r="O15" s="692">
        <v>8.5872071853380257E-3</v>
      </c>
      <c r="P15" s="692">
        <v>4.0008206811653676E-3</v>
      </c>
      <c r="Q15" s="692">
        <v>3.2938377784894092E-3</v>
      </c>
      <c r="R15" s="692">
        <v>3.7065637065637064E-3</v>
      </c>
      <c r="S15" s="692">
        <v>5.5315055315055314E-3</v>
      </c>
      <c r="T15" s="692">
        <v>4.5885972376775545E-2</v>
      </c>
      <c r="U15" s="692">
        <v>7.4058359530192281E-3</v>
      </c>
      <c r="V15" s="692">
        <v>2.4129277035269585E-3</v>
      </c>
      <c r="W15" s="692">
        <v>3.5932795959988345E-3</v>
      </c>
      <c r="X15" s="692">
        <v>6.1554931085240202E-3</v>
      </c>
      <c r="Y15" s="692">
        <v>5.2635630357447227E-2</v>
      </c>
      <c r="Z15" s="692">
        <v>3.8307571491505294E-5</v>
      </c>
      <c r="AA15" s="692">
        <v>4.6768431308866513E-3</v>
      </c>
      <c r="AB15" s="692">
        <v>5.5578713352785888E-4</v>
      </c>
      <c r="AC15" s="692">
        <v>2.2449376655641527E-4</v>
      </c>
      <c r="AD15" s="692">
        <v>0</v>
      </c>
      <c r="AE15" s="692">
        <v>6.5993048732200204E-5</v>
      </c>
      <c r="AF15" s="692">
        <v>2.1482046379738133E-5</v>
      </c>
      <c r="AG15" s="692">
        <v>0</v>
      </c>
      <c r="AH15" s="692">
        <v>1.865532422953511E-4</v>
      </c>
      <c r="AI15" s="692">
        <v>1.7842133217823568E-3</v>
      </c>
      <c r="AJ15" s="692">
        <v>7.6896820944183104E-4</v>
      </c>
      <c r="AK15" s="692">
        <v>4.0944452026750374E-4</v>
      </c>
      <c r="AL15" s="692">
        <v>7.0288644350982317E-4</v>
      </c>
      <c r="AM15" s="692">
        <v>1.6972034715525555E-3</v>
      </c>
      <c r="AN15" s="692">
        <v>7.8814838563165423E-4</v>
      </c>
      <c r="AO15" s="692">
        <v>4.9680624556422996E-3</v>
      </c>
      <c r="AP15" s="692">
        <v>4.7287899860917939E-3</v>
      </c>
      <c r="AQ15" s="693">
        <v>5.6499941303968142E-3</v>
      </c>
      <c r="AR15" s="692">
        <v>7.8526998822095017E-4</v>
      </c>
      <c r="AS15" s="692">
        <v>4.9546821746550491E-4</v>
      </c>
      <c r="AT15" s="692">
        <v>0</v>
      </c>
      <c r="AU15" s="692">
        <v>0</v>
      </c>
      <c r="AV15" s="692">
        <v>0</v>
      </c>
      <c r="AW15" s="692">
        <v>8.6663336663336657E-2</v>
      </c>
      <c r="AX15" s="693">
        <v>-8.9141956073501692E-5</v>
      </c>
      <c r="AY15" s="693">
        <v>5.4811461678185135E-3</v>
      </c>
      <c r="AZ15" s="692">
        <v>3.975689585944249E-3</v>
      </c>
      <c r="BA15" s="694">
        <v>1.8144077253334848E-2</v>
      </c>
      <c r="BB15" s="693">
        <v>7.7468326139799809E-3</v>
      </c>
      <c r="BC15" s="693">
        <v>8.873668624425228E-3</v>
      </c>
      <c r="BD15" s="692">
        <v>5.7186397176772538E-3</v>
      </c>
      <c r="BE15" s="694">
        <v>7.7080547024089572E-3</v>
      </c>
      <c r="BF15" s="692">
        <v>7.3137959681931469E-3</v>
      </c>
      <c r="BG15" s="693">
        <v>8.2198424438564444E-3</v>
      </c>
      <c r="BH15" s="693">
        <v>9.7166270110548968E-3</v>
      </c>
    </row>
    <row r="16" spans="1:60" s="6" customFormat="1" ht="12" x14ac:dyDescent="0.15">
      <c r="A16" s="236" t="s">
        <v>626</v>
      </c>
      <c r="B16" s="91" t="s">
        <v>33</v>
      </c>
      <c r="C16" s="692">
        <v>0</v>
      </c>
      <c r="D16" s="692">
        <v>0</v>
      </c>
      <c r="E16" s="692">
        <v>0</v>
      </c>
      <c r="F16" s="692">
        <v>0</v>
      </c>
      <c r="G16" s="692">
        <v>0</v>
      </c>
      <c r="H16" s="692">
        <v>0</v>
      </c>
      <c r="I16" s="692">
        <v>2.3146719338312449E-4</v>
      </c>
      <c r="J16" s="692">
        <v>1.0091937551090434E-5</v>
      </c>
      <c r="K16" s="692">
        <v>0</v>
      </c>
      <c r="L16" s="692">
        <v>1.557526918128259E-3</v>
      </c>
      <c r="M16" s="692">
        <v>3.9780763790664784E-3</v>
      </c>
      <c r="N16" s="692">
        <v>0.62021844194523879</v>
      </c>
      <c r="O16" s="692">
        <v>5.3606829307763888E-4</v>
      </c>
      <c r="P16" s="692">
        <v>0.21813021474490493</v>
      </c>
      <c r="Q16" s="692">
        <v>0.13712887140308339</v>
      </c>
      <c r="R16" s="692">
        <v>9.2200772200772205E-2</v>
      </c>
      <c r="S16" s="692">
        <v>1.8598685265351932E-2</v>
      </c>
      <c r="T16" s="692">
        <v>8.8368135105059888E-3</v>
      </c>
      <c r="U16" s="692">
        <v>4.1599969142350195E-2</v>
      </c>
      <c r="V16" s="692">
        <v>9.2755305485245666E-3</v>
      </c>
      <c r="W16" s="692">
        <v>9.8669515392832863E-2</v>
      </c>
      <c r="X16" s="692">
        <v>4.5051072750791742E-3</v>
      </c>
      <c r="Y16" s="692">
        <v>2.3510911460194753E-2</v>
      </c>
      <c r="Z16" s="692">
        <v>0</v>
      </c>
      <c r="AA16" s="692">
        <v>0</v>
      </c>
      <c r="AB16" s="692">
        <v>0</v>
      </c>
      <c r="AC16" s="692">
        <v>0</v>
      </c>
      <c r="AD16" s="692">
        <v>0</v>
      </c>
      <c r="AE16" s="692">
        <v>0</v>
      </c>
      <c r="AF16" s="692">
        <v>1.8796790582270868E-4</v>
      </c>
      <c r="AG16" s="692">
        <v>0</v>
      </c>
      <c r="AH16" s="692">
        <v>2.4873765639380147E-5</v>
      </c>
      <c r="AI16" s="692">
        <v>0</v>
      </c>
      <c r="AJ16" s="692">
        <v>0</v>
      </c>
      <c r="AK16" s="692">
        <v>0</v>
      </c>
      <c r="AL16" s="692">
        <v>2.6502275738894969E-4</v>
      </c>
      <c r="AM16" s="692">
        <v>1.9286403085824492E-5</v>
      </c>
      <c r="AN16" s="692">
        <v>4.0075341642287497E-5</v>
      </c>
      <c r="AO16" s="692">
        <v>0</v>
      </c>
      <c r="AP16" s="692">
        <v>4.7287899860917939E-3</v>
      </c>
      <c r="AQ16" s="693">
        <v>9.1773679554024684E-2</v>
      </c>
      <c r="AR16" s="692">
        <v>0</v>
      </c>
      <c r="AS16" s="692">
        <v>-1.1610972368888599E-4</v>
      </c>
      <c r="AT16" s="692">
        <v>0</v>
      </c>
      <c r="AU16" s="692">
        <v>-6.819614756102269E-4</v>
      </c>
      <c r="AV16" s="692">
        <v>-8.3180574858606057E-4</v>
      </c>
      <c r="AW16" s="692">
        <v>0.2514985014985015</v>
      </c>
      <c r="AX16" s="693">
        <v>-1.3852992179869642E-3</v>
      </c>
      <c r="AY16" s="693">
        <v>8.9062744168930869E-2</v>
      </c>
      <c r="AZ16" s="692">
        <v>0.15844050762286005</v>
      </c>
      <c r="BA16" s="694">
        <v>0.23458216137495372</v>
      </c>
      <c r="BB16" s="693">
        <v>0.10977477841298222</v>
      </c>
      <c r="BC16" s="693">
        <v>0.13334536563641156</v>
      </c>
      <c r="BD16" s="692">
        <v>3.6188642925890281E-2</v>
      </c>
      <c r="BE16" s="694">
        <v>0.17578791979658401</v>
      </c>
      <c r="BF16" s="692">
        <v>0.14812238263169494</v>
      </c>
      <c r="BG16" s="693">
        <v>6.7887344810902528E-2</v>
      </c>
      <c r="BH16" s="693">
        <v>0.12535983530752426</v>
      </c>
    </row>
    <row r="17" spans="1:60" s="6" customFormat="1" ht="12" x14ac:dyDescent="0.15">
      <c r="A17" s="236" t="s">
        <v>627</v>
      </c>
      <c r="B17" s="91" t="s">
        <v>34</v>
      </c>
      <c r="C17" s="692">
        <v>0</v>
      </c>
      <c r="D17" s="692">
        <v>0</v>
      </c>
      <c r="E17" s="692">
        <v>0</v>
      </c>
      <c r="F17" s="692">
        <v>0</v>
      </c>
      <c r="G17" s="692">
        <v>1.3066696966253836E-3</v>
      </c>
      <c r="H17" s="692">
        <v>0</v>
      </c>
      <c r="I17" s="692">
        <v>4.0120980186408249E-4</v>
      </c>
      <c r="J17" s="692">
        <v>3.8551201445165459E-3</v>
      </c>
      <c r="K17" s="692">
        <v>0</v>
      </c>
      <c r="L17" s="692">
        <v>2.4378682196790138E-3</v>
      </c>
      <c r="M17" s="692">
        <v>8.0445544554455448E-3</v>
      </c>
      <c r="N17" s="692">
        <v>8.0830828544542609E-3</v>
      </c>
      <c r="O17" s="692">
        <v>0.38460371404296639</v>
      </c>
      <c r="P17" s="692">
        <v>6.5534810559431E-2</v>
      </c>
      <c r="Q17" s="692">
        <v>4.0166521798801411E-2</v>
      </c>
      <c r="R17" s="692">
        <v>1.7130977130977131E-2</v>
      </c>
      <c r="S17" s="692">
        <v>2.0923520923520924E-2</v>
      </c>
      <c r="T17" s="692">
        <v>6.1923152451397526E-2</v>
      </c>
      <c r="U17" s="692">
        <v>6.2763173966429442E-2</v>
      </c>
      <c r="V17" s="692">
        <v>5.224606488572181E-2</v>
      </c>
      <c r="W17" s="692">
        <v>2.1775490164341285E-2</v>
      </c>
      <c r="X17" s="692">
        <v>1.5477942816361123E-2</v>
      </c>
      <c r="Y17" s="692">
        <v>8.4564503802103674E-3</v>
      </c>
      <c r="Z17" s="692">
        <v>2.3942232182190811E-4</v>
      </c>
      <c r="AA17" s="692">
        <v>1.948684637869438E-4</v>
      </c>
      <c r="AB17" s="692">
        <v>0</v>
      </c>
      <c r="AC17" s="692">
        <v>1.496625110376102E-5</v>
      </c>
      <c r="AD17" s="692">
        <v>0</v>
      </c>
      <c r="AE17" s="692">
        <v>0</v>
      </c>
      <c r="AF17" s="692">
        <v>5.3705115949345331E-6</v>
      </c>
      <c r="AG17" s="692">
        <v>4.8359017344767552E-5</v>
      </c>
      <c r="AH17" s="692">
        <v>1.7411635947566103E-4</v>
      </c>
      <c r="AI17" s="692">
        <v>1.7532732063757264E-4</v>
      </c>
      <c r="AJ17" s="692">
        <v>1.3339244449501152E-3</v>
      </c>
      <c r="AK17" s="692">
        <v>2.729630135116692E-4</v>
      </c>
      <c r="AL17" s="692">
        <v>8.5268191507749033E-4</v>
      </c>
      <c r="AM17" s="692">
        <v>3.4715525554484091E-4</v>
      </c>
      <c r="AN17" s="692">
        <v>2.9388583871010833E-4</v>
      </c>
      <c r="AO17" s="692">
        <v>1.0645848119233499E-3</v>
      </c>
      <c r="AP17" s="692">
        <v>3.8942976356050071E-3</v>
      </c>
      <c r="AQ17" s="693">
        <v>2.137394526093965E-2</v>
      </c>
      <c r="AR17" s="692">
        <v>8.2659998760100024E-5</v>
      </c>
      <c r="AS17" s="692">
        <v>5.6052970056703585E-4</v>
      </c>
      <c r="AT17" s="692">
        <v>0</v>
      </c>
      <c r="AU17" s="692">
        <v>0</v>
      </c>
      <c r="AV17" s="692">
        <v>-1.0117261142676851E-3</v>
      </c>
      <c r="AW17" s="692">
        <v>0.35177322677322675</v>
      </c>
      <c r="AX17" s="693">
        <v>-1.4622602856529067E-3</v>
      </c>
      <c r="AY17" s="693">
        <v>2.0166148293400948E-2</v>
      </c>
      <c r="AZ17" s="692">
        <v>3.4232907880808398E-2</v>
      </c>
      <c r="BA17" s="694">
        <v>5.3812140813332361E-2</v>
      </c>
      <c r="BB17" s="693">
        <v>2.4417998696644579E-2</v>
      </c>
      <c r="BC17" s="693">
        <v>3.0284228773363082E-2</v>
      </c>
      <c r="BD17" s="692">
        <v>5.4951342102448938E-2</v>
      </c>
      <c r="BE17" s="694">
        <v>2.8748103547621438E-2</v>
      </c>
      <c r="BF17" s="692">
        <v>3.3941014903104388E-2</v>
      </c>
      <c r="BG17" s="693">
        <v>1.4015922291439512E-2</v>
      </c>
      <c r="BH17" s="693">
        <v>2.8308094039632706E-2</v>
      </c>
    </row>
    <row r="18" spans="1:60" s="6" customFormat="1" ht="12" x14ac:dyDescent="0.15">
      <c r="A18" s="236" t="s">
        <v>628</v>
      </c>
      <c r="B18" s="91" t="s">
        <v>35</v>
      </c>
      <c r="C18" s="692">
        <v>1.9455252918287938E-3</v>
      </c>
      <c r="D18" s="692">
        <v>0</v>
      </c>
      <c r="E18" s="692">
        <v>0</v>
      </c>
      <c r="F18" s="692">
        <v>2.5078369905956112E-2</v>
      </c>
      <c r="G18" s="692">
        <v>3.6359504601749799E-3</v>
      </c>
      <c r="H18" s="692">
        <v>2.6737967914438501E-3</v>
      </c>
      <c r="I18" s="692">
        <v>2.2375162027035368E-3</v>
      </c>
      <c r="J18" s="692">
        <v>9.3955938600651934E-3</v>
      </c>
      <c r="K18" s="692">
        <v>1.1600928074245939E-3</v>
      </c>
      <c r="L18" s="692">
        <v>2.3701496580212636E-3</v>
      </c>
      <c r="M18" s="692">
        <v>1.2317303158887318E-2</v>
      </c>
      <c r="N18" s="692">
        <v>1.6216413751518862E-4</v>
      </c>
      <c r="O18" s="692">
        <v>1.4160294534126311E-3</v>
      </c>
      <c r="P18" s="692">
        <v>8.7710299548625359E-2</v>
      </c>
      <c r="Q18" s="692">
        <v>3.5911981334919255E-2</v>
      </c>
      <c r="R18" s="692">
        <v>3.4048114048114045E-2</v>
      </c>
      <c r="S18" s="692">
        <v>3.4712201378868046E-2</v>
      </c>
      <c r="T18" s="692">
        <v>2.5659488119395168E-2</v>
      </c>
      <c r="U18" s="692">
        <v>3.1796236652459293E-2</v>
      </c>
      <c r="V18" s="692">
        <v>2.4870889558848027E-2</v>
      </c>
      <c r="W18" s="692">
        <v>2.673917969635169E-2</v>
      </c>
      <c r="X18" s="692">
        <v>1.1731120924216066E-2</v>
      </c>
      <c r="Y18" s="692">
        <v>9.6281471136452357E-2</v>
      </c>
      <c r="Z18" s="692">
        <v>3.6392192916930033E-4</v>
      </c>
      <c r="AA18" s="692">
        <v>7.7947385514777522E-4</v>
      </c>
      <c r="AB18" s="692">
        <v>1.3894678338196472E-4</v>
      </c>
      <c r="AC18" s="692">
        <v>2.614105192790258E-3</v>
      </c>
      <c r="AD18" s="692">
        <v>1.1189562376215467E-4</v>
      </c>
      <c r="AE18" s="692">
        <v>2.8596987783953426E-4</v>
      </c>
      <c r="AF18" s="692">
        <v>1.5037432465816695E-3</v>
      </c>
      <c r="AG18" s="692">
        <v>3.062737765168612E-4</v>
      </c>
      <c r="AH18" s="692">
        <v>3.9300549710220628E-3</v>
      </c>
      <c r="AI18" s="692">
        <v>2.062674360442031E-4</v>
      </c>
      <c r="AJ18" s="692">
        <v>3.2171118966443956E-4</v>
      </c>
      <c r="AK18" s="692">
        <v>2.1837041080933536E-3</v>
      </c>
      <c r="AL18" s="692">
        <v>2.3852048165005474E-3</v>
      </c>
      <c r="AM18" s="692">
        <v>2.5265188042430087E-3</v>
      </c>
      <c r="AN18" s="692">
        <v>2.7919154677460293E-3</v>
      </c>
      <c r="AO18" s="692">
        <v>3.5486160397444998E-4</v>
      </c>
      <c r="AP18" s="692">
        <v>5.8414464534075105E-3</v>
      </c>
      <c r="AQ18" s="693">
        <v>1.2720718553958833E-2</v>
      </c>
      <c r="AR18" s="692">
        <v>2.0045049699324254E-3</v>
      </c>
      <c r="AS18" s="692">
        <v>9.5590332864557009E-4</v>
      </c>
      <c r="AT18" s="692">
        <v>3.2738582419381243E-6</v>
      </c>
      <c r="AU18" s="692">
        <v>4.1175032489674076E-4</v>
      </c>
      <c r="AV18" s="692">
        <v>2.6336169469339224E-3</v>
      </c>
      <c r="AW18" s="692">
        <v>3.5589410589410592E-2</v>
      </c>
      <c r="AX18" s="693">
        <v>1.0021549098946463E-3</v>
      </c>
      <c r="AY18" s="693">
        <v>1.2948969778642573E-2</v>
      </c>
      <c r="AZ18" s="692">
        <v>6.3726623431929622E-3</v>
      </c>
      <c r="BA18" s="694">
        <v>2.514272899458805E-2</v>
      </c>
      <c r="BB18" s="693">
        <v>1.1375869779524928E-2</v>
      </c>
      <c r="BC18" s="693">
        <v>1.59025286795706E-2</v>
      </c>
      <c r="BD18" s="692">
        <v>9.9828895305314937E-3</v>
      </c>
      <c r="BE18" s="694">
        <v>1.5418091759220591E-2</v>
      </c>
      <c r="BF18" s="692">
        <v>1.4340953018768756E-2</v>
      </c>
      <c r="BG18" s="693">
        <v>8.137082641739183E-3</v>
      </c>
      <c r="BH18" s="693">
        <v>1.6746407373366891E-2</v>
      </c>
    </row>
    <row r="19" spans="1:60" s="6" customFormat="1" x14ac:dyDescent="0.15">
      <c r="A19" s="236" t="s">
        <v>629</v>
      </c>
      <c r="B19" s="695" t="s">
        <v>296</v>
      </c>
      <c r="C19" s="692">
        <v>0</v>
      </c>
      <c r="D19" s="692">
        <v>0</v>
      </c>
      <c r="E19" s="692">
        <v>0</v>
      </c>
      <c r="F19" s="692">
        <v>3.134796238244514E-3</v>
      </c>
      <c r="G19" s="692">
        <v>0</v>
      </c>
      <c r="H19" s="692">
        <v>0</v>
      </c>
      <c r="I19" s="692">
        <v>6.172458490216653E-5</v>
      </c>
      <c r="J19" s="692">
        <v>5.045968775545217E-5</v>
      </c>
      <c r="K19" s="692">
        <v>0</v>
      </c>
      <c r="L19" s="692">
        <v>4.7402993160425272E-4</v>
      </c>
      <c r="M19" s="692">
        <v>1.5322960867515322E-3</v>
      </c>
      <c r="N19" s="692">
        <v>0</v>
      </c>
      <c r="O19" s="692">
        <v>0</v>
      </c>
      <c r="P19" s="692">
        <v>1.3336068937217891E-3</v>
      </c>
      <c r="Q19" s="692">
        <v>0.16137517727251932</v>
      </c>
      <c r="R19" s="692">
        <v>3.6685476685476684E-2</v>
      </c>
      <c r="S19" s="692">
        <v>1.4269680936347603E-2</v>
      </c>
      <c r="T19" s="692">
        <v>2.4219414806571971E-3</v>
      </c>
      <c r="U19" s="692">
        <v>1.3487364435272865E-2</v>
      </c>
      <c r="V19" s="692">
        <v>1.7411772292711238E-3</v>
      </c>
      <c r="W19" s="692">
        <v>2.1646002611332319E-2</v>
      </c>
      <c r="X19" s="692">
        <v>1.3381506757660912E-4</v>
      </c>
      <c r="Y19" s="692">
        <v>7.25781176975142E-3</v>
      </c>
      <c r="Z19" s="692">
        <v>0</v>
      </c>
      <c r="AA19" s="692">
        <v>1.1302370899642741E-2</v>
      </c>
      <c r="AB19" s="692">
        <v>0</v>
      </c>
      <c r="AC19" s="692">
        <v>4.9887503679203399E-6</v>
      </c>
      <c r="AD19" s="692">
        <v>0</v>
      </c>
      <c r="AE19" s="692">
        <v>0</v>
      </c>
      <c r="AF19" s="692">
        <v>8.592818551895253E-5</v>
      </c>
      <c r="AG19" s="692">
        <v>0</v>
      </c>
      <c r="AH19" s="692">
        <v>2.8604830485287169E-4</v>
      </c>
      <c r="AI19" s="692">
        <v>0</v>
      </c>
      <c r="AJ19" s="692">
        <v>0</v>
      </c>
      <c r="AK19" s="692">
        <v>0</v>
      </c>
      <c r="AL19" s="692">
        <v>2.4681684622918709E-2</v>
      </c>
      <c r="AM19" s="692">
        <v>0</v>
      </c>
      <c r="AN19" s="692">
        <v>1.3358447214095834E-5</v>
      </c>
      <c r="AO19" s="692">
        <v>0</v>
      </c>
      <c r="AP19" s="692">
        <v>0</v>
      </c>
      <c r="AQ19" s="693">
        <v>5.9466238328795126E-3</v>
      </c>
      <c r="AR19" s="692">
        <v>0</v>
      </c>
      <c r="AS19" s="692">
        <v>4.5042565224136809E-5</v>
      </c>
      <c r="AT19" s="692">
        <v>0</v>
      </c>
      <c r="AU19" s="692">
        <v>3.7186201217236899E-3</v>
      </c>
      <c r="AV19" s="692">
        <v>2.9055835286816531E-2</v>
      </c>
      <c r="AW19" s="692">
        <v>-9.7027972027972031E-2</v>
      </c>
      <c r="AX19" s="693">
        <v>6.7847548430104952E-3</v>
      </c>
      <c r="AY19" s="693">
        <v>9.2481039188570813E-3</v>
      </c>
      <c r="AZ19" s="692">
        <v>4.3270225218100186E-2</v>
      </c>
      <c r="BA19" s="694">
        <v>1.8146103694337043E-2</v>
      </c>
      <c r="BB19" s="693">
        <v>1.4754857433053669E-2</v>
      </c>
      <c r="BC19" s="693">
        <v>1.3775561983523303E-2</v>
      </c>
      <c r="BD19" s="692">
        <v>1.742327023847717E-2</v>
      </c>
      <c r="BE19" s="694">
        <v>1.5777558690906017E-2</v>
      </c>
      <c r="BF19" s="692">
        <v>1.6103702887370508E-2</v>
      </c>
      <c r="BG19" s="693">
        <v>1.328150139013318E-2</v>
      </c>
      <c r="BH19" s="693">
        <v>1.2517429858241925E-2</v>
      </c>
    </row>
    <row r="20" spans="1:60" s="6" customFormat="1" x14ac:dyDescent="0.15">
      <c r="A20" s="236" t="s">
        <v>630</v>
      </c>
      <c r="B20" s="695" t="s">
        <v>297</v>
      </c>
      <c r="C20" s="692">
        <v>0</v>
      </c>
      <c r="D20" s="692">
        <v>0</v>
      </c>
      <c r="E20" s="692">
        <v>0</v>
      </c>
      <c r="F20" s="692">
        <v>3.134796238244514E-3</v>
      </c>
      <c r="G20" s="692">
        <v>0</v>
      </c>
      <c r="H20" s="692">
        <v>0</v>
      </c>
      <c r="I20" s="692">
        <v>0</v>
      </c>
      <c r="J20" s="692">
        <v>0</v>
      </c>
      <c r="K20" s="692">
        <v>0</v>
      </c>
      <c r="L20" s="692">
        <v>3.2053452518001849E-3</v>
      </c>
      <c r="M20" s="692">
        <v>1.0902876001885903E-3</v>
      </c>
      <c r="N20" s="692">
        <v>1.3018811039951762E-4</v>
      </c>
      <c r="O20" s="692">
        <v>1.4160294534126309E-4</v>
      </c>
      <c r="P20" s="692">
        <v>4.7873067979756532E-4</v>
      </c>
      <c r="Q20" s="692">
        <v>3.4310810192598015E-3</v>
      </c>
      <c r="R20" s="692">
        <v>0.16471636471636472</v>
      </c>
      <c r="S20" s="692">
        <v>1.7636684303350969E-3</v>
      </c>
      <c r="T20" s="692">
        <v>2.4873993585127971E-3</v>
      </c>
      <c r="U20" s="692">
        <v>2.2114649026376862E-3</v>
      </c>
      <c r="V20" s="692">
        <v>3.9230227696540756E-4</v>
      </c>
      <c r="W20" s="692">
        <v>2.0718008481434721E-3</v>
      </c>
      <c r="X20" s="692">
        <v>4.4605022525536379E-5</v>
      </c>
      <c r="Y20" s="692">
        <v>5.498342249811682E-5</v>
      </c>
      <c r="Z20" s="692">
        <v>0</v>
      </c>
      <c r="AA20" s="692">
        <v>2.5982461838259174E-4</v>
      </c>
      <c r="AB20" s="692">
        <v>0</v>
      </c>
      <c r="AC20" s="692">
        <v>4.9887503679203399E-6</v>
      </c>
      <c r="AD20" s="692">
        <v>0</v>
      </c>
      <c r="AE20" s="692">
        <v>0</v>
      </c>
      <c r="AF20" s="692">
        <v>4.8334604354410803E-5</v>
      </c>
      <c r="AG20" s="692">
        <v>0</v>
      </c>
      <c r="AH20" s="692">
        <v>1.2436882819690073E-5</v>
      </c>
      <c r="AI20" s="692">
        <v>0</v>
      </c>
      <c r="AJ20" s="692">
        <v>0</v>
      </c>
      <c r="AK20" s="692">
        <v>0</v>
      </c>
      <c r="AL20" s="692">
        <v>2.8968139655470414E-2</v>
      </c>
      <c r="AM20" s="692">
        <v>0</v>
      </c>
      <c r="AN20" s="692">
        <v>1.3358447214095834E-5</v>
      </c>
      <c r="AO20" s="692">
        <v>0</v>
      </c>
      <c r="AP20" s="692">
        <v>0</v>
      </c>
      <c r="AQ20" s="693">
        <v>5.73159593079022E-3</v>
      </c>
      <c r="AR20" s="692">
        <v>0</v>
      </c>
      <c r="AS20" s="692">
        <v>2.3021755559003257E-5</v>
      </c>
      <c r="AT20" s="692">
        <v>0</v>
      </c>
      <c r="AU20" s="692">
        <v>2.1874236010139352E-3</v>
      </c>
      <c r="AV20" s="692">
        <v>4.9465062854788619E-2</v>
      </c>
      <c r="AW20" s="692">
        <v>-1.436063936063936E-2</v>
      </c>
      <c r="AX20" s="693">
        <v>1.0673780305496681E-2</v>
      </c>
      <c r="AY20" s="693">
        <v>1.1004859994410194E-2</v>
      </c>
      <c r="AZ20" s="692">
        <v>0.1084903938579094</v>
      </c>
      <c r="BA20" s="694">
        <v>3.2766875525185958E-2</v>
      </c>
      <c r="BB20" s="693">
        <v>2.8615455936518402E-2</v>
      </c>
      <c r="BC20" s="693">
        <v>2.2950162101516701E-2</v>
      </c>
      <c r="BD20" s="692">
        <v>1.8575553416746871E-2</v>
      </c>
      <c r="BE20" s="694">
        <v>2.137506673926489E-2</v>
      </c>
      <c r="BF20" s="692">
        <v>2.0820264152862786E-2</v>
      </c>
      <c r="BG20" s="693">
        <v>3.7130214156903325E-2</v>
      </c>
      <c r="BH20" s="693">
        <v>2.4101163326719292E-2</v>
      </c>
    </row>
    <row r="21" spans="1:60" s="6" customFormat="1" x14ac:dyDescent="0.15">
      <c r="A21" s="236" t="s">
        <v>631</v>
      </c>
      <c r="B21" s="695" t="s">
        <v>298</v>
      </c>
      <c r="C21" s="692">
        <v>0</v>
      </c>
      <c r="D21" s="692">
        <v>0</v>
      </c>
      <c r="E21" s="692">
        <v>0</v>
      </c>
      <c r="F21" s="692">
        <v>0</v>
      </c>
      <c r="G21" s="692">
        <v>0</v>
      </c>
      <c r="H21" s="692">
        <v>0</v>
      </c>
      <c r="I21" s="692">
        <v>0</v>
      </c>
      <c r="J21" s="692">
        <v>0</v>
      </c>
      <c r="K21" s="692">
        <v>0</v>
      </c>
      <c r="L21" s="692">
        <v>0</v>
      </c>
      <c r="M21" s="692">
        <v>0</v>
      </c>
      <c r="N21" s="692">
        <v>0</v>
      </c>
      <c r="O21" s="692">
        <v>0</v>
      </c>
      <c r="P21" s="692">
        <v>3.4195048556968952E-5</v>
      </c>
      <c r="Q21" s="692">
        <v>2.1272702319410767E-3</v>
      </c>
      <c r="R21" s="692">
        <v>6.5815265815265811E-3</v>
      </c>
      <c r="S21" s="692">
        <v>0.13732563732563732</v>
      </c>
      <c r="T21" s="692">
        <v>0</v>
      </c>
      <c r="U21" s="692">
        <v>7.7144124510616962E-4</v>
      </c>
      <c r="V21" s="692">
        <v>5.8576641355108795E-4</v>
      </c>
      <c r="W21" s="692">
        <v>6.1506587679259332E-4</v>
      </c>
      <c r="X21" s="692">
        <v>8.9210045051072757E-5</v>
      </c>
      <c r="Y21" s="692">
        <v>2.3642871674190233E-4</v>
      </c>
      <c r="Z21" s="692">
        <v>0</v>
      </c>
      <c r="AA21" s="692">
        <v>1.2991230919129587E-4</v>
      </c>
      <c r="AB21" s="692">
        <v>0</v>
      </c>
      <c r="AC21" s="692">
        <v>8.7303131438605942E-4</v>
      </c>
      <c r="AD21" s="692">
        <v>1.1189562376215467E-5</v>
      </c>
      <c r="AE21" s="692">
        <v>0</v>
      </c>
      <c r="AF21" s="692">
        <v>2.1482046379738133E-5</v>
      </c>
      <c r="AG21" s="692">
        <v>1.6119672448255851E-5</v>
      </c>
      <c r="AH21" s="692">
        <v>2.5619978608561549E-3</v>
      </c>
      <c r="AI21" s="692">
        <v>0</v>
      </c>
      <c r="AJ21" s="692">
        <v>1.100095336364742E-2</v>
      </c>
      <c r="AK21" s="692">
        <v>0</v>
      </c>
      <c r="AL21" s="692">
        <v>9.6560465518234721E-3</v>
      </c>
      <c r="AM21" s="692">
        <v>0</v>
      </c>
      <c r="AN21" s="692">
        <v>1.1488264604122417E-3</v>
      </c>
      <c r="AO21" s="692">
        <v>2.4840312278211499E-2</v>
      </c>
      <c r="AP21" s="692">
        <v>0</v>
      </c>
      <c r="AQ21" s="693">
        <v>2.2098340190747786E-3</v>
      </c>
      <c r="AR21" s="692">
        <v>1.4258849786117254E-3</v>
      </c>
      <c r="AS21" s="692">
        <v>1.0389818378367557E-3</v>
      </c>
      <c r="AT21" s="692">
        <v>0</v>
      </c>
      <c r="AU21" s="692">
        <v>1.0821313226192468E-2</v>
      </c>
      <c r="AV21" s="692">
        <v>3.1697274858345309E-2</v>
      </c>
      <c r="AW21" s="692">
        <v>-6.0314685314685312E-2</v>
      </c>
      <c r="AX21" s="693">
        <v>8.0764826909575736E-3</v>
      </c>
      <c r="AY21" s="693">
        <v>6.2465238745755139E-3</v>
      </c>
      <c r="AZ21" s="692">
        <v>3.2304379038047381E-3</v>
      </c>
      <c r="BA21" s="694">
        <v>4.9404631633554619E-3</v>
      </c>
      <c r="BB21" s="693">
        <v>6.3516448500311453E-3</v>
      </c>
      <c r="BC21" s="693">
        <v>5.7028283842897034E-3</v>
      </c>
      <c r="BD21" s="692">
        <v>1.1212704523580365E-2</v>
      </c>
      <c r="BE21" s="694">
        <v>9.2595774149041334E-3</v>
      </c>
      <c r="BF21" s="692">
        <v>9.6466446821857881E-3</v>
      </c>
      <c r="BG21" s="693">
        <v>2.7524868452426425E-3</v>
      </c>
      <c r="BH21" s="693">
        <v>3.5715819582714161E-3</v>
      </c>
    </row>
    <row r="22" spans="1:60" s="6" customFormat="1" x14ac:dyDescent="0.15">
      <c r="A22" s="236" t="s">
        <v>632</v>
      </c>
      <c r="B22" s="695" t="s">
        <v>966</v>
      </c>
      <c r="C22" s="692">
        <v>0</v>
      </c>
      <c r="D22" s="692">
        <v>0</v>
      </c>
      <c r="E22" s="692">
        <v>0</v>
      </c>
      <c r="F22" s="692">
        <v>0</v>
      </c>
      <c r="G22" s="692">
        <v>0</v>
      </c>
      <c r="H22" s="692">
        <v>0</v>
      </c>
      <c r="I22" s="692">
        <v>1.5431146225541632E-5</v>
      </c>
      <c r="J22" s="692">
        <v>0</v>
      </c>
      <c r="K22" s="692">
        <v>0</v>
      </c>
      <c r="L22" s="692">
        <v>0</v>
      </c>
      <c r="M22" s="692">
        <v>0</v>
      </c>
      <c r="N22" s="692">
        <v>0</v>
      </c>
      <c r="O22" s="692">
        <v>3.0343488287413521E-5</v>
      </c>
      <c r="P22" s="692">
        <v>5.8302557789632059E-3</v>
      </c>
      <c r="Q22" s="692">
        <v>2.9964774234868931E-3</v>
      </c>
      <c r="R22" s="692">
        <v>9.6465696465696457E-3</v>
      </c>
      <c r="S22" s="692">
        <v>0.14181497514830849</v>
      </c>
      <c r="T22" s="692">
        <v>0.28284349021404726</v>
      </c>
      <c r="U22" s="692">
        <v>0.12352060069558285</v>
      </c>
      <c r="V22" s="692">
        <v>0.30111618058802347</v>
      </c>
      <c r="W22" s="692">
        <v>5.492430373463684E-3</v>
      </c>
      <c r="X22" s="692">
        <v>1.4273607208171641E-3</v>
      </c>
      <c r="Y22" s="692">
        <v>3.6838893073738266E-4</v>
      </c>
      <c r="Z22" s="692">
        <v>9.5768928728763235E-6</v>
      </c>
      <c r="AA22" s="692">
        <v>0</v>
      </c>
      <c r="AB22" s="692">
        <v>0</v>
      </c>
      <c r="AC22" s="692">
        <v>2.9932502207522039E-5</v>
      </c>
      <c r="AD22" s="692">
        <v>4.4758249504861867E-5</v>
      </c>
      <c r="AE22" s="692">
        <v>0</v>
      </c>
      <c r="AF22" s="692">
        <v>0</v>
      </c>
      <c r="AG22" s="692">
        <v>1.305693468308724E-3</v>
      </c>
      <c r="AH22" s="692">
        <v>1.865532422953511E-3</v>
      </c>
      <c r="AI22" s="692">
        <v>2.7794537006956368E-3</v>
      </c>
      <c r="AJ22" s="692">
        <v>0</v>
      </c>
      <c r="AK22" s="692">
        <v>0</v>
      </c>
      <c r="AL22" s="692">
        <v>3.1900674079622056E-2</v>
      </c>
      <c r="AM22" s="692">
        <v>0</v>
      </c>
      <c r="AN22" s="692">
        <v>2.6716894428191667E-5</v>
      </c>
      <c r="AO22" s="692">
        <v>3.5841022001419448E-2</v>
      </c>
      <c r="AP22" s="692">
        <v>0</v>
      </c>
      <c r="AQ22" s="693">
        <v>2.5669635826912559E-2</v>
      </c>
      <c r="AR22" s="692">
        <v>4.1329999380050012E-5</v>
      </c>
      <c r="AS22" s="692">
        <v>4.4141713919654073E-4</v>
      </c>
      <c r="AT22" s="692">
        <v>0</v>
      </c>
      <c r="AU22" s="692">
        <v>0</v>
      </c>
      <c r="AV22" s="692">
        <v>0</v>
      </c>
      <c r="AW22" s="692">
        <v>7.117882117882118E-3</v>
      </c>
      <c r="AX22" s="693">
        <v>2.1371922387808482E-4</v>
      </c>
      <c r="AY22" s="693">
        <v>2.5215456764981155E-2</v>
      </c>
      <c r="AZ22" s="692">
        <v>3.9209364011339991E-3</v>
      </c>
      <c r="BA22" s="694">
        <v>9.0203643811114075E-3</v>
      </c>
      <c r="BB22" s="693">
        <v>4.157073137269437E-3</v>
      </c>
      <c r="BC22" s="693">
        <v>1.9457758251824084E-2</v>
      </c>
      <c r="BD22" s="692">
        <v>8.0020853384664747E-2</v>
      </c>
      <c r="BE22" s="694">
        <v>3.9299515248270064E-2</v>
      </c>
      <c r="BF22" s="692">
        <v>4.7369597836591441E-2</v>
      </c>
      <c r="BG22" s="693">
        <v>-4.3044356938975355E-2</v>
      </c>
      <c r="BH22" s="693">
        <v>4.3741428231932359E-3</v>
      </c>
    </row>
    <row r="23" spans="1:60" s="6" customFormat="1" ht="12" x14ac:dyDescent="0.15">
      <c r="A23" s="236" t="s">
        <v>633</v>
      </c>
      <c r="B23" s="91" t="s">
        <v>36</v>
      </c>
      <c r="C23" s="692">
        <v>0</v>
      </c>
      <c r="D23" s="692">
        <v>0</v>
      </c>
      <c r="E23" s="692">
        <v>0</v>
      </c>
      <c r="F23" s="692">
        <v>0</v>
      </c>
      <c r="G23" s="692">
        <v>0</v>
      </c>
      <c r="H23" s="692">
        <v>0</v>
      </c>
      <c r="I23" s="692">
        <v>0</v>
      </c>
      <c r="J23" s="692">
        <v>0</v>
      </c>
      <c r="K23" s="692">
        <v>0</v>
      </c>
      <c r="L23" s="692">
        <v>2.2572853885916798E-5</v>
      </c>
      <c r="M23" s="692">
        <v>0</v>
      </c>
      <c r="N23" s="692">
        <v>0</v>
      </c>
      <c r="O23" s="692">
        <v>0</v>
      </c>
      <c r="P23" s="692">
        <v>8.3777868964573935E-4</v>
      </c>
      <c r="Q23" s="692">
        <v>2.2805251841346814E-2</v>
      </c>
      <c r="R23" s="692">
        <v>2.0825660825660827E-2</v>
      </c>
      <c r="S23" s="692">
        <v>2.2366522366522368E-2</v>
      </c>
      <c r="T23" s="692">
        <v>1.9048242455979577E-2</v>
      </c>
      <c r="U23" s="692">
        <v>0.15459039684223383</v>
      </c>
      <c r="V23" s="692">
        <v>2.8084543827687942E-2</v>
      </c>
      <c r="W23" s="692">
        <v>2.1948140235019908E-2</v>
      </c>
      <c r="X23" s="692">
        <v>1.1151255631384094E-3</v>
      </c>
      <c r="Y23" s="692">
        <v>8.6488923589537747E-3</v>
      </c>
      <c r="Z23" s="692">
        <v>0</v>
      </c>
      <c r="AA23" s="692">
        <v>1.948684637869438E-4</v>
      </c>
      <c r="AB23" s="692">
        <v>0</v>
      </c>
      <c r="AC23" s="692">
        <v>2.0952751545265426E-4</v>
      </c>
      <c r="AD23" s="692">
        <v>0</v>
      </c>
      <c r="AE23" s="692">
        <v>1.4665121940488935E-5</v>
      </c>
      <c r="AF23" s="692">
        <v>1.8259739422777415E-4</v>
      </c>
      <c r="AG23" s="692">
        <v>1.7731639693081437E-4</v>
      </c>
      <c r="AH23" s="692">
        <v>1.6292316493793995E-3</v>
      </c>
      <c r="AI23" s="692">
        <v>3.2487121176961992E-4</v>
      </c>
      <c r="AJ23" s="692">
        <v>7.454283662956526E-5</v>
      </c>
      <c r="AK23" s="692">
        <v>0</v>
      </c>
      <c r="AL23" s="692">
        <v>1.5584490407328455E-2</v>
      </c>
      <c r="AM23" s="692">
        <v>4.8216007714561236E-5</v>
      </c>
      <c r="AN23" s="692">
        <v>3.3396118035239586E-4</v>
      </c>
      <c r="AO23" s="692">
        <v>0</v>
      </c>
      <c r="AP23" s="692">
        <v>1.1126564673157164E-3</v>
      </c>
      <c r="AQ23" s="693">
        <v>1.1258471555330316E-2</v>
      </c>
      <c r="AR23" s="692">
        <v>5.2489099212663509E-3</v>
      </c>
      <c r="AS23" s="692">
        <v>9.9283823212936231E-3</v>
      </c>
      <c r="AT23" s="692">
        <v>0</v>
      </c>
      <c r="AU23" s="692">
        <v>2.0420242675347738E-2</v>
      </c>
      <c r="AV23" s="692">
        <v>6.9720445472395268E-2</v>
      </c>
      <c r="AW23" s="692">
        <v>3.0094905094905096E-2</v>
      </c>
      <c r="AX23" s="693">
        <v>2.1182011263999715E-2</v>
      </c>
      <c r="AY23" s="693">
        <v>2.17257488967415E-2</v>
      </c>
      <c r="AZ23" s="692">
        <v>0.10872765765875382</v>
      </c>
      <c r="BA23" s="694">
        <v>6.4310456165379198E-2</v>
      </c>
      <c r="BB23" s="693">
        <v>4.6803515297829994E-2</v>
      </c>
      <c r="BC23" s="693">
        <v>3.8760310946434194E-2</v>
      </c>
      <c r="BD23" s="692">
        <v>3.108491070473746E-2</v>
      </c>
      <c r="BE23" s="694">
        <v>2.7322790732096695E-2</v>
      </c>
      <c r="BF23" s="692">
        <v>2.8068360997609398E-2</v>
      </c>
      <c r="BG23" s="693">
        <v>6.7268093144710439E-2</v>
      </c>
      <c r="BH23" s="693">
        <v>4.4538262654721307E-2</v>
      </c>
    </row>
    <row r="24" spans="1:60" s="6" customFormat="1" ht="12" x14ac:dyDescent="0.15">
      <c r="A24" s="236" t="s">
        <v>634</v>
      </c>
      <c r="B24" s="91" t="s">
        <v>967</v>
      </c>
      <c r="C24" s="692">
        <v>0</v>
      </c>
      <c r="D24" s="692">
        <v>0</v>
      </c>
      <c r="E24" s="692">
        <v>0</v>
      </c>
      <c r="F24" s="692">
        <v>0</v>
      </c>
      <c r="G24" s="692">
        <v>0</v>
      </c>
      <c r="H24" s="692">
        <v>0</v>
      </c>
      <c r="I24" s="692">
        <v>0</v>
      </c>
      <c r="J24" s="692">
        <v>1.0091937551090434E-5</v>
      </c>
      <c r="K24" s="692">
        <v>0</v>
      </c>
      <c r="L24" s="692">
        <v>0</v>
      </c>
      <c r="M24" s="692">
        <v>0</v>
      </c>
      <c r="N24" s="692">
        <v>0</v>
      </c>
      <c r="O24" s="692">
        <v>0</v>
      </c>
      <c r="P24" s="692">
        <v>5.1292572835453425E-5</v>
      </c>
      <c r="Q24" s="692">
        <v>4.8035134269637221E-4</v>
      </c>
      <c r="R24" s="692">
        <v>2.0196020196020195E-4</v>
      </c>
      <c r="S24" s="692">
        <v>0</v>
      </c>
      <c r="T24" s="692">
        <v>6.5457877855599919E-5</v>
      </c>
      <c r="U24" s="692">
        <v>5.785809338296272E-5</v>
      </c>
      <c r="V24" s="692">
        <v>7.4752392775189296E-3</v>
      </c>
      <c r="W24" s="692">
        <v>1.5214787478553624E-3</v>
      </c>
      <c r="X24" s="692">
        <v>4.4605022525536379E-5</v>
      </c>
      <c r="Y24" s="692">
        <v>1.6714960439427513E-3</v>
      </c>
      <c r="Z24" s="692">
        <v>1.9153785745752647E-5</v>
      </c>
      <c r="AA24" s="692">
        <v>0</v>
      </c>
      <c r="AB24" s="692">
        <v>0</v>
      </c>
      <c r="AC24" s="692">
        <v>2.9433627170730002E-4</v>
      </c>
      <c r="AD24" s="692">
        <v>1.4546431089080107E-4</v>
      </c>
      <c r="AE24" s="692">
        <v>8.7990731642933605E-5</v>
      </c>
      <c r="AF24" s="692">
        <v>1.6648585944297053E-4</v>
      </c>
      <c r="AG24" s="692">
        <v>2.7403443162034947E-4</v>
      </c>
      <c r="AH24" s="692">
        <v>1.3307464617068377E-3</v>
      </c>
      <c r="AI24" s="692">
        <v>2.0111075014309803E-4</v>
      </c>
      <c r="AJ24" s="692">
        <v>2.3539843146178502E-5</v>
      </c>
      <c r="AK24" s="692">
        <v>1.364815067558346E-4</v>
      </c>
      <c r="AL24" s="692">
        <v>2.2872616235524571E-3</v>
      </c>
      <c r="AM24" s="692">
        <v>1.5429122468659594E-4</v>
      </c>
      <c r="AN24" s="692">
        <v>9.3509130498670831E-5</v>
      </c>
      <c r="AO24" s="692">
        <v>0</v>
      </c>
      <c r="AP24" s="692">
        <v>0</v>
      </c>
      <c r="AQ24" s="693">
        <v>7.4672805412633102E-4</v>
      </c>
      <c r="AR24" s="692">
        <v>6.406149903907751E-4</v>
      </c>
      <c r="AS24" s="692">
        <v>5.4386395143410524E-2</v>
      </c>
      <c r="AT24" s="692">
        <v>0</v>
      </c>
      <c r="AU24" s="692">
        <v>9.0533602686670864E-2</v>
      </c>
      <c r="AV24" s="692">
        <v>3.4461268881860116E-2</v>
      </c>
      <c r="AW24" s="692">
        <v>0.38598901098901101</v>
      </c>
      <c r="AX24" s="693">
        <v>3.960283659670407E-2</v>
      </c>
      <c r="AY24" s="693">
        <v>2.0761535415451948E-2</v>
      </c>
      <c r="AZ24" s="692">
        <v>0.15677661917334859</v>
      </c>
      <c r="BA24" s="694">
        <v>4.4926872499034064E-2</v>
      </c>
      <c r="BB24" s="693">
        <v>5.2437927421469514E-2</v>
      </c>
      <c r="BC24" s="693">
        <v>3.5722557148173163E-2</v>
      </c>
      <c r="BD24" s="692">
        <v>9.095283926852743E-3</v>
      </c>
      <c r="BE24" s="694">
        <v>1.7861013168119512E-3</v>
      </c>
      <c r="BF24" s="692">
        <v>3.2346221664603853E-3</v>
      </c>
      <c r="BG24" s="693">
        <v>0.10618314107594688</v>
      </c>
      <c r="BH24" s="693">
        <v>5.3279103926335052E-2</v>
      </c>
    </row>
    <row r="25" spans="1:60" s="6" customFormat="1" ht="12" x14ac:dyDescent="0.15">
      <c r="A25" s="236" t="s">
        <v>635</v>
      </c>
      <c r="B25" s="91" t="s">
        <v>207</v>
      </c>
      <c r="C25" s="692">
        <v>0</v>
      </c>
      <c r="D25" s="692">
        <v>0</v>
      </c>
      <c r="E25" s="692">
        <v>0</v>
      </c>
      <c r="F25" s="692">
        <v>0</v>
      </c>
      <c r="G25" s="692">
        <v>0</v>
      </c>
      <c r="H25" s="692">
        <v>0</v>
      </c>
      <c r="I25" s="692">
        <v>0</v>
      </c>
      <c r="J25" s="692">
        <v>0</v>
      </c>
      <c r="K25" s="692">
        <v>0</v>
      </c>
      <c r="L25" s="692">
        <v>0</v>
      </c>
      <c r="M25" s="692">
        <v>0</v>
      </c>
      <c r="N25" s="692">
        <v>0</v>
      </c>
      <c r="O25" s="692">
        <v>0</v>
      </c>
      <c r="P25" s="692">
        <v>0</v>
      </c>
      <c r="Q25" s="692">
        <v>0</v>
      </c>
      <c r="R25" s="692">
        <v>1.3068013068013068E-3</v>
      </c>
      <c r="S25" s="692">
        <v>0</v>
      </c>
      <c r="T25" s="692">
        <v>0</v>
      </c>
      <c r="U25" s="692">
        <v>0</v>
      </c>
      <c r="V25" s="692">
        <v>0</v>
      </c>
      <c r="W25" s="692">
        <v>0.25774497426434884</v>
      </c>
      <c r="X25" s="692">
        <v>0</v>
      </c>
      <c r="Y25" s="692">
        <v>0</v>
      </c>
      <c r="Z25" s="692">
        <v>0</v>
      </c>
      <c r="AA25" s="692">
        <v>0</v>
      </c>
      <c r="AB25" s="692">
        <v>0</v>
      </c>
      <c r="AC25" s="692">
        <v>4.9887503679203399E-6</v>
      </c>
      <c r="AD25" s="692">
        <v>0</v>
      </c>
      <c r="AE25" s="692">
        <v>0</v>
      </c>
      <c r="AF25" s="692">
        <v>9.3017260824266122E-3</v>
      </c>
      <c r="AG25" s="692">
        <v>0</v>
      </c>
      <c r="AH25" s="692">
        <v>4.6140835261050169E-3</v>
      </c>
      <c r="AI25" s="692">
        <v>4.125348720884062E-5</v>
      </c>
      <c r="AJ25" s="692">
        <v>0</v>
      </c>
      <c r="AK25" s="692">
        <v>0</v>
      </c>
      <c r="AL25" s="692">
        <v>2.8098173647519733E-2</v>
      </c>
      <c r="AM25" s="692">
        <v>0</v>
      </c>
      <c r="AN25" s="692">
        <v>6.6792236070479171E-5</v>
      </c>
      <c r="AO25" s="692">
        <v>0</v>
      </c>
      <c r="AP25" s="692">
        <v>0</v>
      </c>
      <c r="AQ25" s="693">
        <v>8.8731220848830509E-3</v>
      </c>
      <c r="AR25" s="692">
        <v>0</v>
      </c>
      <c r="AS25" s="692">
        <v>7.5351206890511531E-3</v>
      </c>
      <c r="AT25" s="692">
        <v>0</v>
      </c>
      <c r="AU25" s="692">
        <v>1.9648210816166346E-2</v>
      </c>
      <c r="AV25" s="692">
        <v>2.5984151362570828E-2</v>
      </c>
      <c r="AW25" s="692">
        <v>-7.1428571428571425E-2</v>
      </c>
      <c r="AX25" s="693">
        <v>1.08476348036773E-2</v>
      </c>
      <c r="AY25" s="693">
        <v>1.4165508658317805E-2</v>
      </c>
      <c r="AZ25" s="692">
        <v>0.1036842809690097</v>
      </c>
      <c r="BA25" s="694">
        <v>3.3673370133501933E-2</v>
      </c>
      <c r="BB25" s="693">
        <v>2.8636477798148086E-2</v>
      </c>
      <c r="BC25" s="693">
        <v>2.5003708204630441E-2</v>
      </c>
      <c r="BD25" s="692">
        <v>1.6781627633408191E-2</v>
      </c>
      <c r="BE25" s="694">
        <v>2.3503454582939065E-2</v>
      </c>
      <c r="BF25" s="692">
        <v>2.2171334836642308E-2</v>
      </c>
      <c r="BG25" s="693">
        <v>3.5698411706287202E-2</v>
      </c>
      <c r="BH25" s="693">
        <v>2.6534328588976027E-2</v>
      </c>
    </row>
    <row r="26" spans="1:60" s="6" customFormat="1" ht="12" x14ac:dyDescent="0.15">
      <c r="A26" s="236" t="s">
        <v>636</v>
      </c>
      <c r="B26" s="91" t="s">
        <v>56</v>
      </c>
      <c r="C26" s="692">
        <v>0</v>
      </c>
      <c r="D26" s="692">
        <v>0</v>
      </c>
      <c r="E26" s="692">
        <v>0</v>
      </c>
      <c r="F26" s="692">
        <v>6.269592476489028E-3</v>
      </c>
      <c r="G26" s="692">
        <v>8.8626292466765146E-3</v>
      </c>
      <c r="H26" s="692">
        <v>2.0053475935828877E-2</v>
      </c>
      <c r="I26" s="692">
        <v>1.634158385284859E-2</v>
      </c>
      <c r="J26" s="692">
        <v>4.6927509612570521E-3</v>
      </c>
      <c r="K26" s="692">
        <v>1.1600928074245939E-2</v>
      </c>
      <c r="L26" s="692">
        <v>2.2121396808198459E-3</v>
      </c>
      <c r="M26" s="692">
        <v>1.7267798208392266E-2</v>
      </c>
      <c r="N26" s="692">
        <v>5.9338370318938027E-3</v>
      </c>
      <c r="O26" s="692">
        <v>4.0093862523769064E-2</v>
      </c>
      <c r="P26" s="692">
        <v>5.0950622349883734E-3</v>
      </c>
      <c r="Q26" s="692">
        <v>9.8357655885447648E-4</v>
      </c>
      <c r="R26" s="692">
        <v>3.6234036234036233E-3</v>
      </c>
      <c r="S26" s="692">
        <v>1.0662177328843996E-2</v>
      </c>
      <c r="T26" s="692">
        <v>3.7965569156247956E-3</v>
      </c>
      <c r="U26" s="692">
        <v>3.3300547080416321E-3</v>
      </c>
      <c r="V26" s="692">
        <v>7.3140191636975292E-3</v>
      </c>
      <c r="W26" s="692">
        <v>2.4063103600833035E-3</v>
      </c>
      <c r="X26" s="692">
        <v>4.6879878674338731E-2</v>
      </c>
      <c r="Y26" s="692">
        <v>3.2000351893903987E-3</v>
      </c>
      <c r="Z26" s="692">
        <v>1.1731693769273497E-2</v>
      </c>
      <c r="AA26" s="692">
        <v>3.8324131211432285E-3</v>
      </c>
      <c r="AB26" s="692">
        <v>4.0294567180769762E-3</v>
      </c>
      <c r="AC26" s="692">
        <v>6.7298242463245386E-3</v>
      </c>
      <c r="AD26" s="692">
        <v>1.6023453322740546E-2</v>
      </c>
      <c r="AE26" s="692">
        <v>9.8989573098300313E-5</v>
      </c>
      <c r="AF26" s="692">
        <v>2.405989194530671E-3</v>
      </c>
      <c r="AG26" s="692">
        <v>1.7505964278805856E-2</v>
      </c>
      <c r="AH26" s="692">
        <v>8.8799343332587113E-3</v>
      </c>
      <c r="AI26" s="692">
        <v>2.4602548434172325E-2</v>
      </c>
      <c r="AJ26" s="692">
        <v>3.6800621451859058E-3</v>
      </c>
      <c r="AK26" s="692">
        <v>4.9542786952367954E-2</v>
      </c>
      <c r="AL26" s="692">
        <v>6.6370916633058706E-3</v>
      </c>
      <c r="AM26" s="692">
        <v>2.7868852459016396E-3</v>
      </c>
      <c r="AN26" s="692">
        <v>1.2102753175970826E-2</v>
      </c>
      <c r="AO26" s="692">
        <v>6.3165365507452095E-2</v>
      </c>
      <c r="AP26" s="692">
        <v>1.6689847009735744E-3</v>
      </c>
      <c r="AQ26" s="693">
        <v>8.1704876351798243E-3</v>
      </c>
      <c r="AR26" s="692">
        <v>1.9941724700874131E-2</v>
      </c>
      <c r="AS26" s="692">
        <v>1.1267647927291291E-2</v>
      </c>
      <c r="AT26" s="692">
        <v>0</v>
      </c>
      <c r="AU26" s="692">
        <v>2.4447675540743979E-3</v>
      </c>
      <c r="AV26" s="692">
        <v>5.5488483792825614E-3</v>
      </c>
      <c r="AW26" s="692">
        <v>-8.7412587412587413E-4</v>
      </c>
      <c r="AX26" s="693">
        <v>8.0543356211256467E-3</v>
      </c>
      <c r="AY26" s="693">
        <v>1.2065410808712703E-2</v>
      </c>
      <c r="AZ26" s="692">
        <v>6.7498509496635717E-3</v>
      </c>
      <c r="BA26" s="694">
        <v>9.4837438902803783E-3</v>
      </c>
      <c r="BB26" s="693">
        <v>8.5210456495257349E-3</v>
      </c>
      <c r="BC26" s="693">
        <v>1.1030189432564765E-2</v>
      </c>
      <c r="BD26" s="692">
        <v>2.2363918297508289E-2</v>
      </c>
      <c r="BE26" s="694">
        <v>1.8870692343882983E-2</v>
      </c>
      <c r="BF26" s="692">
        <v>1.9562973669486783E-2</v>
      </c>
      <c r="BG26" s="693">
        <v>-3.5401518150439959E-3</v>
      </c>
      <c r="BH26" s="693">
        <v>6.4190553088413404E-3</v>
      </c>
    </row>
    <row r="27" spans="1:60" s="6" customFormat="1" ht="12" x14ac:dyDescent="0.15">
      <c r="A27" s="236" t="s">
        <v>637</v>
      </c>
      <c r="B27" s="91" t="s">
        <v>37</v>
      </c>
      <c r="C27" s="692">
        <v>3.8910505836575876E-3</v>
      </c>
      <c r="D27" s="692">
        <v>0</v>
      </c>
      <c r="E27" s="692">
        <v>0</v>
      </c>
      <c r="F27" s="692">
        <v>6.269592476489028E-3</v>
      </c>
      <c r="G27" s="692">
        <v>5.6811725940234068E-4</v>
      </c>
      <c r="H27" s="692">
        <v>1.3368983957219251E-3</v>
      </c>
      <c r="I27" s="692">
        <v>4.2281340657984072E-3</v>
      </c>
      <c r="J27" s="692">
        <v>4.248705709009073E-3</v>
      </c>
      <c r="K27" s="692">
        <v>1.1600928074245939E-3</v>
      </c>
      <c r="L27" s="692">
        <v>3.3407823751156859E-3</v>
      </c>
      <c r="M27" s="692">
        <v>4.8620933521923617E-3</v>
      </c>
      <c r="N27" s="692">
        <v>3.7982952209543474E-3</v>
      </c>
      <c r="O27" s="692">
        <v>3.1152647975077881E-3</v>
      </c>
      <c r="P27" s="692">
        <v>3.1972370400765969E-3</v>
      </c>
      <c r="Q27" s="692">
        <v>1.6697927627064367E-3</v>
      </c>
      <c r="R27" s="692">
        <v>1.6632016632016633E-3</v>
      </c>
      <c r="S27" s="692">
        <v>8.8183421516754845E-4</v>
      </c>
      <c r="T27" s="692">
        <v>4.2547620606139952E-3</v>
      </c>
      <c r="U27" s="692">
        <v>1.6521699999357132E-3</v>
      </c>
      <c r="V27" s="692">
        <v>1.8647793165341975E-3</v>
      </c>
      <c r="W27" s="692">
        <v>1.4783162301857068E-3</v>
      </c>
      <c r="X27" s="692">
        <v>1.650385833444846E-3</v>
      </c>
      <c r="Y27" s="692">
        <v>8.2475133747175224E-4</v>
      </c>
      <c r="Z27" s="692">
        <v>1.2919228485510161E-2</v>
      </c>
      <c r="AA27" s="692">
        <v>2.9360181877232869E-2</v>
      </c>
      <c r="AB27" s="692">
        <v>3.1957760177851883E-3</v>
      </c>
      <c r="AC27" s="692">
        <v>3.4372490034971139E-3</v>
      </c>
      <c r="AD27" s="692">
        <v>2.562409784153342E-3</v>
      </c>
      <c r="AE27" s="692">
        <v>8.5277684083943164E-3</v>
      </c>
      <c r="AF27" s="692">
        <v>5.2631013630358428E-3</v>
      </c>
      <c r="AG27" s="692">
        <v>1.5636082274808176E-3</v>
      </c>
      <c r="AH27" s="692">
        <v>8.9421187473571629E-3</v>
      </c>
      <c r="AI27" s="692">
        <v>4.6049205096868346E-3</v>
      </c>
      <c r="AJ27" s="692">
        <v>2.2284384845048981E-3</v>
      </c>
      <c r="AK27" s="692">
        <v>1.5012965743141805E-3</v>
      </c>
      <c r="AL27" s="692">
        <v>1.3251137869447485E-3</v>
      </c>
      <c r="AM27" s="692">
        <v>1.3018322082931533E-3</v>
      </c>
      <c r="AN27" s="692">
        <v>3.5667054061635874E-3</v>
      </c>
      <c r="AO27" s="692">
        <v>0</v>
      </c>
      <c r="AP27" s="692">
        <v>0</v>
      </c>
      <c r="AQ27" s="693">
        <v>3.834139330063535E-3</v>
      </c>
      <c r="AR27" s="692">
        <v>0</v>
      </c>
      <c r="AS27" s="692">
        <v>0</v>
      </c>
      <c r="AT27" s="692">
        <v>0</v>
      </c>
      <c r="AU27" s="692">
        <v>0.6607692010756977</v>
      </c>
      <c r="AV27" s="692">
        <v>0.30541873205685482</v>
      </c>
      <c r="AW27" s="692">
        <v>0</v>
      </c>
      <c r="AX27" s="693">
        <v>9.3284565485563437E-2</v>
      </c>
      <c r="AY27" s="693">
        <v>5.0933603974027006E-2</v>
      </c>
      <c r="AZ27" s="692">
        <v>0</v>
      </c>
      <c r="BA27" s="694">
        <v>0</v>
      </c>
      <c r="BB27" s="693">
        <v>4.6602701198578039E-2</v>
      </c>
      <c r="BC27" s="693">
        <v>3.3805629110391484E-2</v>
      </c>
      <c r="BD27" s="692">
        <v>0</v>
      </c>
      <c r="BE27" s="694">
        <v>0</v>
      </c>
      <c r="BF27" s="692">
        <v>0</v>
      </c>
      <c r="BG27" s="693">
        <v>9.7507251610633075E-2</v>
      </c>
      <c r="BH27" s="693">
        <v>5.2074260501579067E-2</v>
      </c>
    </row>
    <row r="28" spans="1:60" s="6" customFormat="1" ht="12" x14ac:dyDescent="0.15">
      <c r="A28" s="236" t="s">
        <v>638</v>
      </c>
      <c r="B28" s="91" t="s">
        <v>208</v>
      </c>
      <c r="C28" s="692">
        <v>7.7821011673151752E-3</v>
      </c>
      <c r="D28" s="692">
        <v>0</v>
      </c>
      <c r="E28" s="692">
        <v>0</v>
      </c>
      <c r="F28" s="692">
        <v>2.8213166144200628E-2</v>
      </c>
      <c r="G28" s="692">
        <v>1.5168730826042495E-2</v>
      </c>
      <c r="H28" s="692">
        <v>2.1390374331550801E-2</v>
      </c>
      <c r="I28" s="692">
        <v>5.6015060798716126E-2</v>
      </c>
      <c r="J28" s="692">
        <v>3.2415303414102474E-2</v>
      </c>
      <c r="K28" s="692">
        <v>1.1600928074245939E-2</v>
      </c>
      <c r="L28" s="692">
        <v>3.3340105189499106E-2</v>
      </c>
      <c r="M28" s="692">
        <v>4.8296793965110794E-2</v>
      </c>
      <c r="N28" s="692">
        <v>3.9773609728021048E-2</v>
      </c>
      <c r="O28" s="692">
        <v>4.7962940486304971E-2</v>
      </c>
      <c r="P28" s="692">
        <v>2.222678156202982E-2</v>
      </c>
      <c r="Q28" s="692">
        <v>1.1116702502401756E-2</v>
      </c>
      <c r="R28" s="692">
        <v>9.9435699435699437E-3</v>
      </c>
      <c r="S28" s="692">
        <v>1.1223344556677889E-2</v>
      </c>
      <c r="T28" s="692">
        <v>2.5724945997250771E-2</v>
      </c>
      <c r="U28" s="692">
        <v>8.5051397272955191E-3</v>
      </c>
      <c r="V28" s="692">
        <v>4.960205501905084E-3</v>
      </c>
      <c r="W28" s="692">
        <v>1.8926763998144011E-2</v>
      </c>
      <c r="X28" s="692">
        <v>1.7440563807484724E-2</v>
      </c>
      <c r="Y28" s="692">
        <v>3.4639556173813595E-3</v>
      </c>
      <c r="Z28" s="692">
        <v>0.11206880039839874</v>
      </c>
      <c r="AA28" s="692">
        <v>4.4884702825592725E-2</v>
      </c>
      <c r="AB28" s="692">
        <v>9.2260664165624562E-2</v>
      </c>
      <c r="AC28" s="692">
        <v>2.8241315832797043E-2</v>
      </c>
      <c r="AD28" s="692">
        <v>5.1471986930591148E-3</v>
      </c>
      <c r="AE28" s="692">
        <v>5.1914531669330832E-3</v>
      </c>
      <c r="AF28" s="692">
        <v>1.6149128365968143E-2</v>
      </c>
      <c r="AG28" s="692">
        <v>4.2878328712360565E-3</v>
      </c>
      <c r="AH28" s="692">
        <v>1.205133945227968E-2</v>
      </c>
      <c r="AI28" s="692">
        <v>1.3819918214961608E-2</v>
      </c>
      <c r="AJ28" s="692">
        <v>1.1711071965223805E-2</v>
      </c>
      <c r="AK28" s="692">
        <v>4.6403712296983757E-3</v>
      </c>
      <c r="AL28" s="692">
        <v>5.7325574696088033E-3</v>
      </c>
      <c r="AM28" s="692">
        <v>3.7589199614271936E-2</v>
      </c>
      <c r="AN28" s="692">
        <v>2.8921038218517478E-2</v>
      </c>
      <c r="AO28" s="692">
        <v>0</v>
      </c>
      <c r="AP28" s="692">
        <v>4.7287899860917939E-3</v>
      </c>
      <c r="AQ28" s="693">
        <v>2.2585374094148434E-2</v>
      </c>
      <c r="AR28" s="692">
        <v>2.6864499597032505E-4</v>
      </c>
      <c r="AS28" s="692">
        <v>1.4609806266922241E-2</v>
      </c>
      <c r="AT28" s="692">
        <v>0</v>
      </c>
      <c r="AU28" s="692">
        <v>0</v>
      </c>
      <c r="AV28" s="692">
        <v>0</v>
      </c>
      <c r="AW28" s="692">
        <v>0</v>
      </c>
      <c r="AX28" s="693">
        <v>8.0886635793651317E-3</v>
      </c>
      <c r="AY28" s="693">
        <v>2.6181910649364034E-2</v>
      </c>
      <c r="AZ28" s="692">
        <v>3.1635173445922107E-4</v>
      </c>
      <c r="BA28" s="694">
        <v>3.3066113313176999E-2</v>
      </c>
      <c r="BB28" s="693">
        <v>1.7609958166495358E-2</v>
      </c>
      <c r="BC28" s="693">
        <v>2.6495726177991591E-2</v>
      </c>
      <c r="BD28" s="692">
        <v>1.0694043417816276E-5</v>
      </c>
      <c r="BE28" s="694">
        <v>2.5191759749218952E-2</v>
      </c>
      <c r="BF28" s="692">
        <v>2.0201420796527696E-2</v>
      </c>
      <c r="BG28" s="693">
        <v>1.4779280186493137E-2</v>
      </c>
      <c r="BH28" s="693">
        <v>2.9897181731504307E-2</v>
      </c>
    </row>
    <row r="29" spans="1:60" s="6" customFormat="1" ht="12" x14ac:dyDescent="0.15">
      <c r="A29" s="236" t="s">
        <v>639</v>
      </c>
      <c r="B29" s="91" t="s">
        <v>300</v>
      </c>
      <c r="C29" s="692">
        <v>0</v>
      </c>
      <c r="D29" s="692">
        <v>0</v>
      </c>
      <c r="E29" s="692">
        <v>0</v>
      </c>
      <c r="F29" s="692">
        <v>3.134796238244514E-3</v>
      </c>
      <c r="G29" s="692">
        <v>1.9884104079081924E-3</v>
      </c>
      <c r="H29" s="692">
        <v>1.3368983957219251E-3</v>
      </c>
      <c r="I29" s="692">
        <v>2.6387260045676194E-3</v>
      </c>
      <c r="J29" s="692">
        <v>2.2505020738931669E-3</v>
      </c>
      <c r="K29" s="692">
        <v>1.7401392111368909E-3</v>
      </c>
      <c r="L29" s="692">
        <v>1.0383512787521727E-3</v>
      </c>
      <c r="M29" s="692">
        <v>1.5322960867515322E-3</v>
      </c>
      <c r="N29" s="692">
        <v>8.9989676311245514E-4</v>
      </c>
      <c r="O29" s="692">
        <v>1.0316786017720598E-3</v>
      </c>
      <c r="P29" s="692">
        <v>7.0099849541786351E-4</v>
      </c>
      <c r="Q29" s="692">
        <v>4.5747746923464021E-4</v>
      </c>
      <c r="R29" s="692">
        <v>4.9896049896049901E-4</v>
      </c>
      <c r="S29" s="692">
        <v>4.0083373416706749E-4</v>
      </c>
      <c r="T29" s="692">
        <v>1.4400733128231982E-3</v>
      </c>
      <c r="U29" s="692">
        <v>4.3072136185094467E-4</v>
      </c>
      <c r="V29" s="692">
        <v>1.8271612899758708E-4</v>
      </c>
      <c r="W29" s="692">
        <v>6.2585650621000723E-4</v>
      </c>
      <c r="X29" s="692">
        <v>9.3670547303626383E-4</v>
      </c>
      <c r="Y29" s="692">
        <v>8.687380754702457E-4</v>
      </c>
      <c r="Z29" s="692">
        <v>4.8842153651669257E-4</v>
      </c>
      <c r="AA29" s="692">
        <v>8.327379019162065E-2</v>
      </c>
      <c r="AB29" s="692">
        <v>9.3094344865916352E-3</v>
      </c>
      <c r="AC29" s="692">
        <v>3.2376989887803005E-3</v>
      </c>
      <c r="AD29" s="692">
        <v>1.3203683603934251E-3</v>
      </c>
      <c r="AE29" s="692">
        <v>5.4994207276833507E-4</v>
      </c>
      <c r="AF29" s="692">
        <v>2.266355893062373E-3</v>
      </c>
      <c r="AG29" s="692">
        <v>1.5474885550325617E-3</v>
      </c>
      <c r="AH29" s="692">
        <v>4.1912295102355546E-3</v>
      </c>
      <c r="AI29" s="692">
        <v>8.3177343584824905E-3</v>
      </c>
      <c r="AJ29" s="692">
        <v>4.6687355573254031E-3</v>
      </c>
      <c r="AK29" s="692">
        <v>2.3201856148491878E-3</v>
      </c>
      <c r="AL29" s="692">
        <v>9.2757965086132392E-4</v>
      </c>
      <c r="AM29" s="692">
        <v>9.4117647058823521E-3</v>
      </c>
      <c r="AN29" s="692">
        <v>6.8796003152593547E-3</v>
      </c>
      <c r="AO29" s="692">
        <v>0</v>
      </c>
      <c r="AP29" s="692">
        <v>1.6689847009735744E-3</v>
      </c>
      <c r="AQ29" s="693">
        <v>2.6378855685068587E-3</v>
      </c>
      <c r="AR29" s="692">
        <v>2.4797999628030007E-4</v>
      </c>
      <c r="AS29" s="692">
        <v>6.1367992753151726E-3</v>
      </c>
      <c r="AT29" s="692">
        <v>-2.6845637583892615E-4</v>
      </c>
      <c r="AU29" s="692">
        <v>0</v>
      </c>
      <c r="AV29" s="692">
        <v>0</v>
      </c>
      <c r="AW29" s="692">
        <v>0</v>
      </c>
      <c r="AX29" s="693">
        <v>3.3558347562825702E-3</v>
      </c>
      <c r="AY29" s="693">
        <v>4.2774896059298989E-3</v>
      </c>
      <c r="AZ29" s="692">
        <v>2.9505882925523502E-4</v>
      </c>
      <c r="BA29" s="694">
        <v>2.2290851024163281E-5</v>
      </c>
      <c r="BB29" s="693">
        <v>1.712451912491522E-3</v>
      </c>
      <c r="BC29" s="693">
        <v>2.8632172494898662E-3</v>
      </c>
      <c r="BD29" s="692">
        <v>1.0694043417816276E-5</v>
      </c>
      <c r="BE29" s="694">
        <v>3.3039240044616191E-6</v>
      </c>
      <c r="BF29" s="692">
        <v>4.7684847662806662E-6</v>
      </c>
      <c r="BG29" s="693">
        <v>3.5777699069154787E-3</v>
      </c>
      <c r="BH29" s="693">
        <v>4.4079288317771725E-3</v>
      </c>
    </row>
    <row r="30" spans="1:60" s="6" customFormat="1" ht="12" x14ac:dyDescent="0.15">
      <c r="A30" s="236" t="s">
        <v>640</v>
      </c>
      <c r="B30" s="91" t="s">
        <v>968</v>
      </c>
      <c r="C30" s="692">
        <v>0</v>
      </c>
      <c r="D30" s="692">
        <v>0</v>
      </c>
      <c r="E30" s="692">
        <v>0</v>
      </c>
      <c r="F30" s="692">
        <v>3.134796238244514E-3</v>
      </c>
      <c r="G30" s="692">
        <v>7.9536416316327695E-4</v>
      </c>
      <c r="H30" s="692">
        <v>0</v>
      </c>
      <c r="I30" s="692">
        <v>1.2807851367199557E-3</v>
      </c>
      <c r="J30" s="692">
        <v>2.1697665734844431E-3</v>
      </c>
      <c r="K30" s="692">
        <v>0</v>
      </c>
      <c r="L30" s="692">
        <v>4.5145707771833596E-5</v>
      </c>
      <c r="M30" s="692">
        <v>1.7680339462517679E-3</v>
      </c>
      <c r="N30" s="692">
        <v>7.3088061978676561E-5</v>
      </c>
      <c r="O30" s="692">
        <v>4.0457984383218028E-5</v>
      </c>
      <c r="P30" s="692">
        <v>8.548762139242237E-5</v>
      </c>
      <c r="Q30" s="692">
        <v>1.8299098769385607E-4</v>
      </c>
      <c r="R30" s="692">
        <v>2.376002376002376E-5</v>
      </c>
      <c r="S30" s="692">
        <v>1.6033349366682701E-4</v>
      </c>
      <c r="T30" s="692">
        <v>5.891209007003993E-4</v>
      </c>
      <c r="U30" s="692">
        <v>9.6430155638271202E-5</v>
      </c>
      <c r="V30" s="692">
        <v>1.8809013279163375E-4</v>
      </c>
      <c r="W30" s="692">
        <v>1.8883601480474356E-3</v>
      </c>
      <c r="X30" s="692">
        <v>3.1223515767875461E-4</v>
      </c>
      <c r="Y30" s="692">
        <v>1.5780242256959527E-3</v>
      </c>
      <c r="Z30" s="692">
        <v>7.565745369572296E-3</v>
      </c>
      <c r="AA30" s="692">
        <v>1.8187723286781422E-3</v>
      </c>
      <c r="AB30" s="692">
        <v>0</v>
      </c>
      <c r="AC30" s="692">
        <v>1.3968501030176951E-3</v>
      </c>
      <c r="AD30" s="692">
        <v>3.1442670277165461E-3</v>
      </c>
      <c r="AE30" s="692">
        <v>1.833140242561117E-5</v>
      </c>
      <c r="AF30" s="692">
        <v>6.1277537298203028E-3</v>
      </c>
      <c r="AG30" s="692">
        <v>4.8036623895802441E-3</v>
      </c>
      <c r="AH30" s="692">
        <v>2.9562470462403304E-2</v>
      </c>
      <c r="AI30" s="692">
        <v>3.986118201554225E-3</v>
      </c>
      <c r="AJ30" s="692">
        <v>3.6212125373204598E-3</v>
      </c>
      <c r="AK30" s="692">
        <v>0</v>
      </c>
      <c r="AL30" s="692">
        <v>3.7448867891916803E-4</v>
      </c>
      <c r="AM30" s="692">
        <v>1.7830279652844745E-2</v>
      </c>
      <c r="AN30" s="692">
        <v>1.1608490629049279E-2</v>
      </c>
      <c r="AO30" s="692">
        <v>0</v>
      </c>
      <c r="AP30" s="692">
        <v>1.4464534075104311E-2</v>
      </c>
      <c r="AQ30" s="693">
        <v>3.0599243536994247E-3</v>
      </c>
      <c r="AR30" s="692">
        <v>0</v>
      </c>
      <c r="AS30" s="692">
        <v>1.3432693895731465E-3</v>
      </c>
      <c r="AT30" s="692">
        <v>7.6280897037158289E-3</v>
      </c>
      <c r="AU30" s="692">
        <v>0</v>
      </c>
      <c r="AV30" s="692">
        <v>0</v>
      </c>
      <c r="AW30" s="692">
        <v>0</v>
      </c>
      <c r="AX30" s="693">
        <v>2.0331010105707962E-3</v>
      </c>
      <c r="AY30" s="693">
        <v>4.0212435021309036E-3</v>
      </c>
      <c r="AZ30" s="692">
        <v>7.3004246413666389E-5</v>
      </c>
      <c r="BA30" s="694">
        <v>7.4302836747210941E-6</v>
      </c>
      <c r="BB30" s="693">
        <v>1.0253689613319451E-3</v>
      </c>
      <c r="BC30" s="693">
        <v>2.6754835814825459E-3</v>
      </c>
      <c r="BD30" s="692">
        <v>0</v>
      </c>
      <c r="BE30" s="694">
        <v>0</v>
      </c>
      <c r="BF30" s="692">
        <v>0</v>
      </c>
      <c r="BG30" s="693">
        <v>2.1453887164244062E-3</v>
      </c>
      <c r="BH30" s="693">
        <v>4.1213204030269976E-3</v>
      </c>
    </row>
    <row r="31" spans="1:60" s="6" customFormat="1" ht="12" x14ac:dyDescent="0.15">
      <c r="A31" s="236" t="s">
        <v>641</v>
      </c>
      <c r="B31" s="91" t="s">
        <v>969</v>
      </c>
      <c r="C31" s="692">
        <v>7.9766536964980539E-2</v>
      </c>
      <c r="D31" s="692">
        <v>0</v>
      </c>
      <c r="E31" s="692">
        <v>0</v>
      </c>
      <c r="F31" s="692">
        <v>4.3887147335423198E-2</v>
      </c>
      <c r="G31" s="692">
        <v>8.4592659925008515E-2</v>
      </c>
      <c r="H31" s="692">
        <v>8.4224598930481287E-2</v>
      </c>
      <c r="I31" s="692">
        <v>9.7401394975618782E-2</v>
      </c>
      <c r="J31" s="692">
        <v>5.1065204008517592E-2</v>
      </c>
      <c r="K31" s="692">
        <v>1.9721577726218097E-2</v>
      </c>
      <c r="L31" s="692">
        <v>5.7583350262973745E-2</v>
      </c>
      <c r="M31" s="692">
        <v>3.8631541725601133E-2</v>
      </c>
      <c r="N31" s="692">
        <v>4.183149547310816E-2</v>
      </c>
      <c r="O31" s="692">
        <v>3.1739288748634541E-2</v>
      </c>
      <c r="P31" s="692">
        <v>4.5308439337983862E-2</v>
      </c>
      <c r="Q31" s="692">
        <v>4.4970035225765134E-2</v>
      </c>
      <c r="R31" s="692">
        <v>4.0665280665280662E-2</v>
      </c>
      <c r="S31" s="692">
        <v>5.5796055796055795E-2</v>
      </c>
      <c r="T31" s="692">
        <v>3.7441906133403154E-2</v>
      </c>
      <c r="U31" s="692">
        <v>5.0825120698411476E-2</v>
      </c>
      <c r="V31" s="692">
        <v>4.6420644772975209E-2</v>
      </c>
      <c r="W31" s="692">
        <v>4.5266690406051385E-2</v>
      </c>
      <c r="X31" s="692">
        <v>7.4534992640171285E-2</v>
      </c>
      <c r="Y31" s="692">
        <v>5.8111979238259663E-2</v>
      </c>
      <c r="Z31" s="692">
        <v>2.0063590568675897E-2</v>
      </c>
      <c r="AA31" s="692">
        <v>1.955180253329003E-2</v>
      </c>
      <c r="AB31" s="692">
        <v>1.6882034180908712E-2</v>
      </c>
      <c r="AC31" s="692">
        <v>1.4188006046365446E-2</v>
      </c>
      <c r="AD31" s="692">
        <v>6.2102071187995836E-3</v>
      </c>
      <c r="AE31" s="692">
        <v>1.5545029256918272E-3</v>
      </c>
      <c r="AF31" s="692">
        <v>1.0445645052147668E-2</v>
      </c>
      <c r="AG31" s="692">
        <v>1.3830678960603521E-2</v>
      </c>
      <c r="AH31" s="692">
        <v>1.0994204412606024E-2</v>
      </c>
      <c r="AI31" s="692">
        <v>2.6943683833274033E-2</v>
      </c>
      <c r="AJ31" s="692">
        <v>5.2760635104968083E-2</v>
      </c>
      <c r="AK31" s="692">
        <v>3.8078340384877847E-2</v>
      </c>
      <c r="AL31" s="692">
        <v>2.9509707898830444E-2</v>
      </c>
      <c r="AM31" s="692">
        <v>0.11930568948891032</v>
      </c>
      <c r="AN31" s="692">
        <v>2.8159606727314018E-2</v>
      </c>
      <c r="AO31" s="692">
        <v>0.22675656493967353</v>
      </c>
      <c r="AP31" s="692">
        <v>1.1404728789986092E-2</v>
      </c>
      <c r="AQ31" s="693">
        <v>3.7221014897339207E-2</v>
      </c>
      <c r="AR31" s="692">
        <v>9.6815523547767152E-2</v>
      </c>
      <c r="AS31" s="692">
        <v>0.16043461070711823</v>
      </c>
      <c r="AT31" s="692">
        <v>5.5655590112948112E-5</v>
      </c>
      <c r="AU31" s="692">
        <v>1.3150276001389658E-2</v>
      </c>
      <c r="AV31" s="692">
        <v>5.7764867549927899E-2</v>
      </c>
      <c r="AW31" s="692">
        <v>-2.7222777222777224E-2</v>
      </c>
      <c r="AX31" s="693">
        <v>0.10430051801996337</v>
      </c>
      <c r="AY31" s="693">
        <v>8.9161041854650486E-2</v>
      </c>
      <c r="AZ31" s="692">
        <v>3.0354557290082372E-2</v>
      </c>
      <c r="BA31" s="694">
        <v>9.5104929115093745E-2</v>
      </c>
      <c r="BB31" s="693">
        <v>9.3810887332779383E-2</v>
      </c>
      <c r="BC31" s="693">
        <v>8.720321816399447E-2</v>
      </c>
      <c r="BD31" s="692">
        <v>6.3709763661640465E-3</v>
      </c>
      <c r="BE31" s="694">
        <v>0.17597756503444009</v>
      </c>
      <c r="BF31" s="692">
        <v>0.14236523202387211</v>
      </c>
      <c r="BG31" s="693">
        <v>4.0774539149437579E-2</v>
      </c>
      <c r="BH31" s="693">
        <v>5.7393552598802598E-2</v>
      </c>
    </row>
    <row r="32" spans="1:60" s="6" customFormat="1" ht="12" x14ac:dyDescent="0.15">
      <c r="A32" s="236" t="s">
        <v>642</v>
      </c>
      <c r="B32" s="91" t="s">
        <v>38</v>
      </c>
      <c r="C32" s="692">
        <v>7.7821011673151752E-3</v>
      </c>
      <c r="D32" s="692">
        <v>0</v>
      </c>
      <c r="E32" s="692">
        <v>0</v>
      </c>
      <c r="F32" s="692">
        <v>5.9561128526645767E-2</v>
      </c>
      <c r="G32" s="692">
        <v>4.999431882740598E-3</v>
      </c>
      <c r="H32" s="692">
        <v>1.871657754010695E-2</v>
      </c>
      <c r="I32" s="692">
        <v>9.6753286834146048E-3</v>
      </c>
      <c r="J32" s="692">
        <v>6.3881964698402445E-3</v>
      </c>
      <c r="K32" s="692">
        <v>5.2204176334106726E-3</v>
      </c>
      <c r="L32" s="692">
        <v>3.6116566217466875E-3</v>
      </c>
      <c r="M32" s="692">
        <v>1.0785007072135784E-2</v>
      </c>
      <c r="N32" s="692">
        <v>5.276044474085714E-3</v>
      </c>
      <c r="O32" s="692">
        <v>8.4961767204757861E-3</v>
      </c>
      <c r="P32" s="692">
        <v>1.2464095199015182E-2</v>
      </c>
      <c r="Q32" s="692">
        <v>8.6005764216112359E-3</v>
      </c>
      <c r="R32" s="692">
        <v>6.807246807246807E-3</v>
      </c>
      <c r="S32" s="692">
        <v>7.9365079365079361E-3</v>
      </c>
      <c r="T32" s="692">
        <v>6.3494141519931926E-3</v>
      </c>
      <c r="U32" s="692">
        <v>5.3550879764453271E-3</v>
      </c>
      <c r="V32" s="692">
        <v>3.8047946861850482E-3</v>
      </c>
      <c r="W32" s="692">
        <v>1.2430805088860833E-2</v>
      </c>
      <c r="X32" s="692">
        <v>1.6994513582229358E-2</v>
      </c>
      <c r="Y32" s="692">
        <v>1.3267499848795588E-2</v>
      </c>
      <c r="Z32" s="692">
        <v>1.7449098814380663E-2</v>
      </c>
      <c r="AA32" s="692">
        <v>2.5592724910685288E-2</v>
      </c>
      <c r="AB32" s="692">
        <v>3.0637765735723219E-2</v>
      </c>
      <c r="AC32" s="692">
        <v>1.7535457543239995E-2</v>
      </c>
      <c r="AD32" s="692">
        <v>4.4959661627633742E-2</v>
      </c>
      <c r="AE32" s="692">
        <v>7.758949390664184E-2</v>
      </c>
      <c r="AF32" s="692">
        <v>1.7744170309663698E-2</v>
      </c>
      <c r="AG32" s="692">
        <v>5.8998001160616414E-3</v>
      </c>
      <c r="AH32" s="692">
        <v>2.0906400019899012E-2</v>
      </c>
      <c r="AI32" s="692">
        <v>5.368110023050386E-3</v>
      </c>
      <c r="AJ32" s="692">
        <v>7.8701542252056795E-3</v>
      </c>
      <c r="AK32" s="692">
        <v>2.7705745871434422E-2</v>
      </c>
      <c r="AL32" s="692">
        <v>9.068387394134932E-3</v>
      </c>
      <c r="AM32" s="692">
        <v>6.7502410800385727E-3</v>
      </c>
      <c r="AN32" s="692">
        <v>6.6525067126197253E-3</v>
      </c>
      <c r="AO32" s="692">
        <v>0</v>
      </c>
      <c r="AP32" s="692">
        <v>3.3379694019471488E-3</v>
      </c>
      <c r="AQ32" s="693">
        <v>1.5796104301417008E-2</v>
      </c>
      <c r="AR32" s="692">
        <v>2.0664999690025006E-5</v>
      </c>
      <c r="AS32" s="692">
        <v>4.6388837451391565E-2</v>
      </c>
      <c r="AT32" s="692">
        <v>0</v>
      </c>
      <c r="AU32" s="692">
        <v>0</v>
      </c>
      <c r="AV32" s="692">
        <v>0</v>
      </c>
      <c r="AW32" s="692">
        <v>0</v>
      </c>
      <c r="AX32" s="693">
        <v>2.566070246076093E-2</v>
      </c>
      <c r="AY32" s="693">
        <v>2.8429315002355224E-2</v>
      </c>
      <c r="AZ32" s="692">
        <v>1.5403895993283609E-2</v>
      </c>
      <c r="BA32" s="694">
        <v>2.6066786091589731E-3</v>
      </c>
      <c r="BB32" s="693">
        <v>1.5287595663300587E-2</v>
      </c>
      <c r="BC32" s="693">
        <v>2.0527654284546993E-2</v>
      </c>
      <c r="BD32" s="692">
        <v>1.2715217623783552E-2</v>
      </c>
      <c r="BE32" s="694">
        <v>1.0779382456956478E-2</v>
      </c>
      <c r="BF32" s="692">
        <v>1.1163022837863041E-2</v>
      </c>
      <c r="BG32" s="693">
        <v>1.9792903723149364E-2</v>
      </c>
      <c r="BH32" s="693">
        <v>2.5588320348625796E-2</v>
      </c>
    </row>
    <row r="33" spans="1:60" s="6" customFormat="1" ht="12" x14ac:dyDescent="0.15">
      <c r="A33" s="236" t="s">
        <v>643</v>
      </c>
      <c r="B33" s="91" t="s">
        <v>39</v>
      </c>
      <c r="C33" s="692">
        <v>1.9455252918287938E-3</v>
      </c>
      <c r="D33" s="692">
        <v>0</v>
      </c>
      <c r="E33" s="692">
        <v>0</v>
      </c>
      <c r="F33" s="692">
        <v>6.269592476489028E-3</v>
      </c>
      <c r="G33" s="692">
        <v>2.7837745710714693E-3</v>
      </c>
      <c r="H33" s="692">
        <v>4.0106951871657758E-3</v>
      </c>
      <c r="I33" s="692">
        <v>2.2838096413801616E-3</v>
      </c>
      <c r="J33" s="692">
        <v>2.0587552604224486E-3</v>
      </c>
      <c r="K33" s="692">
        <v>5.8004640371229696E-4</v>
      </c>
      <c r="L33" s="692">
        <v>3.3407823751156859E-3</v>
      </c>
      <c r="M33" s="692">
        <v>2.593116454502593E-3</v>
      </c>
      <c r="N33" s="692">
        <v>1.361265154352851E-3</v>
      </c>
      <c r="O33" s="692">
        <v>1.0316786017720598E-3</v>
      </c>
      <c r="P33" s="692">
        <v>4.4795513609629323E-3</v>
      </c>
      <c r="Q33" s="692">
        <v>2.516126080790521E-3</v>
      </c>
      <c r="R33" s="692">
        <v>2.2453222453222453E-3</v>
      </c>
      <c r="S33" s="692">
        <v>2.6455026455026454E-3</v>
      </c>
      <c r="T33" s="692">
        <v>1.5709890685343981E-3</v>
      </c>
      <c r="U33" s="692">
        <v>2.0507479765739011E-3</v>
      </c>
      <c r="V33" s="692">
        <v>2.4559197338793323E-3</v>
      </c>
      <c r="W33" s="692">
        <v>1.5538506361076042E-3</v>
      </c>
      <c r="X33" s="692">
        <v>3.3899817119407644E-3</v>
      </c>
      <c r="Y33" s="692">
        <v>5.4928439075618701E-3</v>
      </c>
      <c r="Z33" s="692">
        <v>4.6735237219636457E-3</v>
      </c>
      <c r="AA33" s="692">
        <v>1.4939915556999026E-3</v>
      </c>
      <c r="AB33" s="692">
        <v>2.1536751424204529E-3</v>
      </c>
      <c r="AC33" s="692">
        <v>2.5951479413921608E-2</v>
      </c>
      <c r="AD33" s="692">
        <v>1.5486354328682206E-2</v>
      </c>
      <c r="AE33" s="692">
        <v>3.2384255525084692E-2</v>
      </c>
      <c r="AF33" s="692">
        <v>1.8071771516954705E-2</v>
      </c>
      <c r="AG33" s="692">
        <v>2.4469662776452381E-2</v>
      </c>
      <c r="AH33" s="692">
        <v>1.69141606347785E-3</v>
      </c>
      <c r="AI33" s="692">
        <v>1.3721941182840612E-2</v>
      </c>
      <c r="AJ33" s="692">
        <v>1.7172315575137216E-2</v>
      </c>
      <c r="AK33" s="692">
        <v>1.787907738501433E-2</v>
      </c>
      <c r="AL33" s="692">
        <v>7.0922394422999364E-3</v>
      </c>
      <c r="AM33" s="692">
        <v>1.0067502410800386E-2</v>
      </c>
      <c r="AN33" s="692">
        <v>1.7806810136389746E-2</v>
      </c>
      <c r="AO33" s="692">
        <v>0</v>
      </c>
      <c r="AP33" s="692">
        <v>3.1710709318497912E-2</v>
      </c>
      <c r="AQ33" s="693">
        <v>1.0257775792611171E-2</v>
      </c>
      <c r="AR33" s="692">
        <v>0</v>
      </c>
      <c r="AS33" s="692">
        <v>0.2013282552011651</v>
      </c>
      <c r="AT33" s="692">
        <v>1.2440661319364872E-4</v>
      </c>
      <c r="AU33" s="692">
        <v>0</v>
      </c>
      <c r="AV33" s="692">
        <v>5.6700990605027861E-2</v>
      </c>
      <c r="AW33" s="692">
        <v>0</v>
      </c>
      <c r="AX33" s="693">
        <v>0.12342617385006877</v>
      </c>
      <c r="AY33" s="693">
        <v>7.2462197398555944E-2</v>
      </c>
      <c r="AZ33" s="692">
        <v>4.6540207088712328E-4</v>
      </c>
      <c r="BA33" s="694">
        <v>9.3594555088123161E-3</v>
      </c>
      <c r="BB33" s="693">
        <v>6.5535653630530821E-2</v>
      </c>
      <c r="BC33" s="693">
        <v>5.0698499357430406E-2</v>
      </c>
      <c r="BD33" s="692">
        <v>0</v>
      </c>
      <c r="BE33" s="694">
        <v>0</v>
      </c>
      <c r="BF33" s="692">
        <v>0</v>
      </c>
      <c r="BG33" s="693">
        <v>0.13712083857092922</v>
      </c>
      <c r="BH33" s="693">
        <v>7.8096072519663176E-2</v>
      </c>
    </row>
    <row r="34" spans="1:60" s="6" customFormat="1" ht="12" x14ac:dyDescent="0.15">
      <c r="A34" s="236" t="s">
        <v>644</v>
      </c>
      <c r="B34" s="91" t="s">
        <v>970</v>
      </c>
      <c r="C34" s="692">
        <v>1.3618677042801557E-2</v>
      </c>
      <c r="D34" s="692">
        <v>0</v>
      </c>
      <c r="E34" s="692">
        <v>0</v>
      </c>
      <c r="F34" s="692">
        <v>2.8213166144200628E-2</v>
      </c>
      <c r="G34" s="692">
        <v>3.2837177593455287E-2</v>
      </c>
      <c r="H34" s="692">
        <v>1.871657754010695E-2</v>
      </c>
      <c r="I34" s="692">
        <v>3.9195111412875745E-2</v>
      </c>
      <c r="J34" s="692">
        <v>2.649133607161239E-2</v>
      </c>
      <c r="K34" s="692">
        <v>3.248259860788863E-2</v>
      </c>
      <c r="L34" s="692">
        <v>1.8712895871425023E-2</v>
      </c>
      <c r="M34" s="692">
        <v>4.1460396039603963E-2</v>
      </c>
      <c r="N34" s="692">
        <v>2.2645879203705564E-2</v>
      </c>
      <c r="O34" s="692">
        <v>2.3617348383703524E-2</v>
      </c>
      <c r="P34" s="692">
        <v>2.2192586513472848E-2</v>
      </c>
      <c r="Q34" s="692">
        <v>1.9351296948625279E-2</v>
      </c>
      <c r="R34" s="692">
        <v>1.4196614196614197E-2</v>
      </c>
      <c r="S34" s="692">
        <v>2.1164021164021163E-2</v>
      </c>
      <c r="T34" s="692">
        <v>1.6102637952477579E-2</v>
      </c>
      <c r="U34" s="692">
        <v>1.9813182645143455E-2</v>
      </c>
      <c r="V34" s="692">
        <v>2.1678731305184301E-2</v>
      </c>
      <c r="W34" s="692">
        <v>1.4470234048752063E-2</v>
      </c>
      <c r="X34" s="692">
        <v>7.5605513180784151E-2</v>
      </c>
      <c r="Y34" s="692">
        <v>2.8684851517267546E-2</v>
      </c>
      <c r="Z34" s="692">
        <v>3.426612269915149E-2</v>
      </c>
      <c r="AA34" s="692">
        <v>1.4939915556999025E-2</v>
      </c>
      <c r="AB34" s="692">
        <v>4.376823676531888E-2</v>
      </c>
      <c r="AC34" s="692">
        <v>2.1456615332425381E-2</v>
      </c>
      <c r="AD34" s="692">
        <v>2.9506875986080185E-2</v>
      </c>
      <c r="AE34" s="692">
        <v>1.3711889014357155E-3</v>
      </c>
      <c r="AF34" s="692">
        <v>4.6283068925145811E-2</v>
      </c>
      <c r="AG34" s="692">
        <v>1.8988974144045392E-2</v>
      </c>
      <c r="AH34" s="692">
        <v>2.3742009302788348E-2</v>
      </c>
      <c r="AI34" s="692">
        <v>2.3055542663840804E-2</v>
      </c>
      <c r="AJ34" s="692">
        <v>1.1612989285448062E-2</v>
      </c>
      <c r="AK34" s="692">
        <v>2.8524634911969427E-2</v>
      </c>
      <c r="AL34" s="692">
        <v>1.0831364867200552E-2</v>
      </c>
      <c r="AM34" s="692">
        <v>2.8756027000964319E-2</v>
      </c>
      <c r="AN34" s="692">
        <v>1.9062504174514754E-2</v>
      </c>
      <c r="AO34" s="692">
        <v>0.1334279630943932</v>
      </c>
      <c r="AP34" s="692">
        <v>6.0639777468706538E-2</v>
      </c>
      <c r="AQ34" s="693">
        <v>2.2193112808046797E-2</v>
      </c>
      <c r="AR34" s="692">
        <v>2.7133144593002832E-2</v>
      </c>
      <c r="AS34" s="692">
        <v>5.3182257233085263E-2</v>
      </c>
      <c r="AT34" s="692">
        <v>6.2203306596824359E-4</v>
      </c>
      <c r="AU34" s="692">
        <v>2.3546971705032363E-3</v>
      </c>
      <c r="AV34" s="692">
        <v>6.4380200415642122E-3</v>
      </c>
      <c r="AW34" s="692">
        <v>-2.4850149850149852E-2</v>
      </c>
      <c r="AX34" s="693">
        <v>3.182866140895229E-2</v>
      </c>
      <c r="AY34" s="693">
        <v>3.7805962048691799E-2</v>
      </c>
      <c r="AZ34" s="692">
        <v>3.9781230608247044E-2</v>
      </c>
      <c r="BA34" s="694">
        <v>4.816917810254872E-2</v>
      </c>
      <c r="BB34" s="693">
        <v>3.9243113404092179E-2</v>
      </c>
      <c r="BC34" s="693">
        <v>4.0778354940053482E-2</v>
      </c>
      <c r="BD34" s="692">
        <v>1.2830178590525078E-2</v>
      </c>
      <c r="BE34" s="694">
        <v>1.8756376573328612E-2</v>
      </c>
      <c r="BF34" s="692">
        <v>1.7581933164917515E-2</v>
      </c>
      <c r="BG34" s="693">
        <v>6.2903815747743494E-2</v>
      </c>
      <c r="BH34" s="693">
        <v>5.3313748901238918E-2</v>
      </c>
    </row>
    <row r="35" spans="1:60" s="6" customFormat="1" ht="12" x14ac:dyDescent="0.15">
      <c r="A35" s="236" t="s">
        <v>645</v>
      </c>
      <c r="B35" s="91" t="s">
        <v>209</v>
      </c>
      <c r="C35" s="692">
        <v>1.9455252918287938E-3</v>
      </c>
      <c r="D35" s="692">
        <v>0</v>
      </c>
      <c r="E35" s="692">
        <v>0</v>
      </c>
      <c r="F35" s="692">
        <v>0</v>
      </c>
      <c r="G35" s="692">
        <v>4.5449380752187254E-3</v>
      </c>
      <c r="H35" s="692">
        <v>5.3475935828877002E-3</v>
      </c>
      <c r="I35" s="692">
        <v>6.3422010986976113E-3</v>
      </c>
      <c r="J35" s="692">
        <v>9.3754099849630134E-3</v>
      </c>
      <c r="K35" s="692">
        <v>5.8004640371229696E-4</v>
      </c>
      <c r="L35" s="692">
        <v>5.4852034942777812E-3</v>
      </c>
      <c r="M35" s="692">
        <v>6.2175860443187177E-3</v>
      </c>
      <c r="N35" s="692">
        <v>3.6429830892496596E-3</v>
      </c>
      <c r="O35" s="692">
        <v>3.4389286725735324E-3</v>
      </c>
      <c r="P35" s="692">
        <v>5.8302557789632059E-3</v>
      </c>
      <c r="Q35" s="692">
        <v>6.6334233039022829E-3</v>
      </c>
      <c r="R35" s="692">
        <v>1.0893970893970893E-2</v>
      </c>
      <c r="S35" s="692">
        <v>6.0125060125060126E-3</v>
      </c>
      <c r="T35" s="692">
        <v>1.0015055311906789E-2</v>
      </c>
      <c r="U35" s="692">
        <v>1.7286712567420752E-2</v>
      </c>
      <c r="V35" s="692">
        <v>1.0968341743649272E-2</v>
      </c>
      <c r="W35" s="692">
        <v>4.1220204374521167E-3</v>
      </c>
      <c r="X35" s="692">
        <v>6.9583835139836745E-3</v>
      </c>
      <c r="Y35" s="692">
        <v>7.7966493102329644E-3</v>
      </c>
      <c r="Z35" s="692">
        <v>1.0400505659943687E-2</v>
      </c>
      <c r="AA35" s="692">
        <v>4.1442026632023385E-2</v>
      </c>
      <c r="AB35" s="692">
        <v>9.6568014450465478E-3</v>
      </c>
      <c r="AC35" s="692">
        <v>3.8857376615731527E-2</v>
      </c>
      <c r="AD35" s="692">
        <v>5.7738141861271804E-2</v>
      </c>
      <c r="AE35" s="692">
        <v>4.1905585944947135E-3</v>
      </c>
      <c r="AF35" s="692">
        <v>1.1025660304400596E-2</v>
      </c>
      <c r="AG35" s="692">
        <v>0.12291250241795086</v>
      </c>
      <c r="AH35" s="692">
        <v>2.9848518767256176E-2</v>
      </c>
      <c r="AI35" s="692">
        <v>4.6776297808924158E-2</v>
      </c>
      <c r="AJ35" s="692">
        <v>1.1444287076233782E-2</v>
      </c>
      <c r="AK35" s="692">
        <v>6.6875938310358943E-2</v>
      </c>
      <c r="AL35" s="692">
        <v>2.8472662326438899E-2</v>
      </c>
      <c r="AM35" s="692">
        <v>1.1687560270009643E-2</v>
      </c>
      <c r="AN35" s="692">
        <v>2.099947902055865E-2</v>
      </c>
      <c r="AO35" s="692">
        <v>0</v>
      </c>
      <c r="AP35" s="692">
        <v>7.5382475660639783E-2</v>
      </c>
      <c r="AQ35" s="693">
        <v>1.7404089252327084E-2</v>
      </c>
      <c r="AR35" s="692">
        <v>1.1634394825484078E-2</v>
      </c>
      <c r="AS35" s="692">
        <v>2.9050452677780503E-2</v>
      </c>
      <c r="AT35" s="692">
        <v>4.9107873629071858E-5</v>
      </c>
      <c r="AU35" s="692">
        <v>2.3199557368400736E-2</v>
      </c>
      <c r="AV35" s="692">
        <v>3.9856272310777228E-2</v>
      </c>
      <c r="AW35" s="692">
        <v>5.869130869130869E-3</v>
      </c>
      <c r="AX35" s="693">
        <v>2.5824590777517181E-2</v>
      </c>
      <c r="AY35" s="693">
        <v>3.0084972888322067E-2</v>
      </c>
      <c r="AZ35" s="692">
        <v>2.1019139279934785E-3</v>
      </c>
      <c r="BA35" s="694">
        <v>2.778790998278876E-2</v>
      </c>
      <c r="BB35" s="693">
        <v>2.4471383161046269E-2</v>
      </c>
      <c r="BC35" s="693">
        <v>2.7742946883267949E-2</v>
      </c>
      <c r="BD35" s="692">
        <v>1.8634370655544862E-2</v>
      </c>
      <c r="BE35" s="694">
        <v>5.3027980271608988E-2</v>
      </c>
      <c r="BF35" s="692">
        <v>4.6211915701666641E-2</v>
      </c>
      <c r="BG35" s="693">
        <v>7.2400358355730564E-4</v>
      </c>
      <c r="BH35" s="693">
        <v>1.7762278207738142E-2</v>
      </c>
    </row>
    <row r="36" spans="1:60" s="6" customFormat="1" ht="12" x14ac:dyDescent="0.15">
      <c r="A36" s="236" t="s">
        <v>646</v>
      </c>
      <c r="B36" s="91" t="s">
        <v>40</v>
      </c>
      <c r="C36" s="692">
        <v>0</v>
      </c>
      <c r="D36" s="692">
        <v>0</v>
      </c>
      <c r="E36" s="692">
        <v>0</v>
      </c>
      <c r="F36" s="692">
        <v>0</v>
      </c>
      <c r="G36" s="692">
        <v>0</v>
      </c>
      <c r="H36" s="692">
        <v>0</v>
      </c>
      <c r="I36" s="692">
        <v>0</v>
      </c>
      <c r="J36" s="692">
        <v>0</v>
      </c>
      <c r="K36" s="692">
        <v>0</v>
      </c>
      <c r="L36" s="692">
        <v>0</v>
      </c>
      <c r="M36" s="692">
        <v>0</v>
      </c>
      <c r="N36" s="692">
        <v>0</v>
      </c>
      <c r="O36" s="692">
        <v>0</v>
      </c>
      <c r="P36" s="692">
        <v>0</v>
      </c>
      <c r="Q36" s="692">
        <v>0</v>
      </c>
      <c r="R36" s="692">
        <v>0</v>
      </c>
      <c r="S36" s="692">
        <v>0</v>
      </c>
      <c r="T36" s="692">
        <v>0</v>
      </c>
      <c r="U36" s="692">
        <v>0</v>
      </c>
      <c r="V36" s="692">
        <v>0</v>
      </c>
      <c r="W36" s="692">
        <v>0</v>
      </c>
      <c r="X36" s="692">
        <v>0</v>
      </c>
      <c r="Y36" s="692">
        <v>0</v>
      </c>
      <c r="Z36" s="692">
        <v>0</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2">
        <v>0</v>
      </c>
      <c r="AP36" s="692">
        <v>0.24673157162726009</v>
      </c>
      <c r="AQ36" s="693">
        <v>2.5396770859281275E-4</v>
      </c>
      <c r="AR36" s="692">
        <v>0</v>
      </c>
      <c r="AS36" s="692">
        <v>3.2770968565294205E-3</v>
      </c>
      <c r="AT36" s="692">
        <v>0.24961532165657227</v>
      </c>
      <c r="AU36" s="692">
        <v>0</v>
      </c>
      <c r="AV36" s="692">
        <v>0</v>
      </c>
      <c r="AW36" s="692">
        <v>0</v>
      </c>
      <c r="AX36" s="693">
        <v>4.4027821149122869E-2</v>
      </c>
      <c r="AY36" s="693">
        <v>2.2517731390231732E-2</v>
      </c>
      <c r="AZ36" s="692">
        <v>0</v>
      </c>
      <c r="BA36" s="694">
        <v>0</v>
      </c>
      <c r="BB36" s="693">
        <v>2.1995229143823833E-2</v>
      </c>
      <c r="BC36" s="693">
        <v>1.4945458722570902E-2</v>
      </c>
      <c r="BD36" s="692">
        <v>0</v>
      </c>
      <c r="BE36" s="694">
        <v>0</v>
      </c>
      <c r="BF36" s="692">
        <v>0</v>
      </c>
      <c r="BG36" s="693">
        <v>4.6020816115822052E-2</v>
      </c>
      <c r="BH36" s="693">
        <v>2.302201530677982E-2</v>
      </c>
    </row>
    <row r="37" spans="1:60" s="6" customFormat="1" ht="12" x14ac:dyDescent="0.15">
      <c r="A37" s="236" t="s">
        <v>647</v>
      </c>
      <c r="B37" s="91" t="s">
        <v>41</v>
      </c>
      <c r="C37" s="692">
        <v>0</v>
      </c>
      <c r="D37" s="692">
        <v>0</v>
      </c>
      <c r="E37" s="692">
        <v>0</v>
      </c>
      <c r="F37" s="692">
        <v>0</v>
      </c>
      <c r="G37" s="692">
        <v>3.4087035564140441E-4</v>
      </c>
      <c r="H37" s="692">
        <v>0</v>
      </c>
      <c r="I37" s="692">
        <v>7.7155731127708169E-5</v>
      </c>
      <c r="J37" s="692">
        <v>3.7340168939034606E-4</v>
      </c>
      <c r="K37" s="692">
        <v>0</v>
      </c>
      <c r="L37" s="692">
        <v>1.3543712331550077E-4</v>
      </c>
      <c r="M37" s="692">
        <v>4.1254125412541255E-4</v>
      </c>
      <c r="N37" s="692">
        <v>3.1976027115670996E-5</v>
      </c>
      <c r="O37" s="692">
        <v>2.0228992191609014E-5</v>
      </c>
      <c r="P37" s="692">
        <v>4.4453563124059639E-4</v>
      </c>
      <c r="Q37" s="692">
        <v>3.2023422846424814E-4</v>
      </c>
      <c r="R37" s="692">
        <v>5.2272052272052275E-4</v>
      </c>
      <c r="S37" s="692">
        <v>2.4050024050024051E-4</v>
      </c>
      <c r="T37" s="692">
        <v>1.4400733128231982E-3</v>
      </c>
      <c r="U37" s="692">
        <v>8.6787140074444076E-4</v>
      </c>
      <c r="V37" s="692">
        <v>2.6063918401126392E-3</v>
      </c>
      <c r="W37" s="692">
        <v>5.1795021203586802E-4</v>
      </c>
      <c r="X37" s="692">
        <v>4.4605022525536379E-5</v>
      </c>
      <c r="Y37" s="692">
        <v>1.814452942437855E-4</v>
      </c>
      <c r="Z37" s="692">
        <v>5.6503667949970313E-4</v>
      </c>
      <c r="AA37" s="692">
        <v>6.4956154595647935E-5</v>
      </c>
      <c r="AB37" s="692">
        <v>1.3894678338196472E-4</v>
      </c>
      <c r="AC37" s="692">
        <v>2.3447126729225597E-4</v>
      </c>
      <c r="AD37" s="692">
        <v>2.2379124752430933E-4</v>
      </c>
      <c r="AE37" s="692">
        <v>0</v>
      </c>
      <c r="AF37" s="692">
        <v>1.3963330146829786E-3</v>
      </c>
      <c r="AG37" s="692">
        <v>3.5785672835127991E-3</v>
      </c>
      <c r="AH37" s="692">
        <v>1.1193194537721066E-4</v>
      </c>
      <c r="AI37" s="692">
        <v>0</v>
      </c>
      <c r="AJ37" s="692">
        <v>9.4159372584714008E-5</v>
      </c>
      <c r="AK37" s="692">
        <v>0</v>
      </c>
      <c r="AL37" s="692">
        <v>3.7448867891916803E-4</v>
      </c>
      <c r="AM37" s="692">
        <v>4.1465766634522663E-4</v>
      </c>
      <c r="AN37" s="692">
        <v>5.2097944134973755E-4</v>
      </c>
      <c r="AO37" s="692">
        <v>0</v>
      </c>
      <c r="AP37" s="692">
        <v>2.7816411682892909E-4</v>
      </c>
      <c r="AQ37" s="693">
        <v>4.8302539390763821E-4</v>
      </c>
      <c r="AR37" s="692">
        <v>0</v>
      </c>
      <c r="AS37" s="692">
        <v>3.1472741740945193E-2</v>
      </c>
      <c r="AT37" s="692">
        <v>0.13283025045015551</v>
      </c>
      <c r="AU37" s="692">
        <v>0.14682759241864715</v>
      </c>
      <c r="AV37" s="692">
        <v>0.27084533888913515</v>
      </c>
      <c r="AW37" s="692">
        <v>0</v>
      </c>
      <c r="AX37" s="693">
        <v>0.10370199345775558</v>
      </c>
      <c r="AY37" s="693">
        <v>5.2925042273605866E-2</v>
      </c>
      <c r="AZ37" s="692">
        <v>2.1210775426770658E-2</v>
      </c>
      <c r="BA37" s="694">
        <v>4.2670092702921051E-3</v>
      </c>
      <c r="BB37" s="693">
        <v>5.5483054719905819E-2</v>
      </c>
      <c r="BC37" s="693">
        <v>3.7597663329220543E-2</v>
      </c>
      <c r="BD37" s="692">
        <v>2.4623034969521976E-3</v>
      </c>
      <c r="BE37" s="694">
        <v>4.9096310706299657E-3</v>
      </c>
      <c r="BF37" s="692">
        <v>4.424624031467761E-3</v>
      </c>
      <c r="BG37" s="693">
        <v>0.1112546386000977</v>
      </c>
      <c r="BH37" s="693">
        <v>5.5524441886633628E-2</v>
      </c>
    </row>
    <row r="38" spans="1:60" s="6" customFormat="1" ht="12" x14ac:dyDescent="0.15">
      <c r="A38" s="236" t="s">
        <v>648</v>
      </c>
      <c r="B38" s="91" t="s">
        <v>971</v>
      </c>
      <c r="C38" s="692">
        <v>0</v>
      </c>
      <c r="D38" s="692">
        <v>0</v>
      </c>
      <c r="E38" s="692">
        <v>0</v>
      </c>
      <c r="F38" s="692">
        <v>0</v>
      </c>
      <c r="G38" s="692">
        <v>0</v>
      </c>
      <c r="H38" s="692">
        <v>0</v>
      </c>
      <c r="I38" s="692">
        <v>0</v>
      </c>
      <c r="J38" s="692">
        <v>1.0091937551090434E-5</v>
      </c>
      <c r="K38" s="692">
        <v>0</v>
      </c>
      <c r="L38" s="692">
        <v>0</v>
      </c>
      <c r="M38" s="692">
        <v>0</v>
      </c>
      <c r="N38" s="692">
        <v>2.2840019368336425E-6</v>
      </c>
      <c r="O38" s="692">
        <v>0</v>
      </c>
      <c r="P38" s="692">
        <v>0</v>
      </c>
      <c r="Q38" s="692">
        <v>0</v>
      </c>
      <c r="R38" s="692">
        <v>0</v>
      </c>
      <c r="S38" s="692">
        <v>0</v>
      </c>
      <c r="T38" s="692">
        <v>0</v>
      </c>
      <c r="U38" s="692">
        <v>0</v>
      </c>
      <c r="V38" s="692">
        <v>0</v>
      </c>
      <c r="W38" s="692">
        <v>0</v>
      </c>
      <c r="X38" s="692">
        <v>0</v>
      </c>
      <c r="Y38" s="692">
        <v>0</v>
      </c>
      <c r="Z38" s="692">
        <v>0</v>
      </c>
      <c r="AA38" s="692">
        <v>2.5982461838259174E-4</v>
      </c>
      <c r="AB38" s="692">
        <v>0</v>
      </c>
      <c r="AC38" s="692">
        <v>2.9932502207522039E-5</v>
      </c>
      <c r="AD38" s="692">
        <v>1.5665387326701654E-4</v>
      </c>
      <c r="AE38" s="692">
        <v>7.3325609702444677E-6</v>
      </c>
      <c r="AF38" s="692">
        <v>1.519854781366473E-3</v>
      </c>
      <c r="AG38" s="692">
        <v>4.1911148365465214E-4</v>
      </c>
      <c r="AH38" s="692">
        <v>2.4873765639380147E-5</v>
      </c>
      <c r="AI38" s="692">
        <v>2.062674360442031E-5</v>
      </c>
      <c r="AJ38" s="692">
        <v>1.6489660123898041E-2</v>
      </c>
      <c r="AK38" s="692">
        <v>0</v>
      </c>
      <c r="AL38" s="692">
        <v>2.880682145532062E-5</v>
      </c>
      <c r="AM38" s="692">
        <v>9.6432015429122472E-5</v>
      </c>
      <c r="AN38" s="692">
        <v>8.0150683284574995E-5</v>
      </c>
      <c r="AO38" s="692">
        <v>0</v>
      </c>
      <c r="AP38" s="692">
        <v>2.5034770514603616E-3</v>
      </c>
      <c r="AQ38" s="693">
        <v>1.3102099600008016E-3</v>
      </c>
      <c r="AR38" s="692">
        <v>3.544047446839288E-2</v>
      </c>
      <c r="AS38" s="692">
        <v>6.1946539479808417E-2</v>
      </c>
      <c r="AT38" s="692">
        <v>0.60931412669831397</v>
      </c>
      <c r="AU38" s="692">
        <v>0</v>
      </c>
      <c r="AV38" s="692">
        <v>0</v>
      </c>
      <c r="AW38" s="692">
        <v>0</v>
      </c>
      <c r="AX38" s="693">
        <v>0.13826304960722172</v>
      </c>
      <c r="AY38" s="693">
        <v>7.121513302673417E-2</v>
      </c>
      <c r="AZ38" s="692">
        <v>0</v>
      </c>
      <c r="BA38" s="694">
        <v>4.0326175943713576E-4</v>
      </c>
      <c r="BB38" s="693">
        <v>6.9237990708337166E-2</v>
      </c>
      <c r="BC38" s="693">
        <v>4.7377843932726663E-2</v>
      </c>
      <c r="BD38" s="692">
        <v>0</v>
      </c>
      <c r="BE38" s="694">
        <v>2.6431392035692952E-6</v>
      </c>
      <c r="BF38" s="692">
        <v>2.1193265627914072E-6</v>
      </c>
      <c r="BG38" s="693">
        <v>0.14486495683758013</v>
      </c>
      <c r="BH38" s="693">
        <v>7.29797827960499E-2</v>
      </c>
    </row>
    <row r="39" spans="1:60" s="6" customFormat="1" ht="12" x14ac:dyDescent="0.15">
      <c r="A39" s="236" t="s">
        <v>649</v>
      </c>
      <c r="B39" s="91" t="s">
        <v>972</v>
      </c>
      <c r="C39" s="692">
        <v>0</v>
      </c>
      <c r="D39" s="692">
        <v>0</v>
      </c>
      <c r="E39" s="692">
        <v>0</v>
      </c>
      <c r="F39" s="692">
        <v>3.134796238244514E-3</v>
      </c>
      <c r="G39" s="692">
        <v>6.8174071128280882E-4</v>
      </c>
      <c r="H39" s="692">
        <v>0</v>
      </c>
      <c r="I39" s="692">
        <v>7.8698845750262332E-4</v>
      </c>
      <c r="J39" s="692">
        <v>1.0798373179666764E-3</v>
      </c>
      <c r="K39" s="692">
        <v>0</v>
      </c>
      <c r="L39" s="692">
        <v>4.7402993160425272E-4</v>
      </c>
      <c r="M39" s="692">
        <v>7.3668081093823667E-4</v>
      </c>
      <c r="N39" s="692">
        <v>6.96620590734261E-4</v>
      </c>
      <c r="O39" s="692">
        <v>3.4389286725735322E-4</v>
      </c>
      <c r="P39" s="692">
        <v>8.8907126248119277E-4</v>
      </c>
      <c r="Q39" s="692">
        <v>1.3495585342421885E-3</v>
      </c>
      <c r="R39" s="692">
        <v>1.2117612117612119E-3</v>
      </c>
      <c r="S39" s="692">
        <v>1.5231681898348565E-3</v>
      </c>
      <c r="T39" s="692">
        <v>6.5457877855599924E-4</v>
      </c>
      <c r="U39" s="692">
        <v>5.9143828791473005E-4</v>
      </c>
      <c r="V39" s="692">
        <v>9.5657267534030878E-4</v>
      </c>
      <c r="W39" s="692">
        <v>4.963689532010402E-4</v>
      </c>
      <c r="X39" s="692">
        <v>8.474954279851911E-4</v>
      </c>
      <c r="Y39" s="692">
        <v>9.6220989371704427E-4</v>
      </c>
      <c r="Z39" s="692">
        <v>8.7149725143174548E-4</v>
      </c>
      <c r="AA39" s="692">
        <v>8.4443000974342326E-3</v>
      </c>
      <c r="AB39" s="692">
        <v>1.9452549673475059E-3</v>
      </c>
      <c r="AC39" s="692">
        <v>6.335712967258831E-4</v>
      </c>
      <c r="AD39" s="692">
        <v>3.043560966330607E-3</v>
      </c>
      <c r="AE39" s="692">
        <v>3.9229201190807899E-4</v>
      </c>
      <c r="AF39" s="692">
        <v>1.6970816639993126E-3</v>
      </c>
      <c r="AG39" s="692">
        <v>1.5636082274808176E-3</v>
      </c>
      <c r="AH39" s="692">
        <v>0</v>
      </c>
      <c r="AI39" s="692">
        <v>3.3879426370260362E-3</v>
      </c>
      <c r="AJ39" s="692">
        <v>1.0514463271959732E-3</v>
      </c>
      <c r="AK39" s="692">
        <v>0</v>
      </c>
      <c r="AL39" s="692">
        <v>1.8148297516851991E-3</v>
      </c>
      <c r="AM39" s="692">
        <v>1.523625843780135E-3</v>
      </c>
      <c r="AN39" s="692">
        <v>4.1277601891556125E-3</v>
      </c>
      <c r="AO39" s="692">
        <v>0</v>
      </c>
      <c r="AP39" s="692">
        <v>4.7287899860917939E-3</v>
      </c>
      <c r="AQ39" s="693">
        <v>1.2025528479028336E-3</v>
      </c>
      <c r="AR39" s="692">
        <v>0</v>
      </c>
      <c r="AS39" s="692">
        <v>1.0931330106951069E-2</v>
      </c>
      <c r="AT39" s="692">
        <v>0</v>
      </c>
      <c r="AU39" s="692">
        <v>0</v>
      </c>
      <c r="AV39" s="692">
        <v>0</v>
      </c>
      <c r="AW39" s="692">
        <v>0</v>
      </c>
      <c r="AX39" s="693">
        <v>6.0467037408615653E-3</v>
      </c>
      <c r="AY39" s="693">
        <v>4.234641896770067E-3</v>
      </c>
      <c r="AZ39" s="692">
        <v>1.3688296202562448E-4</v>
      </c>
      <c r="BA39" s="694">
        <v>2.8829500657917844E-3</v>
      </c>
      <c r="BB39" s="693">
        <v>4.2137768429810771E-3</v>
      </c>
      <c r="BC39" s="693">
        <v>3.6122931723309572E-3</v>
      </c>
      <c r="BD39" s="692">
        <v>1.6415356646347983E-3</v>
      </c>
      <c r="BE39" s="694">
        <v>7.5943997166554771E-3</v>
      </c>
      <c r="BF39" s="692">
        <v>6.4146716739288921E-3</v>
      </c>
      <c r="BG39" s="693">
        <v>1.8097195889557913E-3</v>
      </c>
      <c r="BH39" s="693">
        <v>2.0978820753771578E-3</v>
      </c>
    </row>
    <row r="40" spans="1:60" s="6" customFormat="1" ht="12" x14ac:dyDescent="0.15">
      <c r="A40" s="236" t="s">
        <v>650</v>
      </c>
      <c r="B40" s="91" t="s">
        <v>42</v>
      </c>
      <c r="C40" s="692">
        <v>4.085603112840467E-2</v>
      </c>
      <c r="D40" s="692">
        <v>0</v>
      </c>
      <c r="E40" s="692">
        <v>0</v>
      </c>
      <c r="F40" s="692">
        <v>0.15360501567398119</v>
      </c>
      <c r="G40" s="692">
        <v>3.4030223838200202E-2</v>
      </c>
      <c r="H40" s="692">
        <v>3.2085561497326207E-2</v>
      </c>
      <c r="I40" s="692">
        <v>2.3023270168508116E-2</v>
      </c>
      <c r="J40" s="692">
        <v>4.8693598684011345E-2</v>
      </c>
      <c r="K40" s="692">
        <v>9.8607888631090483E-3</v>
      </c>
      <c r="L40" s="692">
        <v>3.76289474278233E-2</v>
      </c>
      <c r="M40" s="692">
        <v>5.6753889674681757E-2</v>
      </c>
      <c r="N40" s="692">
        <v>1.4583352366682806E-2</v>
      </c>
      <c r="O40" s="692">
        <v>1.4807622284257799E-2</v>
      </c>
      <c r="P40" s="692">
        <v>3.175010258514567E-2</v>
      </c>
      <c r="Q40" s="692">
        <v>3.6529575918386022E-2</v>
      </c>
      <c r="R40" s="692">
        <v>3.9025839025839025E-2</v>
      </c>
      <c r="S40" s="692">
        <v>3.67965367965368E-2</v>
      </c>
      <c r="T40" s="692">
        <v>4.2023957583295149E-2</v>
      </c>
      <c r="U40" s="692">
        <v>3.7710619531606593E-2</v>
      </c>
      <c r="V40" s="692">
        <v>4.0149182345322734E-2</v>
      </c>
      <c r="W40" s="692">
        <v>3.0246134257011212E-2</v>
      </c>
      <c r="X40" s="692">
        <v>4.6478433471608904E-2</v>
      </c>
      <c r="Y40" s="692">
        <v>9.8568781512374012E-2</v>
      </c>
      <c r="Z40" s="692">
        <v>4.9024114616253903E-2</v>
      </c>
      <c r="AA40" s="692">
        <v>0.14621630399480351</v>
      </c>
      <c r="AB40" s="692">
        <v>7.0932332916492979E-2</v>
      </c>
      <c r="AC40" s="692">
        <v>0.10644496660031628</v>
      </c>
      <c r="AD40" s="692">
        <v>0.11808345175620182</v>
      </c>
      <c r="AE40" s="692">
        <v>3.5093636803590018E-2</v>
      </c>
      <c r="AF40" s="692">
        <v>7.0692044124123263E-2</v>
      </c>
      <c r="AG40" s="692">
        <v>0.18445741182539171</v>
      </c>
      <c r="AH40" s="692">
        <v>9.5067532273710911E-2</v>
      </c>
      <c r="AI40" s="692">
        <v>9.0752515173548265E-2</v>
      </c>
      <c r="AJ40" s="692">
        <v>4.7040453220446705E-2</v>
      </c>
      <c r="AK40" s="692">
        <v>7.7794458850825712E-2</v>
      </c>
      <c r="AL40" s="692">
        <v>0.13294924238059572</v>
      </c>
      <c r="AM40" s="692">
        <v>3.2825458052073285E-2</v>
      </c>
      <c r="AN40" s="692">
        <v>5.1830775190691833E-2</v>
      </c>
      <c r="AO40" s="692">
        <v>0</v>
      </c>
      <c r="AP40" s="692">
        <v>4.7287899860917942E-2</v>
      </c>
      <c r="AQ40" s="693">
        <v>5.8469837397675639E-2</v>
      </c>
      <c r="AR40" s="692">
        <v>3.8044264429336033E-2</v>
      </c>
      <c r="AS40" s="692">
        <v>1.5446597034197316E-2</v>
      </c>
      <c r="AT40" s="692">
        <v>0</v>
      </c>
      <c r="AU40" s="692">
        <v>3.8601592959069445E-3</v>
      </c>
      <c r="AV40" s="692">
        <v>1.1155062672260713E-2</v>
      </c>
      <c r="AW40" s="692">
        <v>0</v>
      </c>
      <c r="AX40" s="693">
        <v>1.2098390572435313E-2</v>
      </c>
      <c r="AY40" s="693">
        <v>6.3308470460005165E-2</v>
      </c>
      <c r="AZ40" s="692">
        <v>2.4967452273473908E-2</v>
      </c>
      <c r="BA40" s="694">
        <v>5.7844082927369651E-2</v>
      </c>
      <c r="BB40" s="693">
        <v>3.2001082072667046E-2</v>
      </c>
      <c r="BC40" s="693">
        <v>5.9461944154995887E-2</v>
      </c>
      <c r="BD40" s="692">
        <v>4.2086407870815953E-2</v>
      </c>
      <c r="BE40" s="694">
        <v>8.6292547933329453E-2</v>
      </c>
      <c r="BF40" s="692">
        <v>7.7531853478238752E-2</v>
      </c>
      <c r="BG40" s="693">
        <v>-1.7732589768342001E-2</v>
      </c>
      <c r="BH40" s="693">
        <v>4.9696928050117821E-2</v>
      </c>
    </row>
    <row r="41" spans="1:60" s="6" customFormat="1" ht="12" x14ac:dyDescent="0.15">
      <c r="A41" s="236" t="s">
        <v>222</v>
      </c>
      <c r="B41" s="91" t="s">
        <v>320</v>
      </c>
      <c r="C41" s="692">
        <v>0</v>
      </c>
      <c r="D41" s="692">
        <v>0</v>
      </c>
      <c r="E41" s="692">
        <v>0</v>
      </c>
      <c r="F41" s="692">
        <v>0</v>
      </c>
      <c r="G41" s="692">
        <v>0</v>
      </c>
      <c r="H41" s="692">
        <v>0</v>
      </c>
      <c r="I41" s="692">
        <v>0</v>
      </c>
      <c r="J41" s="692">
        <v>0</v>
      </c>
      <c r="K41" s="692">
        <v>0</v>
      </c>
      <c r="L41" s="692">
        <v>0</v>
      </c>
      <c r="M41" s="692">
        <v>0</v>
      </c>
      <c r="N41" s="692">
        <v>0</v>
      </c>
      <c r="O41" s="692">
        <v>0</v>
      </c>
      <c r="P41" s="692">
        <v>0</v>
      </c>
      <c r="Q41" s="692">
        <v>0</v>
      </c>
      <c r="R41" s="692">
        <v>0</v>
      </c>
      <c r="S41" s="692">
        <v>0</v>
      </c>
      <c r="T41" s="692">
        <v>0</v>
      </c>
      <c r="U41" s="692">
        <v>0</v>
      </c>
      <c r="V41" s="692">
        <v>0</v>
      </c>
      <c r="W41" s="692">
        <v>0</v>
      </c>
      <c r="X41" s="692">
        <v>0</v>
      </c>
      <c r="Y41" s="692">
        <v>0</v>
      </c>
      <c r="Z41" s="692">
        <v>0</v>
      </c>
      <c r="AA41" s="692">
        <v>0</v>
      </c>
      <c r="AB41" s="692">
        <v>0</v>
      </c>
      <c r="AC41" s="692">
        <v>0</v>
      </c>
      <c r="AD41" s="692">
        <v>0</v>
      </c>
      <c r="AE41" s="692">
        <v>0</v>
      </c>
      <c r="AF41" s="692">
        <v>0</v>
      </c>
      <c r="AG41" s="692">
        <v>0</v>
      </c>
      <c r="AH41" s="692">
        <v>0</v>
      </c>
      <c r="AI41" s="692">
        <v>7.3740608385802612E-4</v>
      </c>
      <c r="AJ41" s="692">
        <v>2.0715061968637084E-3</v>
      </c>
      <c r="AK41" s="692">
        <v>0</v>
      </c>
      <c r="AL41" s="692">
        <v>0</v>
      </c>
      <c r="AM41" s="692">
        <v>7.5988428158148503E-3</v>
      </c>
      <c r="AN41" s="692">
        <v>0</v>
      </c>
      <c r="AO41" s="692">
        <v>0</v>
      </c>
      <c r="AP41" s="692">
        <v>0</v>
      </c>
      <c r="AQ41" s="693">
        <v>4.1774395359291295E-4</v>
      </c>
      <c r="AR41" s="692">
        <v>0.61135335082969977</v>
      </c>
      <c r="AS41" s="692">
        <v>7.7133891527493476E-2</v>
      </c>
      <c r="AT41" s="692">
        <v>0</v>
      </c>
      <c r="AU41" s="692">
        <v>0</v>
      </c>
      <c r="AV41" s="692">
        <v>0</v>
      </c>
      <c r="AW41" s="692">
        <v>0</v>
      </c>
      <c r="AX41" s="693">
        <v>5.9046856555643408E-2</v>
      </c>
      <c r="AY41" s="693">
        <v>3.0274567000094656E-2</v>
      </c>
      <c r="AZ41" s="692">
        <v>4.219037073989804E-3</v>
      </c>
      <c r="BA41" s="694">
        <v>3.3400476078539451E-2</v>
      </c>
      <c r="BB41" s="693">
        <v>4.3559233520796707E-2</v>
      </c>
      <c r="BC41" s="693">
        <v>2.9542587847274759E-2</v>
      </c>
      <c r="BD41" s="692">
        <v>1.1033579296331943E-2</v>
      </c>
      <c r="BE41" s="694">
        <v>3.3773371958407558E-2</v>
      </c>
      <c r="BF41" s="692">
        <v>2.9266840168867939E-2</v>
      </c>
      <c r="BG41" s="693">
        <v>5.917094355434252E-2</v>
      </c>
      <c r="BH41" s="693">
        <v>2.9691602458934253E-2</v>
      </c>
    </row>
    <row r="42" spans="1:60" s="6" customFormat="1" ht="12" x14ac:dyDescent="0.15">
      <c r="A42" s="236" t="s">
        <v>651</v>
      </c>
      <c r="B42" s="91" t="s">
        <v>806</v>
      </c>
      <c r="C42" s="692">
        <v>0</v>
      </c>
      <c r="D42" s="692">
        <v>0</v>
      </c>
      <c r="E42" s="692">
        <v>0</v>
      </c>
      <c r="F42" s="692">
        <v>0</v>
      </c>
      <c r="G42" s="692">
        <v>1.1362345188046812E-4</v>
      </c>
      <c r="H42" s="692">
        <v>0</v>
      </c>
      <c r="I42" s="692">
        <v>7.7155731127708169E-5</v>
      </c>
      <c r="J42" s="692">
        <v>9.0827437959813899E-5</v>
      </c>
      <c r="K42" s="692">
        <v>0</v>
      </c>
      <c r="L42" s="692">
        <v>9.0291415543667191E-5</v>
      </c>
      <c r="M42" s="692">
        <v>5.8934464875058934E-5</v>
      </c>
      <c r="N42" s="692">
        <v>8.2224069726011129E-5</v>
      </c>
      <c r="O42" s="692">
        <v>8.0915968766436056E-5</v>
      </c>
      <c r="P42" s="692">
        <v>1.0258514567090685E-4</v>
      </c>
      <c r="Q42" s="692">
        <v>9.1495493846928036E-5</v>
      </c>
      <c r="R42" s="692">
        <v>1.9008019008019008E-4</v>
      </c>
      <c r="S42" s="692">
        <v>1.6033349366682701E-4</v>
      </c>
      <c r="T42" s="692">
        <v>1.3091575571119984E-4</v>
      </c>
      <c r="U42" s="692">
        <v>1.0928750972337402E-4</v>
      </c>
      <c r="V42" s="692">
        <v>9.1358064498793542E-5</v>
      </c>
      <c r="W42" s="692">
        <v>1.8344070009603661E-4</v>
      </c>
      <c r="X42" s="692">
        <v>8.9210045051072757E-5</v>
      </c>
      <c r="Y42" s="692">
        <v>2.4742540124152569E-4</v>
      </c>
      <c r="Z42" s="692">
        <v>7.6615142983010588E-5</v>
      </c>
      <c r="AA42" s="692">
        <v>3.2478077297823967E-4</v>
      </c>
      <c r="AB42" s="692">
        <v>6.947339169098236E-5</v>
      </c>
      <c r="AC42" s="692">
        <v>8.0318880923517467E-4</v>
      </c>
      <c r="AD42" s="692">
        <v>2.014121227718784E-4</v>
      </c>
      <c r="AE42" s="692">
        <v>5.9027115810467959E-4</v>
      </c>
      <c r="AF42" s="692">
        <v>8.3779980880978723E-4</v>
      </c>
      <c r="AG42" s="692">
        <v>1.1283770713779097E-2</v>
      </c>
      <c r="AH42" s="692">
        <v>4.7260154714822279E-4</v>
      </c>
      <c r="AI42" s="692">
        <v>2.0575176745409262E-3</v>
      </c>
      <c r="AJ42" s="692">
        <v>1.0122132552856756E-2</v>
      </c>
      <c r="AK42" s="692">
        <v>2.4566671216050225E-3</v>
      </c>
      <c r="AL42" s="692">
        <v>9.7367056518983693E-4</v>
      </c>
      <c r="AM42" s="692">
        <v>4.3201542912246864E-3</v>
      </c>
      <c r="AN42" s="692">
        <v>2.1079629703843226E-2</v>
      </c>
      <c r="AO42" s="692">
        <v>0</v>
      </c>
      <c r="AP42" s="692">
        <v>1.9471488178025036E-3</v>
      </c>
      <c r="AQ42" s="693">
        <v>1.9014651102196949E-3</v>
      </c>
      <c r="AR42" s="692">
        <v>5.8729929119051061E-2</v>
      </c>
      <c r="AS42" s="692">
        <v>6.7952214843026659E-2</v>
      </c>
      <c r="AT42" s="692">
        <v>0</v>
      </c>
      <c r="AU42" s="692">
        <v>0</v>
      </c>
      <c r="AV42" s="692">
        <v>0</v>
      </c>
      <c r="AW42" s="692">
        <v>0</v>
      </c>
      <c r="AX42" s="693">
        <v>3.916155623030295E-2</v>
      </c>
      <c r="AY42" s="693">
        <v>2.1667778466701728E-2</v>
      </c>
      <c r="AZ42" s="692">
        <v>2.1323323639991726E-3</v>
      </c>
      <c r="BA42" s="694">
        <v>2.4111946004804017E-2</v>
      </c>
      <c r="BB42" s="693">
        <v>2.9631696984247988E-2</v>
      </c>
      <c r="BC42" s="693">
        <v>2.1146617764214691E-2</v>
      </c>
      <c r="BD42" s="692">
        <v>2.1254411292909851E-3</v>
      </c>
      <c r="BE42" s="694">
        <v>2.518515190121003E-2</v>
      </c>
      <c r="BF42" s="692">
        <v>2.0615219307912717E-2</v>
      </c>
      <c r="BG42" s="693">
        <v>3.9480476789058576E-2</v>
      </c>
      <c r="BH42" s="693">
        <v>2.1433786581228149E-2</v>
      </c>
    </row>
    <row r="43" spans="1:60" s="6" customFormat="1" ht="12" x14ac:dyDescent="0.15">
      <c r="A43" s="235" t="s">
        <v>652</v>
      </c>
      <c r="B43" s="102" t="s">
        <v>321</v>
      </c>
      <c r="C43" s="692">
        <v>0</v>
      </c>
      <c r="D43" s="692">
        <v>0</v>
      </c>
      <c r="E43" s="692">
        <v>0</v>
      </c>
      <c r="F43" s="692">
        <v>0</v>
      </c>
      <c r="G43" s="692">
        <v>4.5449380752187249E-4</v>
      </c>
      <c r="H43" s="692">
        <v>1.3368983957219251E-3</v>
      </c>
      <c r="I43" s="692">
        <v>3.7034750941299918E-4</v>
      </c>
      <c r="J43" s="692">
        <v>3.5321781428816518E-4</v>
      </c>
      <c r="K43" s="692">
        <v>0</v>
      </c>
      <c r="L43" s="692">
        <v>6.7718561657750383E-5</v>
      </c>
      <c r="M43" s="692">
        <v>7.6614804337576611E-4</v>
      </c>
      <c r="N43" s="692">
        <v>2.146961820623624E-4</v>
      </c>
      <c r="O43" s="692">
        <v>1.4160294534126309E-4</v>
      </c>
      <c r="P43" s="692">
        <v>2.3936533989878266E-4</v>
      </c>
      <c r="Q43" s="692">
        <v>3.6598197538771215E-4</v>
      </c>
      <c r="R43" s="692">
        <v>4.9896049896049901E-4</v>
      </c>
      <c r="S43" s="692">
        <v>7.215007215007215E-4</v>
      </c>
      <c r="T43" s="692">
        <v>5.2366302284479935E-4</v>
      </c>
      <c r="U43" s="692">
        <v>5.0143680931901021E-4</v>
      </c>
      <c r="V43" s="692">
        <v>5.0515635664038778E-4</v>
      </c>
      <c r="W43" s="692">
        <v>4.963689532010402E-4</v>
      </c>
      <c r="X43" s="692">
        <v>6.6907533788304564E-4</v>
      </c>
      <c r="Y43" s="692">
        <v>4.7285743348380465E-4</v>
      </c>
      <c r="Z43" s="692">
        <v>1.9153785745752647E-5</v>
      </c>
      <c r="AA43" s="692">
        <v>5.8460539136083141E-4</v>
      </c>
      <c r="AB43" s="692">
        <v>1.8757815756565235E-3</v>
      </c>
      <c r="AC43" s="692">
        <v>1.2322213408763238E-3</v>
      </c>
      <c r="AD43" s="692">
        <v>2.0588794772236456E-3</v>
      </c>
      <c r="AE43" s="692">
        <v>2.4564079250318969E-4</v>
      </c>
      <c r="AF43" s="692">
        <v>1.1063253885565138E-3</v>
      </c>
      <c r="AG43" s="692">
        <v>9.6718034689535109E-4</v>
      </c>
      <c r="AH43" s="692">
        <v>1.7162898291172301E-3</v>
      </c>
      <c r="AI43" s="692">
        <v>2.9960345085420503E-3</v>
      </c>
      <c r="AJ43" s="692">
        <v>1.271151529893639E-3</v>
      </c>
      <c r="AK43" s="692">
        <v>2.7296301351166915E-3</v>
      </c>
      <c r="AL43" s="692">
        <v>8.5268191507749033E-4</v>
      </c>
      <c r="AM43" s="692">
        <v>5.5930568948891037E-4</v>
      </c>
      <c r="AN43" s="692">
        <v>1.7766734794747458E-3</v>
      </c>
      <c r="AO43" s="692">
        <v>0</v>
      </c>
      <c r="AP43" s="692">
        <v>2.7816411682892909E-4</v>
      </c>
      <c r="AQ43" s="693">
        <v>8.0685569652147275E-4</v>
      </c>
      <c r="AR43" s="692">
        <v>0</v>
      </c>
      <c r="AS43" s="692">
        <v>0</v>
      </c>
      <c r="AT43" s="692">
        <v>0</v>
      </c>
      <c r="AU43" s="692">
        <v>0</v>
      </c>
      <c r="AV43" s="692">
        <v>0</v>
      </c>
      <c r="AW43" s="692">
        <v>0</v>
      </c>
      <c r="AX43" s="693">
        <v>0</v>
      </c>
      <c r="AY43" s="693">
        <v>7.891819896235731E-4</v>
      </c>
      <c r="AZ43" s="692">
        <v>0</v>
      </c>
      <c r="BA43" s="694">
        <v>0</v>
      </c>
      <c r="BB43" s="693">
        <v>0</v>
      </c>
      <c r="BC43" s="693">
        <v>5.2379552123230609E-4</v>
      </c>
      <c r="BD43" s="692">
        <v>0</v>
      </c>
      <c r="BE43" s="694">
        <v>0</v>
      </c>
      <c r="BF43" s="692">
        <v>0</v>
      </c>
      <c r="BG43" s="693">
        <v>0</v>
      </c>
      <c r="BH43" s="693">
        <v>8.0685569652147275E-4</v>
      </c>
    </row>
    <row r="44" spans="1:60" s="6" customFormat="1" ht="12" x14ac:dyDescent="0.15">
      <c r="A44" s="235" t="s">
        <v>653</v>
      </c>
      <c r="B44" s="102" t="s">
        <v>322</v>
      </c>
      <c r="C44" s="692">
        <v>5.8365758754863814E-3</v>
      </c>
      <c r="D44" s="692">
        <v>0</v>
      </c>
      <c r="E44" s="692">
        <v>0</v>
      </c>
      <c r="F44" s="692">
        <v>1.5673981191222569E-2</v>
      </c>
      <c r="G44" s="692">
        <v>4.1472559936370865E-3</v>
      </c>
      <c r="H44" s="692">
        <v>2.6737967914438501E-3</v>
      </c>
      <c r="I44" s="692">
        <v>2.2375162027035368E-3</v>
      </c>
      <c r="J44" s="692">
        <v>2.3615133869551615E-3</v>
      </c>
      <c r="K44" s="692">
        <v>5.8004640371229696E-4</v>
      </c>
      <c r="L44" s="692">
        <v>1.4446626486986751E-3</v>
      </c>
      <c r="M44" s="692">
        <v>6.7479962281942482E-3</v>
      </c>
      <c r="N44" s="692">
        <v>5.4359246096640692E-3</v>
      </c>
      <c r="O44" s="692">
        <v>3.4288141764777279E-3</v>
      </c>
      <c r="P44" s="692">
        <v>4.3598686910135409E-3</v>
      </c>
      <c r="Q44" s="692">
        <v>6.7935404181344071E-3</v>
      </c>
      <c r="R44" s="692">
        <v>6.6171666171666171E-3</v>
      </c>
      <c r="S44" s="692">
        <v>3.1265031265031266E-3</v>
      </c>
      <c r="T44" s="692">
        <v>6.5457877855599924E-4</v>
      </c>
      <c r="U44" s="692">
        <v>2.6679009726588367E-3</v>
      </c>
      <c r="V44" s="692">
        <v>9.8344269431054217E-4</v>
      </c>
      <c r="W44" s="692">
        <v>7.4131624097633613E-3</v>
      </c>
      <c r="X44" s="692">
        <v>1.7395958784959186E-3</v>
      </c>
      <c r="Y44" s="692">
        <v>1.4592600331000204E-2</v>
      </c>
      <c r="Z44" s="692">
        <v>2.5378766113122258E-3</v>
      </c>
      <c r="AA44" s="692">
        <v>9.2887301071776559E-3</v>
      </c>
      <c r="AB44" s="692">
        <v>2.0286230373766846E-2</v>
      </c>
      <c r="AC44" s="692">
        <v>7.1139580246544045E-3</v>
      </c>
      <c r="AD44" s="692">
        <v>4.8115118217726509E-3</v>
      </c>
      <c r="AE44" s="692">
        <v>2.4674067664872635E-3</v>
      </c>
      <c r="AF44" s="692">
        <v>1.0472497610122341E-2</v>
      </c>
      <c r="AG44" s="692">
        <v>2.5952672641691922E-3</v>
      </c>
      <c r="AH44" s="692">
        <v>9.0789244583737536E-4</v>
      </c>
      <c r="AI44" s="692">
        <v>9.2356244488791938E-3</v>
      </c>
      <c r="AJ44" s="692">
        <v>3.346581033948377E-3</v>
      </c>
      <c r="AK44" s="692">
        <v>3.9579636959192026E-3</v>
      </c>
      <c r="AL44" s="692">
        <v>3.4683413032206025E-3</v>
      </c>
      <c r="AM44" s="692">
        <v>1.6682738669238186E-3</v>
      </c>
      <c r="AN44" s="692">
        <v>4.2880615557247623E-3</v>
      </c>
      <c r="AO44" s="692">
        <v>3.5486160397444998E-4</v>
      </c>
      <c r="AP44" s="692">
        <v>0</v>
      </c>
      <c r="AQ44" s="693">
        <v>5.0948155656150053E-3</v>
      </c>
      <c r="AR44" s="692">
        <v>0</v>
      </c>
      <c r="AS44" s="692">
        <v>3.4032160391570036E-5</v>
      </c>
      <c r="AT44" s="692">
        <v>0</v>
      </c>
      <c r="AU44" s="692">
        <v>0</v>
      </c>
      <c r="AV44" s="692">
        <v>0</v>
      </c>
      <c r="AW44" s="692">
        <v>0</v>
      </c>
      <c r="AX44" s="693">
        <v>1.8825009357137003E-5</v>
      </c>
      <c r="AY44" s="693">
        <v>4.9927382934737618E-3</v>
      </c>
      <c r="AZ44" s="692">
        <v>1.5209218002847165E-5</v>
      </c>
      <c r="BA44" s="694">
        <v>1.6907272761660817E-3</v>
      </c>
      <c r="BB44" s="693">
        <v>7.0312595082433363E-4</v>
      </c>
      <c r="BC44" s="693">
        <v>3.7799523491058116E-3</v>
      </c>
      <c r="BD44" s="692">
        <v>5.240081274729975E-4</v>
      </c>
      <c r="BE44" s="694">
        <v>1.0932684530763497E-2</v>
      </c>
      <c r="BF44" s="692">
        <v>8.8699114969227385E-3</v>
      </c>
      <c r="BG44" s="693">
        <v>-8.2175274843566612E-3</v>
      </c>
      <c r="BH44" s="693">
        <v>1.0293279733834969E-3</v>
      </c>
    </row>
    <row r="45" spans="1:60" s="6" customFormat="1" ht="12" x14ac:dyDescent="0.15">
      <c r="A45" s="238" t="s">
        <v>654</v>
      </c>
      <c r="B45" s="239" t="s">
        <v>44</v>
      </c>
      <c r="C45" s="696">
        <v>0.43968871595330739</v>
      </c>
      <c r="D45" s="696">
        <v>0</v>
      </c>
      <c r="E45" s="696">
        <v>0</v>
      </c>
      <c r="F45" s="696">
        <v>0.54858934169278994</v>
      </c>
      <c r="G45" s="696">
        <v>0.69054652880354506</v>
      </c>
      <c r="H45" s="696">
        <v>0.60695187165775399</v>
      </c>
      <c r="I45" s="696">
        <v>0.67588420467872357</v>
      </c>
      <c r="J45" s="696">
        <v>0.66485684586583782</v>
      </c>
      <c r="K45" s="696">
        <v>0.81902552204176338</v>
      </c>
      <c r="L45" s="696">
        <v>0.63966953341911015</v>
      </c>
      <c r="M45" s="696">
        <v>0.51328972182932575</v>
      </c>
      <c r="N45" s="696">
        <v>0.82435339905168237</v>
      </c>
      <c r="O45" s="696">
        <v>0.73429218756321557</v>
      </c>
      <c r="P45" s="696">
        <v>0.56844138968677338</v>
      </c>
      <c r="Q45" s="696">
        <v>0.56487030513747194</v>
      </c>
      <c r="R45" s="696">
        <v>0.56308880308880305</v>
      </c>
      <c r="S45" s="696">
        <v>0.62113195446528779</v>
      </c>
      <c r="T45" s="696">
        <v>0.6393925508935</v>
      </c>
      <c r="U45" s="696">
        <v>0.63704975153163235</v>
      </c>
      <c r="V45" s="696">
        <v>0.6392699953246167</v>
      </c>
      <c r="W45" s="696">
        <v>0.64878659372201175</v>
      </c>
      <c r="X45" s="696">
        <v>0.5404790579419243</v>
      </c>
      <c r="Y45" s="696">
        <v>0.53569248871465258</v>
      </c>
      <c r="Z45" s="696">
        <v>0.68074469918979486</v>
      </c>
      <c r="AA45" s="696">
        <v>0.51601169210782727</v>
      </c>
      <c r="AB45" s="696">
        <v>0.35994164235097958</v>
      </c>
      <c r="AC45" s="696">
        <v>0.31386224064734025</v>
      </c>
      <c r="AD45" s="696">
        <v>0.32256151461916327</v>
      </c>
      <c r="AE45" s="696">
        <v>0.17301910865388845</v>
      </c>
      <c r="AF45" s="696">
        <v>0.28341263788788518</v>
      </c>
      <c r="AG45" s="696">
        <v>0.44798181700947837</v>
      </c>
      <c r="AH45" s="696">
        <v>0.28698107106434845</v>
      </c>
      <c r="AI45" s="696">
        <v>0.32868715933643766</v>
      </c>
      <c r="AJ45" s="696">
        <v>0.38698717470879251</v>
      </c>
      <c r="AK45" s="696">
        <v>0.3866521086392794</v>
      </c>
      <c r="AL45" s="696">
        <v>0.4097136601947341</v>
      </c>
      <c r="AM45" s="696">
        <v>0.58803278688524585</v>
      </c>
      <c r="AN45" s="696">
        <v>0.29089354653415089</v>
      </c>
      <c r="AO45" s="696">
        <v>1</v>
      </c>
      <c r="AP45" s="696">
        <v>0.56828929068150213</v>
      </c>
      <c r="AQ45" s="697">
        <v>0.50526632250749448</v>
      </c>
      <c r="AR45" s="696">
        <v>1</v>
      </c>
      <c r="AS45" s="696">
        <v>1</v>
      </c>
      <c r="AT45" s="696">
        <v>1</v>
      </c>
      <c r="AU45" s="696">
        <v>1</v>
      </c>
      <c r="AV45" s="696">
        <v>1</v>
      </c>
      <c r="AW45" s="696">
        <v>1</v>
      </c>
      <c r="AX45" s="697">
        <v>1</v>
      </c>
      <c r="AY45" s="697">
        <v>1</v>
      </c>
      <c r="AZ45" s="696">
        <v>1</v>
      </c>
      <c r="BA45" s="698">
        <v>1</v>
      </c>
      <c r="BB45" s="697">
        <v>1</v>
      </c>
      <c r="BC45" s="697">
        <v>1</v>
      </c>
      <c r="BD45" s="696">
        <v>1</v>
      </c>
      <c r="BE45" s="698">
        <v>1</v>
      </c>
      <c r="BF45" s="696">
        <v>1</v>
      </c>
      <c r="BG45" s="697">
        <v>1</v>
      </c>
      <c r="BH45" s="697">
        <v>1</v>
      </c>
    </row>
    <row r="46" spans="1:60" s="6" customFormat="1" ht="12" x14ac:dyDescent="0.15">
      <c r="A46" s="699">
        <v>42</v>
      </c>
      <c r="B46" s="91" t="s">
        <v>58</v>
      </c>
      <c r="C46" s="692">
        <v>1.9455252918287938E-3</v>
      </c>
      <c r="D46" s="692">
        <v>0</v>
      </c>
      <c r="E46" s="692">
        <v>0</v>
      </c>
      <c r="F46" s="692">
        <v>5.0156739811912224E-2</v>
      </c>
      <c r="G46" s="692">
        <v>9.2034996023179182E-3</v>
      </c>
      <c r="H46" s="692">
        <v>1.2032085561497326E-2</v>
      </c>
      <c r="I46" s="692">
        <v>2.3285599654342324E-2</v>
      </c>
      <c r="J46" s="692">
        <v>1.4118620633975516E-2</v>
      </c>
      <c r="K46" s="692">
        <v>5.8004640371229696E-3</v>
      </c>
      <c r="L46" s="692">
        <v>1.8645177309767273E-2</v>
      </c>
      <c r="M46" s="692">
        <v>1.6383781235266383E-2</v>
      </c>
      <c r="N46" s="692">
        <v>6.0594571384196532E-3</v>
      </c>
      <c r="O46" s="692">
        <v>6.6553384310393659E-3</v>
      </c>
      <c r="P46" s="692">
        <v>1.6208453016003283E-2</v>
      </c>
      <c r="Q46" s="692">
        <v>1.5714351068209891E-2</v>
      </c>
      <c r="R46" s="692">
        <v>1.1773091773091772E-2</v>
      </c>
      <c r="S46" s="692">
        <v>1.4670514670514671E-2</v>
      </c>
      <c r="T46" s="692">
        <v>1.4728022517509983E-2</v>
      </c>
      <c r="U46" s="692">
        <v>1.6521699999357133E-2</v>
      </c>
      <c r="V46" s="692">
        <v>1.2483810813570435E-2</v>
      </c>
      <c r="W46" s="692">
        <v>1.2441595718278247E-2</v>
      </c>
      <c r="X46" s="692">
        <v>1.9893840046389222E-2</v>
      </c>
      <c r="Y46" s="692">
        <v>2.1707455202256521E-2</v>
      </c>
      <c r="Z46" s="692">
        <v>7.8913597272500906E-3</v>
      </c>
      <c r="AA46" s="692">
        <v>1.3640792465086067E-2</v>
      </c>
      <c r="AB46" s="692">
        <v>2.5079894400444631E-2</v>
      </c>
      <c r="AC46" s="692">
        <v>2.23196691460756E-2</v>
      </c>
      <c r="AD46" s="692">
        <v>3.082724434647361E-2</v>
      </c>
      <c r="AE46" s="692">
        <v>4.7954948745398815E-3</v>
      </c>
      <c r="AF46" s="692">
        <v>1.9129762301156809E-2</v>
      </c>
      <c r="AG46" s="692">
        <v>2.0697659423560513E-2</v>
      </c>
      <c r="AH46" s="692">
        <v>1.0521602865457802E-2</v>
      </c>
      <c r="AI46" s="692">
        <v>1.2180092098410193E-2</v>
      </c>
      <c r="AJ46" s="692">
        <v>1.0298681376453095E-2</v>
      </c>
      <c r="AK46" s="692">
        <v>3.7805377371366182E-2</v>
      </c>
      <c r="AL46" s="692">
        <v>1.4172956156017744E-2</v>
      </c>
      <c r="AM46" s="692">
        <v>1.5863066538090647E-2</v>
      </c>
      <c r="AN46" s="692">
        <v>2.8186323621742209E-2</v>
      </c>
      <c r="AO46" s="692">
        <v>0</v>
      </c>
      <c r="AP46" s="692">
        <v>4.172461752433936E-3</v>
      </c>
      <c r="AQ46" s="693">
        <v>1.3855413062587149E-2</v>
      </c>
      <c r="AR46" s="234"/>
      <c r="AS46" s="234"/>
      <c r="AT46" s="234"/>
      <c r="AU46" s="234"/>
      <c r="AV46" s="234"/>
      <c r="AW46" s="234"/>
      <c r="AX46" s="234"/>
      <c r="AY46" s="234"/>
      <c r="AZ46" s="234"/>
      <c r="BA46" s="234"/>
      <c r="BB46" s="234"/>
      <c r="BC46" s="234"/>
      <c r="BD46" s="234"/>
      <c r="BE46" s="234"/>
      <c r="BF46" s="234"/>
      <c r="BG46" s="234"/>
      <c r="BH46" s="234"/>
    </row>
    <row r="47" spans="1:60" s="6" customFormat="1" ht="12" x14ac:dyDescent="0.15">
      <c r="A47" s="699">
        <v>43</v>
      </c>
      <c r="B47" s="91" t="s">
        <v>59</v>
      </c>
      <c r="C47" s="692">
        <v>9.727626459143969E-2</v>
      </c>
      <c r="D47" s="692">
        <v>0</v>
      </c>
      <c r="E47" s="692">
        <v>0</v>
      </c>
      <c r="F47" s="692">
        <v>0.23510971786833856</v>
      </c>
      <c r="G47" s="692">
        <v>0.15134643790478355</v>
      </c>
      <c r="H47" s="692">
        <v>0.24598930481283424</v>
      </c>
      <c r="I47" s="692">
        <v>0.16245910746250231</v>
      </c>
      <c r="J47" s="692">
        <v>0.11363521682527829</v>
      </c>
      <c r="K47" s="692">
        <v>1.9721577726218097E-2</v>
      </c>
      <c r="L47" s="692">
        <v>0.22446445904155662</v>
      </c>
      <c r="M47" s="692">
        <v>0.22527699198491277</v>
      </c>
      <c r="N47" s="692">
        <v>4.7525512301634432E-2</v>
      </c>
      <c r="O47" s="692">
        <v>9.7372253914309995E-2</v>
      </c>
      <c r="P47" s="692">
        <v>0.27518465326220765</v>
      </c>
      <c r="Q47" s="692">
        <v>0.19753877121551763</v>
      </c>
      <c r="R47" s="692">
        <v>0.20785268785268785</v>
      </c>
      <c r="S47" s="692">
        <v>0.19288119288119288</v>
      </c>
      <c r="T47" s="692">
        <v>0.25940956994174247</v>
      </c>
      <c r="U47" s="692">
        <v>0.20571766536164524</v>
      </c>
      <c r="V47" s="692">
        <v>0.1974785174198333</v>
      </c>
      <c r="W47" s="692">
        <v>0.18312777184293161</v>
      </c>
      <c r="X47" s="692">
        <v>0.25955662607609614</v>
      </c>
      <c r="Y47" s="692">
        <v>0.3461756280481435</v>
      </c>
      <c r="Z47" s="692">
        <v>6.4912179892355718E-2</v>
      </c>
      <c r="AA47" s="692">
        <v>0.13653783696005198</v>
      </c>
      <c r="AB47" s="692">
        <v>0.48249270529387245</v>
      </c>
      <c r="AC47" s="692">
        <v>0.40252231218602053</v>
      </c>
      <c r="AD47" s="692">
        <v>0.31439313408452596</v>
      </c>
      <c r="AE47" s="692">
        <v>7.0997521594392057E-2</v>
      </c>
      <c r="AF47" s="692">
        <v>0.42113403722838638</v>
      </c>
      <c r="AG47" s="692">
        <v>0.2621703526984332</v>
      </c>
      <c r="AH47" s="692">
        <v>0.35299604507126336</v>
      </c>
      <c r="AI47" s="692">
        <v>0.45958963093599003</v>
      </c>
      <c r="AJ47" s="692">
        <v>0.4951095975863814</v>
      </c>
      <c r="AK47" s="692">
        <v>0.4992493517128429</v>
      </c>
      <c r="AL47" s="692">
        <v>0.33274759463040848</v>
      </c>
      <c r="AM47" s="692">
        <v>0.27768563162970106</v>
      </c>
      <c r="AN47" s="692">
        <v>0.27195126838456296</v>
      </c>
      <c r="AO47" s="692">
        <v>0</v>
      </c>
      <c r="AP47" s="692">
        <v>1.2795549374130737E-2</v>
      </c>
      <c r="AQ47" s="693">
        <v>0.24878041098675188</v>
      </c>
      <c r="AR47" s="234"/>
      <c r="AS47" s="234"/>
      <c r="AT47" s="234"/>
      <c r="AU47" s="234"/>
      <c r="AV47" s="234"/>
      <c r="AW47" s="234"/>
      <c r="AX47" s="234"/>
      <c r="AY47" s="234"/>
      <c r="AZ47" s="234"/>
      <c r="BA47" s="234"/>
      <c r="BB47" s="234"/>
      <c r="BC47" s="234"/>
      <c r="BD47" s="234"/>
      <c r="BE47" s="234"/>
      <c r="BF47" s="234"/>
      <c r="BG47" s="234"/>
      <c r="BH47" s="234"/>
    </row>
    <row r="48" spans="1:60" s="6" customFormat="1" ht="12" x14ac:dyDescent="0.15">
      <c r="A48" s="699">
        <v>44</v>
      </c>
      <c r="B48" s="91" t="s">
        <v>60</v>
      </c>
      <c r="C48" s="692">
        <v>0.3132295719844358</v>
      </c>
      <c r="D48" s="692">
        <v>0</v>
      </c>
      <c r="E48" s="692">
        <v>0</v>
      </c>
      <c r="F48" s="692">
        <v>4.0752351097178681E-2</v>
      </c>
      <c r="G48" s="692">
        <v>7.8400181797523005E-2</v>
      </c>
      <c r="H48" s="692">
        <v>-5.3475935828877002E-3</v>
      </c>
      <c r="I48" s="692">
        <v>6.1940620949324114E-2</v>
      </c>
      <c r="J48" s="692">
        <v>6.0541533368991512E-2</v>
      </c>
      <c r="K48" s="692">
        <v>2.0881670533642691E-2</v>
      </c>
      <c r="L48" s="692">
        <v>-6.4106905036003699E-3</v>
      </c>
      <c r="M48" s="692">
        <v>8.949198491277699E-2</v>
      </c>
      <c r="N48" s="692">
        <v>7.4380807074924393E-2</v>
      </c>
      <c r="O48" s="692">
        <v>0.11901727555933163</v>
      </c>
      <c r="P48" s="692">
        <v>3.209205307071536E-2</v>
      </c>
      <c r="Q48" s="692">
        <v>0.10844503408207146</v>
      </c>
      <c r="R48" s="692">
        <v>0.10857142857142857</v>
      </c>
      <c r="S48" s="692">
        <v>2.3969857303190636E-2</v>
      </c>
      <c r="T48" s="692">
        <v>-8.3589710021601094E-2</v>
      </c>
      <c r="U48" s="692">
        <v>-3.0259782839289501E-2</v>
      </c>
      <c r="V48" s="692">
        <v>-4.4754703596820739E-2</v>
      </c>
      <c r="W48" s="692">
        <v>2.7990892708771704E-2</v>
      </c>
      <c r="X48" s="692">
        <v>4.7236718854543024E-2</v>
      </c>
      <c r="Y48" s="692">
        <v>2.7667658201052384E-2</v>
      </c>
      <c r="Z48" s="692">
        <v>4.6285123254611274E-2</v>
      </c>
      <c r="AA48" s="692">
        <v>0.12698928223449171</v>
      </c>
      <c r="AB48" s="692">
        <v>3.6543004029456719E-2</v>
      </c>
      <c r="AC48" s="692">
        <v>0.13057555212994698</v>
      </c>
      <c r="AD48" s="692">
        <v>0.25272745582920253</v>
      </c>
      <c r="AE48" s="692">
        <v>0.37038598600947364</v>
      </c>
      <c r="AF48" s="692">
        <v>6.6352670755416163E-2</v>
      </c>
      <c r="AG48" s="692">
        <v>0.13227803211038752</v>
      </c>
      <c r="AH48" s="692">
        <v>0</v>
      </c>
      <c r="AI48" s="692">
        <v>3.286355924774266E-2</v>
      </c>
      <c r="AJ48" s="692">
        <v>3.8220858655011826E-2</v>
      </c>
      <c r="AK48" s="692">
        <v>-3.5485191756516993E-3</v>
      </c>
      <c r="AL48" s="692">
        <v>8.6339805265886957E-2</v>
      </c>
      <c r="AM48" s="692">
        <v>3.2989392478302799E-2</v>
      </c>
      <c r="AN48" s="692">
        <v>0.17912341869381104</v>
      </c>
      <c r="AO48" s="692">
        <v>0</v>
      </c>
      <c r="AP48" s="692">
        <v>0.35326842837273992</v>
      </c>
      <c r="AQ48" s="693">
        <v>8.4736741139046598E-2</v>
      </c>
      <c r="AR48" s="234"/>
      <c r="AS48" s="234"/>
      <c r="AT48" s="234"/>
      <c r="AU48" s="234"/>
      <c r="AV48" s="234"/>
      <c r="AW48" s="234"/>
      <c r="AX48" s="234"/>
      <c r="AY48" s="234"/>
      <c r="AZ48" s="234"/>
      <c r="BA48" s="234"/>
      <c r="BB48" s="234"/>
      <c r="BC48" s="234"/>
      <c r="BD48" s="234"/>
      <c r="BE48" s="234"/>
      <c r="BF48" s="234"/>
      <c r="BG48" s="234"/>
      <c r="BH48" s="234"/>
    </row>
    <row r="49" spans="1:60" s="6" customFormat="1" ht="12" x14ac:dyDescent="0.15">
      <c r="A49" s="699">
        <v>45</v>
      </c>
      <c r="B49" s="91" t="s">
        <v>61</v>
      </c>
      <c r="C49" s="692">
        <v>0.21011673151750973</v>
      </c>
      <c r="D49" s="692">
        <v>0</v>
      </c>
      <c r="E49" s="692">
        <v>0</v>
      </c>
      <c r="F49" s="692">
        <v>7.5235109717868343E-2</v>
      </c>
      <c r="G49" s="692">
        <v>5.1471423701852065E-2</v>
      </c>
      <c r="H49" s="692">
        <v>9.4919786096256689E-2</v>
      </c>
      <c r="I49" s="692">
        <v>5.2357879143262759E-2</v>
      </c>
      <c r="J49" s="692">
        <v>0.1258464612620977</v>
      </c>
      <c r="K49" s="692">
        <v>5.5104408352668215E-2</v>
      </c>
      <c r="L49" s="692">
        <v>8.5077086296020413E-2</v>
      </c>
      <c r="M49" s="692">
        <v>0.12756364922206506</v>
      </c>
      <c r="N49" s="692">
        <v>3.5296965931827108E-2</v>
      </c>
      <c r="O49" s="692">
        <v>3.4288141764777277E-2</v>
      </c>
      <c r="P49" s="692">
        <v>8.0443851730269453E-2</v>
      </c>
      <c r="Q49" s="692">
        <v>0.10684386293975022</v>
      </c>
      <c r="R49" s="692">
        <v>9.930501930501931E-2</v>
      </c>
      <c r="S49" s="692">
        <v>0.13283629950296616</v>
      </c>
      <c r="T49" s="692">
        <v>0.15965176408980822</v>
      </c>
      <c r="U49" s="692">
        <v>0.16720988987676227</v>
      </c>
      <c r="V49" s="692">
        <v>0.18469376239379626</v>
      </c>
      <c r="W49" s="692">
        <v>0.10903931026296763</v>
      </c>
      <c r="X49" s="692">
        <v>0.10437575270975512</v>
      </c>
      <c r="Y49" s="692">
        <v>3.5728227939276311E-2</v>
      </c>
      <c r="Z49" s="692">
        <v>0.17286291635541765</v>
      </c>
      <c r="AA49" s="692">
        <v>0.20974342318934719</v>
      </c>
      <c r="AB49" s="692">
        <v>7.7323884952063354E-2</v>
      </c>
      <c r="AC49" s="692">
        <v>8.9997056637282927E-2</v>
      </c>
      <c r="AD49" s="692">
        <v>7.3963007306784234E-2</v>
      </c>
      <c r="AE49" s="692">
        <v>0.32871870829605948</v>
      </c>
      <c r="AF49" s="692">
        <v>0.13586857284024875</v>
      </c>
      <c r="AG49" s="692">
        <v>0.10450383648204269</v>
      </c>
      <c r="AH49" s="692">
        <v>0.34790935999801009</v>
      </c>
      <c r="AI49" s="692">
        <v>0.15672199790638552</v>
      </c>
      <c r="AJ49" s="692">
        <v>6.6496133580763242E-2</v>
      </c>
      <c r="AK49" s="692">
        <v>6.2645011600928072E-2</v>
      </c>
      <c r="AL49" s="692">
        <v>0.11177622861093507</v>
      </c>
      <c r="AM49" s="692">
        <v>5.351976856316297E-2</v>
      </c>
      <c r="AN49" s="692">
        <v>0.14093161810871105</v>
      </c>
      <c r="AO49" s="692">
        <v>0</v>
      </c>
      <c r="AP49" s="692">
        <v>4.8956884561891519E-2</v>
      </c>
      <c r="AQ49" s="693">
        <v>0.12171438224573881</v>
      </c>
      <c r="AR49" s="234"/>
      <c r="AS49" s="234"/>
      <c r="AT49" s="234"/>
      <c r="AU49" s="234"/>
      <c r="AV49" s="234"/>
      <c r="AW49" s="234"/>
      <c r="AX49" s="234"/>
      <c r="AY49" s="234"/>
      <c r="AZ49" s="234"/>
      <c r="BA49" s="234"/>
      <c r="BB49" s="234"/>
      <c r="BC49" s="234"/>
      <c r="BD49" s="234"/>
      <c r="BE49" s="234"/>
      <c r="BF49" s="234"/>
      <c r="BG49" s="234"/>
      <c r="BH49" s="234"/>
    </row>
    <row r="50" spans="1:60" s="6" customFormat="1" ht="12" x14ac:dyDescent="0.15">
      <c r="A50" s="699">
        <v>46</v>
      </c>
      <c r="B50" s="91" t="s">
        <v>62</v>
      </c>
      <c r="C50" s="692">
        <v>5.4474708171206226E-2</v>
      </c>
      <c r="D50" s="692">
        <v>0</v>
      </c>
      <c r="E50" s="692">
        <v>0</v>
      </c>
      <c r="F50" s="692">
        <v>5.0156739811912224E-2</v>
      </c>
      <c r="G50" s="692">
        <v>2.3917736620838542E-2</v>
      </c>
      <c r="H50" s="692">
        <v>4.5454545454545456E-2</v>
      </c>
      <c r="I50" s="692">
        <v>2.4072588111844949E-2</v>
      </c>
      <c r="J50" s="692">
        <v>2.1001322043819194E-2</v>
      </c>
      <c r="K50" s="692">
        <v>8.0626450116009274E-2</v>
      </c>
      <c r="L50" s="692">
        <v>3.8554434437145887E-2</v>
      </c>
      <c r="M50" s="692">
        <v>2.7993870815652994E-2</v>
      </c>
      <c r="N50" s="692">
        <v>1.238385850151201E-2</v>
      </c>
      <c r="O50" s="692">
        <v>8.3748027673261321E-3</v>
      </c>
      <c r="P50" s="692">
        <v>2.7629599234030914E-2</v>
      </c>
      <c r="Q50" s="692">
        <v>6.5876755569788184E-3</v>
      </c>
      <c r="R50" s="692">
        <v>9.4089694089694084E-3</v>
      </c>
      <c r="S50" s="692">
        <v>1.4510181176847844E-2</v>
      </c>
      <c r="T50" s="692">
        <v>1.0407802579040388E-2</v>
      </c>
      <c r="U50" s="692">
        <v>3.7607760698925769E-3</v>
      </c>
      <c r="V50" s="692">
        <v>1.0833991648798103E-2</v>
      </c>
      <c r="W50" s="692">
        <v>1.8624626374456422E-2</v>
      </c>
      <c r="X50" s="692">
        <v>2.8458004371292207E-2</v>
      </c>
      <c r="Y50" s="692">
        <v>3.708082013272998E-2</v>
      </c>
      <c r="Z50" s="692">
        <v>2.7389913616426287E-2</v>
      </c>
      <c r="AA50" s="692">
        <v>4.4494965898018837E-2</v>
      </c>
      <c r="AB50" s="692">
        <v>1.861886897318327E-2</v>
      </c>
      <c r="AC50" s="692">
        <v>4.1202089288654084E-2</v>
      </c>
      <c r="AD50" s="692">
        <v>2.0633553021741319E-2</v>
      </c>
      <c r="AE50" s="692">
        <v>5.2365484169000866E-2</v>
      </c>
      <c r="AF50" s="692">
        <v>7.7517964361285052E-2</v>
      </c>
      <c r="AG50" s="692">
        <v>3.2384421948546002E-2</v>
      </c>
      <c r="AH50" s="692">
        <v>1.5919210009203294E-3</v>
      </c>
      <c r="AI50" s="692">
        <v>1.4526384183413003E-2</v>
      </c>
      <c r="AJ50" s="692">
        <v>1.509296276389145E-2</v>
      </c>
      <c r="AK50" s="692">
        <v>3.5212228743005322E-2</v>
      </c>
      <c r="AL50" s="692">
        <v>4.5290084692055081E-2</v>
      </c>
      <c r="AM50" s="692">
        <v>3.1909353905496624E-2</v>
      </c>
      <c r="AN50" s="692">
        <v>8.891382465702187E-2</v>
      </c>
      <c r="AO50" s="692">
        <v>0</v>
      </c>
      <c r="AP50" s="692">
        <v>1.7524339360222532E-2</v>
      </c>
      <c r="AQ50" s="693">
        <v>2.7920127585130721E-2</v>
      </c>
      <c r="AR50" s="234"/>
      <c r="AS50" s="234"/>
      <c r="AT50" s="234"/>
      <c r="AU50" s="234"/>
      <c r="AV50" s="234"/>
      <c r="AW50" s="234"/>
      <c r="AX50" s="234"/>
      <c r="AY50" s="234"/>
      <c r="AZ50" s="234"/>
      <c r="BA50" s="234"/>
      <c r="BB50" s="234"/>
      <c r="BC50" s="234"/>
      <c r="BD50" s="234"/>
      <c r="BE50" s="234"/>
      <c r="BF50" s="234"/>
      <c r="BG50" s="234"/>
      <c r="BH50" s="234"/>
    </row>
    <row r="51" spans="1:60" s="6" customFormat="1" ht="12" x14ac:dyDescent="0.15">
      <c r="A51" s="699">
        <v>47</v>
      </c>
      <c r="B51" s="91" t="s">
        <v>221</v>
      </c>
      <c r="C51" s="692">
        <v>-0.11673151750972763</v>
      </c>
      <c r="D51" s="692">
        <v>0</v>
      </c>
      <c r="E51" s="692">
        <v>0</v>
      </c>
      <c r="F51" s="692">
        <v>0</v>
      </c>
      <c r="G51" s="692">
        <v>-4.8858084308601299E-3</v>
      </c>
      <c r="H51" s="692">
        <v>0</v>
      </c>
      <c r="I51" s="692">
        <v>0</v>
      </c>
      <c r="J51" s="692">
        <v>0</v>
      </c>
      <c r="K51" s="692">
        <v>-1.1600928074245939E-3</v>
      </c>
      <c r="L51" s="692">
        <v>0</v>
      </c>
      <c r="M51" s="692">
        <v>0</v>
      </c>
      <c r="N51" s="692">
        <v>0</v>
      </c>
      <c r="O51" s="692">
        <v>0</v>
      </c>
      <c r="P51" s="692">
        <v>0</v>
      </c>
      <c r="Q51" s="692">
        <v>0</v>
      </c>
      <c r="R51" s="692">
        <v>0</v>
      </c>
      <c r="S51" s="692">
        <v>0</v>
      </c>
      <c r="T51" s="692">
        <v>0</v>
      </c>
      <c r="U51" s="692">
        <v>0</v>
      </c>
      <c r="V51" s="692">
        <v>-5.3740037940466788E-6</v>
      </c>
      <c r="W51" s="692">
        <v>-1.0790629417413917E-5</v>
      </c>
      <c r="X51" s="692">
        <v>0</v>
      </c>
      <c r="Y51" s="692">
        <v>-4.0522782381112099E-3</v>
      </c>
      <c r="Z51" s="692">
        <v>-8.6192035855886922E-5</v>
      </c>
      <c r="AA51" s="692">
        <v>-4.7417992854822996E-2</v>
      </c>
      <c r="AB51" s="692">
        <v>0</v>
      </c>
      <c r="AC51" s="692">
        <v>-4.7892003532035263E-4</v>
      </c>
      <c r="AD51" s="692">
        <v>-1.5105909207890879E-2</v>
      </c>
      <c r="AE51" s="692">
        <v>-2.82303597354412E-4</v>
      </c>
      <c r="AF51" s="692">
        <v>-3.4156453743783631E-3</v>
      </c>
      <c r="AG51" s="692">
        <v>-1.6119672448255851E-5</v>
      </c>
      <c r="AH51" s="692">
        <v>0</v>
      </c>
      <c r="AI51" s="692">
        <v>-4.5688237083790989E-3</v>
      </c>
      <c r="AJ51" s="692">
        <v>-1.2205408671293553E-2</v>
      </c>
      <c r="AK51" s="692">
        <v>-1.8015558891770166E-2</v>
      </c>
      <c r="AL51" s="692">
        <v>-4.0329550037448869E-5</v>
      </c>
      <c r="AM51" s="692">
        <v>0</v>
      </c>
      <c r="AN51" s="692">
        <v>0</v>
      </c>
      <c r="AO51" s="692">
        <v>0</v>
      </c>
      <c r="AP51" s="692">
        <v>-5.0069541029207233E-3</v>
      </c>
      <c r="AQ51" s="693">
        <v>-2.273397526749643E-3</v>
      </c>
      <c r="AR51" s="234"/>
      <c r="AS51" s="234"/>
      <c r="AT51" s="234"/>
      <c r="AU51" s="234"/>
      <c r="AV51" s="234"/>
      <c r="AW51" s="234"/>
      <c r="AX51" s="234"/>
      <c r="AY51" s="234"/>
      <c r="AZ51" s="234"/>
      <c r="BA51" s="234"/>
      <c r="BB51" s="234"/>
      <c r="BC51" s="234"/>
      <c r="BD51" s="234"/>
      <c r="BE51" s="234"/>
      <c r="BF51" s="234"/>
      <c r="BG51" s="234"/>
      <c r="BH51" s="234"/>
    </row>
    <row r="52" spans="1:60" s="6" customFormat="1" ht="12" x14ac:dyDescent="0.15">
      <c r="A52" s="700">
        <v>48</v>
      </c>
      <c r="B52" s="239" t="s">
        <v>64</v>
      </c>
      <c r="C52" s="696">
        <v>0.56031128404669261</v>
      </c>
      <c r="D52" s="696">
        <v>0</v>
      </c>
      <c r="E52" s="696">
        <v>0</v>
      </c>
      <c r="F52" s="696">
        <v>0.45141065830721006</v>
      </c>
      <c r="G52" s="696">
        <v>0.30945347119645494</v>
      </c>
      <c r="H52" s="696">
        <v>0.39304812834224601</v>
      </c>
      <c r="I52" s="696">
        <v>0.32411579532127649</v>
      </c>
      <c r="J52" s="696">
        <v>0.33514315413416224</v>
      </c>
      <c r="K52" s="696">
        <v>0.18097447795823665</v>
      </c>
      <c r="L52" s="696">
        <v>0.3603304665808898</v>
      </c>
      <c r="M52" s="696">
        <v>0.48671027817067419</v>
      </c>
      <c r="N52" s="696">
        <v>0.1756466009483176</v>
      </c>
      <c r="O52" s="696">
        <v>0.26570781243678437</v>
      </c>
      <c r="P52" s="696">
        <v>0.43155861031322662</v>
      </c>
      <c r="Q52" s="696">
        <v>0.435129694862528</v>
      </c>
      <c r="R52" s="696">
        <v>0.4369111969111969</v>
      </c>
      <c r="S52" s="696">
        <v>0.37886804553471221</v>
      </c>
      <c r="T52" s="696">
        <v>0.36060744910649994</v>
      </c>
      <c r="U52" s="696">
        <v>0.36295024846836771</v>
      </c>
      <c r="V52" s="696">
        <v>0.3607300046753833</v>
      </c>
      <c r="W52" s="696">
        <v>0.35121340627798819</v>
      </c>
      <c r="X52" s="696">
        <v>0.45952094205807575</v>
      </c>
      <c r="Y52" s="696">
        <v>0.46430751128534747</v>
      </c>
      <c r="Z52" s="696">
        <v>0.31925530081020514</v>
      </c>
      <c r="AA52" s="696">
        <v>0.48398830789217279</v>
      </c>
      <c r="AB52" s="696">
        <v>0.64005835764902042</v>
      </c>
      <c r="AC52" s="696">
        <v>0.68613775935265975</v>
      </c>
      <c r="AD52" s="696">
        <v>0.67743848538083673</v>
      </c>
      <c r="AE52" s="696">
        <v>0.82698089134611152</v>
      </c>
      <c r="AF52" s="696">
        <v>0.71658736211211482</v>
      </c>
      <c r="AG52" s="696">
        <v>0.55201818299052163</v>
      </c>
      <c r="AH52" s="696">
        <v>0.71301892893565155</v>
      </c>
      <c r="AI52" s="696">
        <v>0.67131284066356234</v>
      </c>
      <c r="AJ52" s="696">
        <v>0.61301282529120749</v>
      </c>
      <c r="AK52" s="696">
        <v>0.61334789136072065</v>
      </c>
      <c r="AL52" s="696">
        <v>0.5902863398052659</v>
      </c>
      <c r="AM52" s="696">
        <v>0.41196721311475409</v>
      </c>
      <c r="AN52" s="696">
        <v>0.70910645346584911</v>
      </c>
      <c r="AO52" s="696">
        <v>0</v>
      </c>
      <c r="AP52" s="696">
        <v>0.43171070931849792</v>
      </c>
      <c r="AQ52" s="697">
        <v>0.49473367749250552</v>
      </c>
      <c r="AR52" s="234"/>
      <c r="AS52" s="234"/>
      <c r="AT52" s="234"/>
      <c r="AU52" s="234"/>
      <c r="AV52" s="234"/>
      <c r="AW52" s="234"/>
      <c r="AX52" s="234"/>
      <c r="AY52" s="234"/>
      <c r="AZ52" s="234"/>
      <c r="BA52" s="234"/>
      <c r="BB52" s="234"/>
      <c r="BC52" s="234"/>
      <c r="BD52" s="234"/>
      <c r="BE52" s="234"/>
      <c r="BF52" s="234"/>
      <c r="BG52" s="234"/>
      <c r="BH52" s="234"/>
    </row>
    <row r="53" spans="1:60" s="6" customFormat="1" ht="12" x14ac:dyDescent="0.15">
      <c r="A53" s="700">
        <v>49</v>
      </c>
      <c r="B53" s="239" t="s">
        <v>247</v>
      </c>
      <c r="C53" s="696">
        <v>1</v>
      </c>
      <c r="D53" s="696">
        <v>0</v>
      </c>
      <c r="E53" s="696">
        <v>0</v>
      </c>
      <c r="F53" s="696">
        <v>1</v>
      </c>
      <c r="G53" s="696">
        <v>1</v>
      </c>
      <c r="H53" s="696">
        <v>1</v>
      </c>
      <c r="I53" s="696">
        <v>1</v>
      </c>
      <c r="J53" s="696">
        <v>1</v>
      </c>
      <c r="K53" s="696">
        <v>1</v>
      </c>
      <c r="L53" s="696">
        <v>1</v>
      </c>
      <c r="M53" s="696">
        <v>1</v>
      </c>
      <c r="N53" s="696">
        <v>1</v>
      </c>
      <c r="O53" s="696">
        <v>1</v>
      </c>
      <c r="P53" s="696">
        <v>1</v>
      </c>
      <c r="Q53" s="696">
        <v>1</v>
      </c>
      <c r="R53" s="696">
        <v>1</v>
      </c>
      <c r="S53" s="696">
        <v>1</v>
      </c>
      <c r="T53" s="696">
        <v>1</v>
      </c>
      <c r="U53" s="696">
        <v>1</v>
      </c>
      <c r="V53" s="696">
        <v>1</v>
      </c>
      <c r="W53" s="696">
        <v>1</v>
      </c>
      <c r="X53" s="696">
        <v>1</v>
      </c>
      <c r="Y53" s="696">
        <v>1</v>
      </c>
      <c r="Z53" s="696">
        <v>1</v>
      </c>
      <c r="AA53" s="696">
        <v>1</v>
      </c>
      <c r="AB53" s="696">
        <v>1</v>
      </c>
      <c r="AC53" s="696">
        <v>1</v>
      </c>
      <c r="AD53" s="696">
        <v>1</v>
      </c>
      <c r="AE53" s="696">
        <v>1</v>
      </c>
      <c r="AF53" s="696">
        <v>1</v>
      </c>
      <c r="AG53" s="696">
        <v>1</v>
      </c>
      <c r="AH53" s="696">
        <v>1</v>
      </c>
      <c r="AI53" s="696">
        <v>1</v>
      </c>
      <c r="AJ53" s="696">
        <v>1</v>
      </c>
      <c r="AK53" s="696">
        <v>1</v>
      </c>
      <c r="AL53" s="696">
        <v>1</v>
      </c>
      <c r="AM53" s="696">
        <v>1</v>
      </c>
      <c r="AN53" s="696">
        <v>1</v>
      </c>
      <c r="AO53" s="696">
        <v>1</v>
      </c>
      <c r="AP53" s="696">
        <v>1</v>
      </c>
      <c r="AQ53" s="697">
        <v>1</v>
      </c>
      <c r="AR53" s="234"/>
      <c r="AS53" s="234"/>
      <c r="AT53" s="234"/>
      <c r="AU53" s="234"/>
      <c r="AV53" s="234"/>
      <c r="AW53" s="234"/>
      <c r="AX53" s="234"/>
      <c r="AY53" s="234"/>
      <c r="AZ53" s="234"/>
      <c r="BA53" s="234"/>
      <c r="BB53" s="234"/>
      <c r="BC53" s="234"/>
      <c r="BD53" s="234"/>
      <c r="BE53" s="234"/>
      <c r="BF53" s="234"/>
      <c r="BG53" s="234"/>
      <c r="BH53" s="234"/>
    </row>
    <row r="54" spans="1:60" x14ac:dyDescent="0.15">
      <c r="A54" s="240" t="s">
        <v>974</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6" spans="1:60" x14ac:dyDescent="0.1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row>
    <row r="57" spans="1:60" x14ac:dyDescent="0.15">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row>
    <row r="58" spans="1:60" x14ac:dyDescent="0.1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row>
    <row r="59" spans="1:60" x14ac:dyDescent="0.1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1:60" x14ac:dyDescent="0.15">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1:60" x14ac:dyDescent="0.15">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row>
    <row r="62" spans="1:60" x14ac:dyDescent="0.15">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row>
    <row r="63" spans="1:60" x14ac:dyDescent="0.15">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row>
    <row r="64" spans="1:60" x14ac:dyDescent="0.15">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row>
    <row r="65" spans="3:60" x14ac:dyDescent="0.15">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3:60" x14ac:dyDescent="0.15">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3:60" x14ac:dyDescent="0.15">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3:60" x14ac:dyDescent="0.15">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3:60" x14ac:dyDescent="0.1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3:60" x14ac:dyDescent="0.15">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3:60" x14ac:dyDescent="0.15">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3:60" x14ac:dyDescent="0.15">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3:60" x14ac:dyDescent="0.15">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3:60" x14ac:dyDescent="0.1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3:60" x14ac:dyDescent="0.1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3:60" x14ac:dyDescent="0.1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3:60" x14ac:dyDescent="0.1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3:60" x14ac:dyDescent="0.1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3:60" x14ac:dyDescent="0.15">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3:60" x14ac:dyDescent="0.15">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3:60" x14ac:dyDescent="0.15">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3:60" x14ac:dyDescent="0.15">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row>
    <row r="83" spans="3:60" x14ac:dyDescent="0.15">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row>
    <row r="84" spans="3:60" x14ac:dyDescent="0.15">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3:60" x14ac:dyDescent="0.15">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3:60" x14ac:dyDescent="0.15">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3:60" x14ac:dyDescent="0.15">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3:60" x14ac:dyDescent="0.15">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3:60" x14ac:dyDescent="0.15">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3:60" x14ac:dyDescent="0.15">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3:60" x14ac:dyDescent="0.15">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3:60" x14ac:dyDescent="0.15">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row>
    <row r="93" spans="3:60" x14ac:dyDescent="0.15">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row>
    <row r="94" spans="3:60" x14ac:dyDescent="0.1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row>
    <row r="95" spans="3:60" x14ac:dyDescent="0.15">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row>
    <row r="96" spans="3:60" x14ac:dyDescent="0.15">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row>
    <row r="97" spans="3:60" x14ac:dyDescent="0.15">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row>
    <row r="98" spans="3:60" x14ac:dyDescent="0.15">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row>
    <row r="99" spans="3:60"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row>
    <row r="100" spans="3:60"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3:60"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3:60"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row>
    <row r="103" spans="3:60"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row>
    <row r="104" spans="3:60"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row>
    <row r="105" spans="3:60" x14ac:dyDescent="0.15">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row>
    <row r="106" spans="3:60" x14ac:dyDescent="0.15">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row>
    <row r="107" spans="3:60" x14ac:dyDescent="0.15">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row>
    <row r="108" spans="3:60" x14ac:dyDescent="0.15">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row>
    <row r="109" spans="3:60" x14ac:dyDescent="0.15">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row>
    <row r="110" spans="3:60" x14ac:dyDescent="0.15">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row>
    <row r="111" spans="3:60" x14ac:dyDescent="0.15">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row>
    <row r="112" spans="3:60" x14ac:dyDescent="0.15">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row>
    <row r="113" spans="3:60" x14ac:dyDescent="0.15">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row>
    <row r="114" spans="3:60" x14ac:dyDescent="0.15">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row>
    <row r="115" spans="3:60" x14ac:dyDescent="0.15">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row>
    <row r="116" spans="3:60" x14ac:dyDescent="0.15">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row>
    <row r="117" spans="3:60" x14ac:dyDescent="0.15">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row>
    <row r="118" spans="3:60" x14ac:dyDescent="0.15">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row>
    <row r="119" spans="3:60" x14ac:dyDescent="0.15">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3:60" x14ac:dyDescent="0.15">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sheetData>
  <phoneticPr fontId="5"/>
  <pageMargins left="0.78740157480314965" right="0.78740157480314965" top="0.78740157480314965" bottom="0.78740157480314965" header="0.51181102362204722" footer="0.27559055118110237"/>
  <pageSetup paperSize="9" scale="92" fitToWidth="5" orientation="landscape" verticalDpi="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Q47"/>
  <sheetViews>
    <sheetView workbookViewId="0">
      <pane xSplit="2" ySplit="4" topLeftCell="AB27" activePane="bottomRight" state="frozen"/>
      <selection activeCell="F63" sqref="F63"/>
      <selection pane="topRight" activeCell="F63" sqref="F63"/>
      <selection pane="bottomLeft" activeCell="F63" sqref="F63"/>
      <selection pane="bottomRight" activeCell="AG36" sqref="AG36"/>
    </sheetView>
  </sheetViews>
  <sheetFormatPr defaultRowHeight="13.5" x14ac:dyDescent="0.15"/>
  <cols>
    <col min="1" max="1" width="4.875" customWidth="1"/>
    <col min="2" max="2" width="25.625" customWidth="1"/>
    <col min="3" max="42" width="9.125" customWidth="1"/>
  </cols>
  <sheetData>
    <row r="1" spans="1:43" x14ac:dyDescent="0.15">
      <c r="A1" s="640" t="s">
        <v>973</v>
      </c>
      <c r="B1" s="172"/>
      <c r="C1" s="172"/>
      <c r="D1" s="172"/>
      <c r="E1" s="172"/>
      <c r="F1" s="701" t="s">
        <v>752</v>
      </c>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row>
    <row r="2" spans="1:43" ht="14.25" x14ac:dyDescent="0.15">
      <c r="A2" s="172" t="s">
        <v>977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row>
    <row r="3" spans="1:43" s="6" customFormat="1" ht="12" x14ac:dyDescent="0.15">
      <c r="A3" s="222" t="s">
        <v>1</v>
      </c>
      <c r="B3" s="223"/>
      <c r="C3" s="224" t="s">
        <v>290</v>
      </c>
      <c r="D3" s="224" t="s">
        <v>238</v>
      </c>
      <c r="E3" s="224" t="s">
        <v>239</v>
      </c>
      <c r="F3" s="224" t="s">
        <v>240</v>
      </c>
      <c r="G3" s="224" t="s">
        <v>241</v>
      </c>
      <c r="H3" s="225" t="s">
        <v>242</v>
      </c>
      <c r="I3" s="225" t="s">
        <v>243</v>
      </c>
      <c r="J3" s="225" t="s">
        <v>244</v>
      </c>
      <c r="K3" s="225" t="s">
        <v>245</v>
      </c>
      <c r="L3" s="225" t="s">
        <v>2</v>
      </c>
      <c r="M3" s="225" t="s">
        <v>3</v>
      </c>
      <c r="N3" s="225" t="s">
        <v>4</v>
      </c>
      <c r="O3" s="225" t="s">
        <v>5</v>
      </c>
      <c r="P3" s="225" t="s">
        <v>6</v>
      </c>
      <c r="Q3" s="225" t="s">
        <v>7</v>
      </c>
      <c r="R3" s="225" t="s">
        <v>8</v>
      </c>
      <c r="S3" s="225" t="s">
        <v>9</v>
      </c>
      <c r="T3" s="225" t="s">
        <v>10</v>
      </c>
      <c r="U3" s="225" t="s">
        <v>11</v>
      </c>
      <c r="V3" s="225" t="s">
        <v>12</v>
      </c>
      <c r="W3" s="225" t="s">
        <v>13</v>
      </c>
      <c r="X3" s="225" t="s">
        <v>14</v>
      </c>
      <c r="Y3" s="225" t="s">
        <v>15</v>
      </c>
      <c r="Z3" s="225" t="s">
        <v>16</v>
      </c>
      <c r="AA3" s="225" t="s">
        <v>17</v>
      </c>
      <c r="AB3" s="225" t="s">
        <v>18</v>
      </c>
      <c r="AC3" s="225" t="s">
        <v>19</v>
      </c>
      <c r="AD3" s="225" t="s">
        <v>20</v>
      </c>
      <c r="AE3" s="225" t="s">
        <v>21</v>
      </c>
      <c r="AF3" s="225" t="s">
        <v>22</v>
      </c>
      <c r="AG3" s="225" t="s">
        <v>23</v>
      </c>
      <c r="AH3" s="225" t="s">
        <v>24</v>
      </c>
      <c r="AI3" s="225" t="s">
        <v>25</v>
      </c>
      <c r="AJ3" s="225" t="s">
        <v>26</v>
      </c>
      <c r="AK3" s="225" t="s">
        <v>57</v>
      </c>
      <c r="AL3" s="224" t="s">
        <v>210</v>
      </c>
      <c r="AM3" s="224" t="s">
        <v>216</v>
      </c>
      <c r="AN3" s="224" t="s">
        <v>217</v>
      </c>
      <c r="AO3" s="224" t="s">
        <v>218</v>
      </c>
      <c r="AP3" s="224" t="s">
        <v>219</v>
      </c>
      <c r="AQ3" s="226"/>
    </row>
    <row r="4" spans="1:43" s="6" customFormat="1" ht="33" customHeight="1" x14ac:dyDescent="0.15">
      <c r="A4" s="227"/>
      <c r="B4" s="228" t="s">
        <v>311</v>
      </c>
      <c r="C4" s="229" t="s">
        <v>962</v>
      </c>
      <c r="D4" s="229" t="s">
        <v>963</v>
      </c>
      <c r="E4" s="229" t="s">
        <v>964</v>
      </c>
      <c r="F4" s="229" t="s">
        <v>28</v>
      </c>
      <c r="G4" s="229" t="s">
        <v>204</v>
      </c>
      <c r="H4" s="230" t="s">
        <v>29</v>
      </c>
      <c r="I4" s="230" t="s">
        <v>294</v>
      </c>
      <c r="J4" s="230" t="s">
        <v>30</v>
      </c>
      <c r="K4" s="230" t="s">
        <v>31</v>
      </c>
      <c r="L4" s="230" t="s">
        <v>965</v>
      </c>
      <c r="M4" s="230" t="s">
        <v>32</v>
      </c>
      <c r="N4" s="230" t="s">
        <v>33</v>
      </c>
      <c r="O4" s="230" t="s">
        <v>34</v>
      </c>
      <c r="P4" s="230" t="s">
        <v>35</v>
      </c>
      <c r="Q4" s="230" t="s">
        <v>296</v>
      </c>
      <c r="R4" s="230" t="s">
        <v>297</v>
      </c>
      <c r="S4" s="230" t="s">
        <v>298</v>
      </c>
      <c r="T4" s="230" t="s">
        <v>966</v>
      </c>
      <c r="U4" s="230" t="s">
        <v>36</v>
      </c>
      <c r="V4" s="230" t="s">
        <v>967</v>
      </c>
      <c r="W4" s="230" t="s">
        <v>207</v>
      </c>
      <c r="X4" s="230" t="s">
        <v>56</v>
      </c>
      <c r="Y4" s="230" t="s">
        <v>37</v>
      </c>
      <c r="Z4" s="230" t="s">
        <v>208</v>
      </c>
      <c r="AA4" s="230" t="s">
        <v>300</v>
      </c>
      <c r="AB4" s="230" t="s">
        <v>968</v>
      </c>
      <c r="AC4" s="230" t="s">
        <v>969</v>
      </c>
      <c r="AD4" s="230" t="s">
        <v>38</v>
      </c>
      <c r="AE4" s="230" t="s">
        <v>39</v>
      </c>
      <c r="AF4" s="230" t="s">
        <v>970</v>
      </c>
      <c r="AG4" s="230" t="s">
        <v>209</v>
      </c>
      <c r="AH4" s="230" t="s">
        <v>40</v>
      </c>
      <c r="AI4" s="230" t="s">
        <v>41</v>
      </c>
      <c r="AJ4" s="230" t="s">
        <v>971</v>
      </c>
      <c r="AK4" s="230" t="s">
        <v>972</v>
      </c>
      <c r="AL4" s="229" t="s">
        <v>42</v>
      </c>
      <c r="AM4" s="229" t="s">
        <v>320</v>
      </c>
      <c r="AN4" s="229" t="s">
        <v>43</v>
      </c>
      <c r="AO4" s="229" t="s">
        <v>321</v>
      </c>
      <c r="AP4" s="229" t="s">
        <v>322</v>
      </c>
      <c r="AQ4" s="231" t="s">
        <v>226</v>
      </c>
    </row>
    <row r="5" spans="1:43" s="6" customFormat="1" ht="12" x14ac:dyDescent="0.15">
      <c r="A5" s="232" t="s">
        <v>615</v>
      </c>
      <c r="B5" s="233" t="s">
        <v>962</v>
      </c>
      <c r="C5" s="702">
        <v>1.0008837024350683</v>
      </c>
      <c r="D5" s="702">
        <v>0</v>
      </c>
      <c r="E5" s="702">
        <v>0</v>
      </c>
      <c r="F5" s="702">
        <v>1.3827035243252958E-7</v>
      </c>
      <c r="G5" s="702">
        <v>1.7731359574251673E-3</v>
      </c>
      <c r="H5" s="702">
        <v>5.0158893379559434E-5</v>
      </c>
      <c r="I5" s="702">
        <v>2.9582467237062828E-6</v>
      </c>
      <c r="J5" s="702">
        <v>1.1346055405267611E-5</v>
      </c>
      <c r="K5" s="702">
        <v>5.7548920478528645E-8</v>
      </c>
      <c r="L5" s="702">
        <v>4.3943321305620477E-6</v>
      </c>
      <c r="M5" s="702">
        <v>4.6708222677422056E-7</v>
      </c>
      <c r="N5" s="702">
        <v>8.6796703761481456E-8</v>
      </c>
      <c r="O5" s="702">
        <v>1.7307769739255898E-7</v>
      </c>
      <c r="P5" s="702">
        <v>9.4803814484733087E-8</v>
      </c>
      <c r="Q5" s="702">
        <v>6.0838803090766588E-8</v>
      </c>
      <c r="R5" s="702">
        <v>7.7896745220272758E-8</v>
      </c>
      <c r="S5" s="702">
        <v>1.0335405524972489E-7</v>
      </c>
      <c r="T5" s="702">
        <v>1.2283267436206506E-7</v>
      </c>
      <c r="U5" s="702">
        <v>9.1652363638275747E-8</v>
      </c>
      <c r="V5" s="702">
        <v>1.3545903009760919E-7</v>
      </c>
      <c r="W5" s="702">
        <v>7.6570110548646936E-8</v>
      </c>
      <c r="X5" s="702">
        <v>1.8971360120155361E-5</v>
      </c>
      <c r="Y5" s="702">
        <v>9.0888029390124064E-6</v>
      </c>
      <c r="Z5" s="702">
        <v>2.0078726462978256E-7</v>
      </c>
      <c r="AA5" s="702">
        <v>4.0918360776937953E-7</v>
      </c>
      <c r="AB5" s="702">
        <v>1.0265050536999314E-7</v>
      </c>
      <c r="AC5" s="702">
        <v>1.554475238991525E-6</v>
      </c>
      <c r="AD5" s="702">
        <v>1.2571926137771439E-7</v>
      </c>
      <c r="AE5" s="702">
        <v>1.4300962428328574E-7</v>
      </c>
      <c r="AF5" s="702">
        <v>2.672408369404697E-7</v>
      </c>
      <c r="AG5" s="702">
        <v>4.125519018466398E-7</v>
      </c>
      <c r="AH5" s="702">
        <v>3.9555302662688981E-7</v>
      </c>
      <c r="AI5" s="702">
        <v>1.6785603491986933E-5</v>
      </c>
      <c r="AJ5" s="702">
        <v>2.1109371336259024E-5</v>
      </c>
      <c r="AK5" s="702">
        <v>2.0575237480960273E-5</v>
      </c>
      <c r="AL5" s="702">
        <v>2.0528652093686043E-7</v>
      </c>
      <c r="AM5" s="702">
        <v>2.7565910187613745E-4</v>
      </c>
      <c r="AN5" s="702">
        <v>4.0583471310698532E-5</v>
      </c>
      <c r="AO5" s="702">
        <v>6.5726087720530861E-7</v>
      </c>
      <c r="AP5" s="702">
        <v>4.3832277377131453E-7</v>
      </c>
      <c r="AQ5" s="703">
        <f t="shared" ref="AQ5:AQ45" si="0">SUM(C5:AO5)</f>
        <v>1.0031346287708514</v>
      </c>
    </row>
    <row r="6" spans="1:43" s="6" customFormat="1" ht="12" x14ac:dyDescent="0.15">
      <c r="A6" s="235" t="s">
        <v>616</v>
      </c>
      <c r="B6" s="102" t="s">
        <v>963</v>
      </c>
      <c r="C6" s="702">
        <v>0</v>
      </c>
      <c r="D6" s="702">
        <v>1</v>
      </c>
      <c r="E6" s="702">
        <v>0</v>
      </c>
      <c r="F6" s="702">
        <v>0</v>
      </c>
      <c r="G6" s="702">
        <v>0</v>
      </c>
      <c r="H6" s="702">
        <v>0</v>
      </c>
      <c r="I6" s="702">
        <v>0</v>
      </c>
      <c r="J6" s="702">
        <v>0</v>
      </c>
      <c r="K6" s="702">
        <v>0</v>
      </c>
      <c r="L6" s="702">
        <v>0</v>
      </c>
      <c r="M6" s="702">
        <v>0</v>
      </c>
      <c r="N6" s="702">
        <v>0</v>
      </c>
      <c r="O6" s="702">
        <v>0</v>
      </c>
      <c r="P6" s="702">
        <v>0</v>
      </c>
      <c r="Q6" s="702">
        <v>0</v>
      </c>
      <c r="R6" s="702">
        <v>0</v>
      </c>
      <c r="S6" s="702">
        <v>0</v>
      </c>
      <c r="T6" s="702">
        <v>0</v>
      </c>
      <c r="U6" s="702">
        <v>0</v>
      </c>
      <c r="V6" s="702">
        <v>0</v>
      </c>
      <c r="W6" s="702">
        <v>0</v>
      </c>
      <c r="X6" s="702">
        <v>0</v>
      </c>
      <c r="Y6" s="702">
        <v>0</v>
      </c>
      <c r="Z6" s="702">
        <v>0</v>
      </c>
      <c r="AA6" s="702">
        <v>0</v>
      </c>
      <c r="AB6" s="702">
        <v>0</v>
      </c>
      <c r="AC6" s="702">
        <v>0</v>
      </c>
      <c r="AD6" s="702">
        <v>0</v>
      </c>
      <c r="AE6" s="702">
        <v>0</v>
      </c>
      <c r="AF6" s="702">
        <v>0</v>
      </c>
      <c r="AG6" s="702">
        <v>0</v>
      </c>
      <c r="AH6" s="702">
        <v>0</v>
      </c>
      <c r="AI6" s="702">
        <v>0</v>
      </c>
      <c r="AJ6" s="702">
        <v>0</v>
      </c>
      <c r="AK6" s="702">
        <v>0</v>
      </c>
      <c r="AL6" s="702">
        <v>0</v>
      </c>
      <c r="AM6" s="702">
        <v>0</v>
      </c>
      <c r="AN6" s="702">
        <v>0</v>
      </c>
      <c r="AO6" s="702">
        <v>0</v>
      </c>
      <c r="AP6" s="702">
        <v>0</v>
      </c>
      <c r="AQ6" s="704">
        <f t="shared" si="0"/>
        <v>1</v>
      </c>
    </row>
    <row r="7" spans="1:43" s="6" customFormat="1" ht="12" x14ac:dyDescent="0.15">
      <c r="A7" s="235" t="s">
        <v>617</v>
      </c>
      <c r="B7" s="102" t="s">
        <v>964</v>
      </c>
      <c r="C7" s="702">
        <v>0</v>
      </c>
      <c r="D7" s="702">
        <v>0</v>
      </c>
      <c r="E7" s="702">
        <v>1</v>
      </c>
      <c r="F7" s="702">
        <v>0</v>
      </c>
      <c r="G7" s="702">
        <v>0</v>
      </c>
      <c r="H7" s="702">
        <v>0</v>
      </c>
      <c r="I7" s="702">
        <v>0</v>
      </c>
      <c r="J7" s="702">
        <v>0</v>
      </c>
      <c r="K7" s="702">
        <v>0</v>
      </c>
      <c r="L7" s="702">
        <v>0</v>
      </c>
      <c r="M7" s="702">
        <v>0</v>
      </c>
      <c r="N7" s="702">
        <v>0</v>
      </c>
      <c r="O7" s="702">
        <v>0</v>
      </c>
      <c r="P7" s="702">
        <v>0</v>
      </c>
      <c r="Q7" s="702">
        <v>0</v>
      </c>
      <c r="R7" s="702">
        <v>0</v>
      </c>
      <c r="S7" s="702">
        <v>0</v>
      </c>
      <c r="T7" s="702">
        <v>0</v>
      </c>
      <c r="U7" s="702">
        <v>0</v>
      </c>
      <c r="V7" s="702">
        <v>0</v>
      </c>
      <c r="W7" s="702">
        <v>0</v>
      </c>
      <c r="X7" s="702">
        <v>0</v>
      </c>
      <c r="Y7" s="702">
        <v>0</v>
      </c>
      <c r="Z7" s="702">
        <v>0</v>
      </c>
      <c r="AA7" s="702">
        <v>0</v>
      </c>
      <c r="AB7" s="702">
        <v>0</v>
      </c>
      <c r="AC7" s="702">
        <v>0</v>
      </c>
      <c r="AD7" s="702">
        <v>0</v>
      </c>
      <c r="AE7" s="702">
        <v>0</v>
      </c>
      <c r="AF7" s="702">
        <v>0</v>
      </c>
      <c r="AG7" s="702">
        <v>0</v>
      </c>
      <c r="AH7" s="702">
        <v>0</v>
      </c>
      <c r="AI7" s="702">
        <v>0</v>
      </c>
      <c r="AJ7" s="702">
        <v>0</v>
      </c>
      <c r="AK7" s="702">
        <v>0</v>
      </c>
      <c r="AL7" s="702">
        <v>0</v>
      </c>
      <c r="AM7" s="702">
        <v>0</v>
      </c>
      <c r="AN7" s="702">
        <v>0</v>
      </c>
      <c r="AO7" s="702">
        <v>0</v>
      </c>
      <c r="AP7" s="702">
        <v>0</v>
      </c>
      <c r="AQ7" s="704">
        <f t="shared" si="0"/>
        <v>1</v>
      </c>
    </row>
    <row r="8" spans="1:43" s="6" customFormat="1" ht="12" x14ac:dyDescent="0.15">
      <c r="A8" s="235" t="s">
        <v>618</v>
      </c>
      <c r="B8" s="102" t="s">
        <v>28</v>
      </c>
      <c r="C8" s="702">
        <v>1.6786336195313539E-6</v>
      </c>
      <c r="D8" s="702">
        <v>0</v>
      </c>
      <c r="E8" s="702">
        <v>0</v>
      </c>
      <c r="F8" s="702">
        <v>1.0000054143115595</v>
      </c>
      <c r="G8" s="702">
        <v>3.0531055325445268E-6</v>
      </c>
      <c r="H8" s="702">
        <v>3.7171237340775614E-6</v>
      </c>
      <c r="I8" s="702">
        <v>1.3695601040052454E-5</v>
      </c>
      <c r="J8" s="702">
        <v>8.4275630599988411E-6</v>
      </c>
      <c r="K8" s="702">
        <v>5.2179293556476919E-4</v>
      </c>
      <c r="L8" s="702">
        <v>5.8450378239004253E-6</v>
      </c>
      <c r="M8" s="702">
        <v>6.0737888917595434E-5</v>
      </c>
      <c r="N8" s="702">
        <v>3.0923292990535162E-5</v>
      </c>
      <c r="O8" s="702">
        <v>1.3473239081852E-4</v>
      </c>
      <c r="P8" s="702">
        <v>6.0612636552744224E-6</v>
      </c>
      <c r="Q8" s="702">
        <v>3.3033254147486372E-6</v>
      </c>
      <c r="R8" s="702">
        <v>2.5531986518853441E-6</v>
      </c>
      <c r="S8" s="702">
        <v>2.6717300711556297E-6</v>
      </c>
      <c r="T8" s="702">
        <v>6.3807940854360581E-6</v>
      </c>
      <c r="U8" s="702">
        <v>3.0323915430727109E-6</v>
      </c>
      <c r="V8" s="702">
        <v>1.9691342985747517E-6</v>
      </c>
      <c r="W8" s="702">
        <v>4.3291384744987578E-6</v>
      </c>
      <c r="X8" s="702">
        <v>4.2400817759939804E-6</v>
      </c>
      <c r="Y8" s="702">
        <v>7.4968297057478424E-6</v>
      </c>
      <c r="Z8" s="702">
        <v>2.7251870454156677E-4</v>
      </c>
      <c r="AA8" s="702">
        <v>8.528908702202364E-6</v>
      </c>
      <c r="AB8" s="702">
        <v>1.5275436348510572E-5</v>
      </c>
      <c r="AC8" s="702">
        <v>4.8950660693087973E-6</v>
      </c>
      <c r="AD8" s="702">
        <v>1.1494297872904388E-6</v>
      </c>
      <c r="AE8" s="702">
        <v>1.0420940600549366E-6</v>
      </c>
      <c r="AF8" s="702">
        <v>3.1294686493452607E-6</v>
      </c>
      <c r="AG8" s="702">
        <v>1.1050101581823942E-6</v>
      </c>
      <c r="AH8" s="702">
        <v>2.7276338495480242E-6</v>
      </c>
      <c r="AI8" s="702">
        <v>2.7227871558654175E-6</v>
      </c>
      <c r="AJ8" s="702">
        <v>2.3031093536631374E-6</v>
      </c>
      <c r="AK8" s="702">
        <v>1.1270685132411261E-6</v>
      </c>
      <c r="AL8" s="702">
        <v>1.2084943047615699E-6</v>
      </c>
      <c r="AM8" s="702">
        <v>6.7566439446956741E-6</v>
      </c>
      <c r="AN8" s="702">
        <v>5.2627682531644698E-6</v>
      </c>
      <c r="AO8" s="702">
        <v>2.4138574409569097E-6</v>
      </c>
      <c r="AP8" s="702">
        <v>2.3977519520639429E-6</v>
      </c>
      <c r="AQ8" s="704">
        <f t="shared" si="0"/>
        <v>1.0011642222534702</v>
      </c>
    </row>
    <row r="9" spans="1:43" s="6" customFormat="1" ht="12" x14ac:dyDescent="0.15">
      <c r="A9" s="235" t="s">
        <v>619</v>
      </c>
      <c r="B9" s="102" t="s">
        <v>204</v>
      </c>
      <c r="C9" s="702">
        <v>3.3191253693300572E-4</v>
      </c>
      <c r="D9" s="702">
        <v>0</v>
      </c>
      <c r="E9" s="702">
        <v>0</v>
      </c>
      <c r="F9" s="702">
        <v>5.2836509579989949E-7</v>
      </c>
      <c r="G9" s="702">
        <v>1.0078962019611046</v>
      </c>
      <c r="H9" s="702">
        <v>2.2846543534735719E-4</v>
      </c>
      <c r="I9" s="702">
        <v>5.588324655785863E-5</v>
      </c>
      <c r="J9" s="702">
        <v>2.7267879203022748E-4</v>
      </c>
      <c r="K9" s="702">
        <v>1.9367622136991049E-7</v>
      </c>
      <c r="L9" s="702">
        <v>2.2956353623757483E-6</v>
      </c>
      <c r="M9" s="702">
        <v>7.2220584303226722E-6</v>
      </c>
      <c r="N9" s="702">
        <v>2.628473421576288E-7</v>
      </c>
      <c r="O9" s="702">
        <v>4.9952311450987649E-7</v>
      </c>
      <c r="P9" s="702">
        <v>4.1624061941780958E-7</v>
      </c>
      <c r="Q9" s="702">
        <v>2.719126165307579E-7</v>
      </c>
      <c r="R9" s="702">
        <v>3.2962460494361729E-7</v>
      </c>
      <c r="S9" s="702">
        <v>4.7730662396113968E-7</v>
      </c>
      <c r="T9" s="702">
        <v>6.7368987701252182E-7</v>
      </c>
      <c r="U9" s="702">
        <v>5.0917090837966723E-7</v>
      </c>
      <c r="V9" s="702">
        <v>7.9150391420864833E-7</v>
      </c>
      <c r="W9" s="702">
        <v>4.1091330544078858E-7</v>
      </c>
      <c r="X9" s="702">
        <v>4.7770982953941547E-5</v>
      </c>
      <c r="Y9" s="702">
        <v>1.7381635483357302E-6</v>
      </c>
      <c r="Z9" s="702">
        <v>4.5073781551681073E-7</v>
      </c>
      <c r="AA9" s="702">
        <v>6.244361579773805E-7</v>
      </c>
      <c r="AB9" s="702">
        <v>5.4677614934846066E-7</v>
      </c>
      <c r="AC9" s="702">
        <v>5.3705308439293618E-6</v>
      </c>
      <c r="AD9" s="702">
        <v>4.9688299745421454E-7</v>
      </c>
      <c r="AE9" s="702">
        <v>1.2868282075640603E-7</v>
      </c>
      <c r="AF9" s="702">
        <v>2.8635173836274331E-6</v>
      </c>
      <c r="AG9" s="702">
        <v>1.8153729400588981E-6</v>
      </c>
      <c r="AH9" s="702">
        <v>1.0439236560284814E-5</v>
      </c>
      <c r="AI9" s="702">
        <v>1.6548047451531329E-4</v>
      </c>
      <c r="AJ9" s="702">
        <v>2.8578179129412439E-4</v>
      </c>
      <c r="AK9" s="702">
        <v>5.2006878732361794E-5</v>
      </c>
      <c r="AL9" s="702">
        <v>5.8818984520910146E-7</v>
      </c>
      <c r="AM9" s="702">
        <v>8.0378149273559081E-3</v>
      </c>
      <c r="AN9" s="702">
        <v>1.0693063738938611E-4</v>
      </c>
      <c r="AO9" s="702">
        <v>8.1420169231599383E-6</v>
      </c>
      <c r="AP9" s="702">
        <v>1.0768104156277846E-4</v>
      </c>
      <c r="AQ9" s="704">
        <f t="shared" si="0"/>
        <v>1.0175290146762357</v>
      </c>
    </row>
    <row r="10" spans="1:43" s="6" customFormat="1" ht="12" x14ac:dyDescent="0.15">
      <c r="A10" s="236" t="s">
        <v>620</v>
      </c>
      <c r="B10" s="91" t="s">
        <v>29</v>
      </c>
      <c r="C10" s="702">
        <v>4.4273671034878496E-5</v>
      </c>
      <c r="D10" s="702">
        <v>0</v>
      </c>
      <c r="E10" s="702">
        <v>0</v>
      </c>
      <c r="F10" s="702">
        <v>2.5612438200749166E-5</v>
      </c>
      <c r="G10" s="702">
        <v>1.0359025889153314E-5</v>
      </c>
      <c r="H10" s="702">
        <v>1.0018368727044786</v>
      </c>
      <c r="I10" s="702">
        <v>3.3488216456667215E-5</v>
      </c>
      <c r="J10" s="702">
        <v>2.1980152300655106E-5</v>
      </c>
      <c r="K10" s="702">
        <v>7.1110163793086397E-7</v>
      </c>
      <c r="L10" s="702">
        <v>1.099795620002883E-5</v>
      </c>
      <c r="M10" s="702">
        <v>4.3460968191694413E-5</v>
      </c>
      <c r="N10" s="702">
        <v>3.9896275914355652E-6</v>
      </c>
      <c r="O10" s="702">
        <v>4.8844670058681461E-6</v>
      </c>
      <c r="P10" s="702">
        <v>1.0560882724306631E-5</v>
      </c>
      <c r="Q10" s="702">
        <v>6.4440823147991449E-6</v>
      </c>
      <c r="R10" s="702">
        <v>7.6598037674205126E-6</v>
      </c>
      <c r="S10" s="702">
        <v>8.8334851801352866E-6</v>
      </c>
      <c r="T10" s="702">
        <v>2.5015366265071739E-5</v>
      </c>
      <c r="U10" s="702">
        <v>1.308730182414176E-5</v>
      </c>
      <c r="V10" s="702">
        <v>1.3167477888682583E-5</v>
      </c>
      <c r="W10" s="702">
        <v>1.2901743551114337E-5</v>
      </c>
      <c r="X10" s="702">
        <v>4.6742529354129718E-5</v>
      </c>
      <c r="Y10" s="702">
        <v>2.7345364034316322E-5</v>
      </c>
      <c r="Z10" s="702">
        <v>2.6642421312213067E-6</v>
      </c>
      <c r="AA10" s="702">
        <v>1.143755617539834E-5</v>
      </c>
      <c r="AB10" s="702">
        <v>1.6317574639190157E-5</v>
      </c>
      <c r="AC10" s="702">
        <v>3.3867598683982278E-5</v>
      </c>
      <c r="AD10" s="702">
        <v>1.3140485072134413E-5</v>
      </c>
      <c r="AE10" s="702">
        <v>1.6758863982285991E-6</v>
      </c>
      <c r="AF10" s="702">
        <v>1.2803658855412518E-5</v>
      </c>
      <c r="AG10" s="702">
        <v>1.0299865273721174E-5</v>
      </c>
      <c r="AH10" s="702">
        <v>2.8033424753937047E-5</v>
      </c>
      <c r="AI10" s="702">
        <v>7.1713889178243206E-6</v>
      </c>
      <c r="AJ10" s="702">
        <v>2.2075129329031708E-5</v>
      </c>
      <c r="AK10" s="702">
        <v>1.6374055997100099E-4</v>
      </c>
      <c r="AL10" s="702">
        <v>1.5641091092802655E-5</v>
      </c>
      <c r="AM10" s="702">
        <v>1.1524616362958123E-5</v>
      </c>
      <c r="AN10" s="702">
        <v>4.299541140698475E-5</v>
      </c>
      <c r="AO10" s="702">
        <v>1.506124537733976E-4</v>
      </c>
      <c r="AP10" s="702">
        <v>1.2824383961273652E-5</v>
      </c>
      <c r="AQ10" s="704">
        <f t="shared" si="0"/>
        <v>1.0027523893087293</v>
      </c>
    </row>
    <row r="11" spans="1:43" s="6" customFormat="1" ht="12" x14ac:dyDescent="0.15">
      <c r="A11" s="236" t="s">
        <v>621</v>
      </c>
      <c r="B11" s="91" t="s">
        <v>294</v>
      </c>
      <c r="C11" s="702">
        <v>1.0377588876373292E-2</v>
      </c>
      <c r="D11" s="702">
        <v>0</v>
      </c>
      <c r="E11" s="702">
        <v>0</v>
      </c>
      <c r="F11" s="702">
        <v>1.4711064840226009E-3</v>
      </c>
      <c r="G11" s="702">
        <v>4.9812561476667849E-3</v>
      </c>
      <c r="H11" s="702">
        <v>2.2196278476395623E-3</v>
      </c>
      <c r="I11" s="702">
        <v>1.1095112685144612</v>
      </c>
      <c r="J11" s="702">
        <v>6.9169836053891015E-3</v>
      </c>
      <c r="K11" s="702">
        <v>1.597924146589334E-4</v>
      </c>
      <c r="L11" s="702">
        <v>2.5638039334295736E-3</v>
      </c>
      <c r="M11" s="702">
        <v>8.8583454071177112E-3</v>
      </c>
      <c r="N11" s="702">
        <v>5.2535111735468399E-4</v>
      </c>
      <c r="O11" s="702">
        <v>8.0812560343626366E-4</v>
      </c>
      <c r="P11" s="702">
        <v>1.6983431209188844E-3</v>
      </c>
      <c r="Q11" s="702">
        <v>4.4141589061147152E-4</v>
      </c>
      <c r="R11" s="702">
        <v>6.2838989295806711E-4</v>
      </c>
      <c r="S11" s="702">
        <v>2.0468788519038121E-3</v>
      </c>
      <c r="T11" s="702">
        <v>2.7018180672940973E-3</v>
      </c>
      <c r="U11" s="702">
        <v>2.1730637414319608E-3</v>
      </c>
      <c r="V11" s="702">
        <v>2.536314518895676E-3</v>
      </c>
      <c r="W11" s="702">
        <v>1.3759966873241962E-3</v>
      </c>
      <c r="X11" s="702">
        <v>2.9318567584888076E-2</v>
      </c>
      <c r="Y11" s="702">
        <v>1.7867321476062178E-2</v>
      </c>
      <c r="Z11" s="702">
        <v>2.1305041022029415E-3</v>
      </c>
      <c r="AA11" s="702">
        <v>2.0908075717496603E-3</v>
      </c>
      <c r="AB11" s="702">
        <v>1.8057165269475249E-3</v>
      </c>
      <c r="AC11" s="702">
        <v>3.0466024535463713E-3</v>
      </c>
      <c r="AD11" s="702">
        <v>2.0926550683966118E-3</v>
      </c>
      <c r="AE11" s="702">
        <v>5.1296442358451878E-4</v>
      </c>
      <c r="AF11" s="702">
        <v>1.7821976848709441E-3</v>
      </c>
      <c r="AG11" s="702">
        <v>4.7568867683069086E-3</v>
      </c>
      <c r="AH11" s="702">
        <v>1.0919677796279008E-3</v>
      </c>
      <c r="AI11" s="702">
        <v>3.5250403617476207E-3</v>
      </c>
      <c r="AJ11" s="702">
        <v>1.9976869532760517E-3</v>
      </c>
      <c r="AK11" s="702">
        <v>6.6920776530826863E-3</v>
      </c>
      <c r="AL11" s="702">
        <v>1.3399443205542728E-3</v>
      </c>
      <c r="AM11" s="702">
        <v>2.4795265279697839E-3</v>
      </c>
      <c r="AN11" s="702">
        <v>2.1732466722161831E-3</v>
      </c>
      <c r="AO11" s="702">
        <v>0.14184202536650442</v>
      </c>
      <c r="AP11" s="702">
        <v>9.4825417202956295E-4</v>
      </c>
      <c r="AQ11" s="704">
        <f t="shared" si="0"/>
        <v>1.3885412100184225</v>
      </c>
    </row>
    <row r="12" spans="1:43" s="6" customFormat="1" ht="12" x14ac:dyDescent="0.15">
      <c r="A12" s="236" t="s">
        <v>622</v>
      </c>
      <c r="B12" s="91" t="s">
        <v>30</v>
      </c>
      <c r="C12" s="702">
        <v>2.1534112331305089E-3</v>
      </c>
      <c r="D12" s="702">
        <v>0</v>
      </c>
      <c r="E12" s="702">
        <v>0</v>
      </c>
      <c r="F12" s="702">
        <v>4.2881235317544856E-4</v>
      </c>
      <c r="G12" s="702">
        <v>2.5324196898075942E-4</v>
      </c>
      <c r="H12" s="702">
        <v>2.3361496416843854E-3</v>
      </c>
      <c r="I12" s="702">
        <v>9.7620007833931603E-4</v>
      </c>
      <c r="J12" s="702">
        <v>1.0086501866785074</v>
      </c>
      <c r="K12" s="702">
        <v>4.2198703562951928E-5</v>
      </c>
      <c r="L12" s="702">
        <v>4.4823425769561671E-3</v>
      </c>
      <c r="M12" s="702">
        <v>9.1042750188430712E-4</v>
      </c>
      <c r="N12" s="702">
        <v>8.2292500056545438E-5</v>
      </c>
      <c r="O12" s="702">
        <v>1.1659498578624209E-4</v>
      </c>
      <c r="P12" s="702">
        <v>1.948644901741163E-4</v>
      </c>
      <c r="Q12" s="702">
        <v>5.0241636154052073E-5</v>
      </c>
      <c r="R12" s="702">
        <v>9.3589374324573916E-5</v>
      </c>
      <c r="S12" s="702">
        <v>3.1906131241698365E-4</v>
      </c>
      <c r="T12" s="702">
        <v>2.8782382076505909E-4</v>
      </c>
      <c r="U12" s="702">
        <v>2.5286055960674347E-4</v>
      </c>
      <c r="V12" s="702">
        <v>2.2595108188514334E-4</v>
      </c>
      <c r="W12" s="702">
        <v>2.3303543019292925E-4</v>
      </c>
      <c r="X12" s="702">
        <v>8.9396029682831091E-4</v>
      </c>
      <c r="Y12" s="702">
        <v>1.5381881861881746E-4</v>
      </c>
      <c r="Z12" s="702">
        <v>2.2760888808500268E-5</v>
      </c>
      <c r="AA12" s="702">
        <v>2.4693770457717929E-4</v>
      </c>
      <c r="AB12" s="702">
        <v>3.2825794941694061E-4</v>
      </c>
      <c r="AC12" s="702">
        <v>1.3736044300556157E-5</v>
      </c>
      <c r="AD12" s="702">
        <v>1.3735630903796928E-5</v>
      </c>
      <c r="AE12" s="702">
        <v>4.9457039880300074E-6</v>
      </c>
      <c r="AF12" s="702">
        <v>2.6597053923107752E-5</v>
      </c>
      <c r="AG12" s="702">
        <v>5.0865384718149572E-5</v>
      </c>
      <c r="AH12" s="702">
        <v>3.9982088733437513E-5</v>
      </c>
      <c r="AI12" s="702">
        <v>3.3039284102404846E-4</v>
      </c>
      <c r="AJ12" s="702">
        <v>3.1648398158273939E-3</v>
      </c>
      <c r="AK12" s="702">
        <v>6.9200464078365243E-5</v>
      </c>
      <c r="AL12" s="702">
        <v>9.2002807875643937E-5</v>
      </c>
      <c r="AM12" s="702">
        <v>7.0407872734558848E-5</v>
      </c>
      <c r="AN12" s="702">
        <v>2.7193909299237775E-4</v>
      </c>
      <c r="AO12" s="702">
        <v>3.8155289588678518E-4</v>
      </c>
      <c r="AP12" s="702">
        <v>1.8993819113865315E-4</v>
      </c>
      <c r="AQ12" s="704">
        <f t="shared" si="0"/>
        <v>1.0282652192828203</v>
      </c>
    </row>
    <row r="13" spans="1:43" s="6" customFormat="1" ht="12" x14ac:dyDescent="0.15">
      <c r="A13" s="236" t="s">
        <v>623</v>
      </c>
      <c r="B13" s="91" t="s">
        <v>31</v>
      </c>
      <c r="C13" s="702">
        <v>1.6896765149025756E-4</v>
      </c>
      <c r="D13" s="702">
        <v>0</v>
      </c>
      <c r="E13" s="702">
        <v>0</v>
      </c>
      <c r="F13" s="702">
        <v>8.3437425378138396E-4</v>
      </c>
      <c r="G13" s="702">
        <v>5.986675012767963E-5</v>
      </c>
      <c r="H13" s="702">
        <v>5.6585912922274378E-5</v>
      </c>
      <c r="I13" s="702">
        <v>7.7516562545262984E-5</v>
      </c>
      <c r="J13" s="702">
        <v>5.3295405515913048E-5</v>
      </c>
      <c r="K13" s="702">
        <v>1.00056205958752</v>
      </c>
      <c r="L13" s="702">
        <v>2.7449536925909283E-5</v>
      </c>
      <c r="M13" s="702">
        <v>1.9927289949584062E-4</v>
      </c>
      <c r="N13" s="702">
        <v>1.198557267937232E-4</v>
      </c>
      <c r="O13" s="702">
        <v>5.2535844605185132E-5</v>
      </c>
      <c r="P13" s="702">
        <v>5.4142463988783969E-5</v>
      </c>
      <c r="Q13" s="702">
        <v>3.164377847148375E-5</v>
      </c>
      <c r="R13" s="702">
        <v>2.7438466554745315E-5</v>
      </c>
      <c r="S13" s="702">
        <v>3.2130584048628612E-5</v>
      </c>
      <c r="T13" s="702">
        <v>2.7872565409931409E-5</v>
      </c>
      <c r="U13" s="702">
        <v>2.3772278498661553E-5</v>
      </c>
      <c r="V13" s="702">
        <v>1.2948160139628746E-5</v>
      </c>
      <c r="W13" s="702">
        <v>5.497258325154314E-5</v>
      </c>
      <c r="X13" s="702">
        <v>7.6894762479980629E-5</v>
      </c>
      <c r="Y13" s="702">
        <v>1.2183753343007917E-4</v>
      </c>
      <c r="Z13" s="702">
        <v>5.5966067467054493E-4</v>
      </c>
      <c r="AA13" s="702">
        <v>1.3066762777908E-4</v>
      </c>
      <c r="AB13" s="702">
        <v>1.588338216624486E-4</v>
      </c>
      <c r="AC13" s="702">
        <v>1.0052024130212048E-4</v>
      </c>
      <c r="AD13" s="702">
        <v>3.0514646433559709E-5</v>
      </c>
      <c r="AE13" s="702">
        <v>1.3529395420613371E-5</v>
      </c>
      <c r="AF13" s="702">
        <v>2.7301182471774817E-4</v>
      </c>
      <c r="AG13" s="702">
        <v>3.7915171586805872E-5</v>
      </c>
      <c r="AH13" s="702">
        <v>1.0216355618060358E-4</v>
      </c>
      <c r="AI13" s="702">
        <v>5.5042769808389084E-5</v>
      </c>
      <c r="AJ13" s="702">
        <v>3.4300664511544288E-5</v>
      </c>
      <c r="AK13" s="702">
        <v>5.5382513764881156E-5</v>
      </c>
      <c r="AL13" s="702">
        <v>3.7460591478740908E-5</v>
      </c>
      <c r="AM13" s="702">
        <v>5.9510659357236234E-5</v>
      </c>
      <c r="AN13" s="702">
        <v>9.5877152572076748E-5</v>
      </c>
      <c r="AO13" s="702">
        <v>4.2179468462377523E-5</v>
      </c>
      <c r="AP13" s="702">
        <v>1.9038158522439953E-4</v>
      </c>
      <c r="AQ13" s="704">
        <f t="shared" si="0"/>
        <v>1.0044620040877064</v>
      </c>
    </row>
    <row r="14" spans="1:43" s="6" customFormat="1" ht="12" x14ac:dyDescent="0.15">
      <c r="A14" s="236" t="s">
        <v>624</v>
      </c>
      <c r="B14" s="91" t="s">
        <v>965</v>
      </c>
      <c r="C14" s="702">
        <v>6.8468415307111434E-4</v>
      </c>
      <c r="D14" s="702">
        <v>0</v>
      </c>
      <c r="E14" s="702">
        <v>0</v>
      </c>
      <c r="F14" s="702">
        <v>6.2490357617145061E-4</v>
      </c>
      <c r="G14" s="702">
        <v>1.4571660190708278E-3</v>
      </c>
      <c r="H14" s="702">
        <v>1.1470066762919188E-3</v>
      </c>
      <c r="I14" s="702">
        <v>1.772091962418043E-3</v>
      </c>
      <c r="J14" s="702">
        <v>1.5896264491312511E-3</v>
      </c>
      <c r="K14" s="702">
        <v>3.0079129000042623E-5</v>
      </c>
      <c r="L14" s="702">
        <v>1.0200866388838388</v>
      </c>
      <c r="M14" s="702">
        <v>1.7222058932880393E-3</v>
      </c>
      <c r="N14" s="702">
        <v>9.1991513664945181E-5</v>
      </c>
      <c r="O14" s="702">
        <v>2.1415911052290488E-4</v>
      </c>
      <c r="P14" s="702">
        <v>5.5775751246513075E-4</v>
      </c>
      <c r="Q14" s="702">
        <v>6.7386064562422637E-4</v>
      </c>
      <c r="R14" s="702">
        <v>2.4611872492922436E-3</v>
      </c>
      <c r="S14" s="702">
        <v>3.5977897973149767E-3</v>
      </c>
      <c r="T14" s="702">
        <v>1.229143249054199E-3</v>
      </c>
      <c r="U14" s="702">
        <v>2.4645318900715775E-3</v>
      </c>
      <c r="V14" s="702">
        <v>4.0082996061041364E-3</v>
      </c>
      <c r="W14" s="702">
        <v>2.1435960548651769E-3</v>
      </c>
      <c r="X14" s="702">
        <v>4.5591657623435637E-3</v>
      </c>
      <c r="Y14" s="702">
        <v>1.2321080268343774E-3</v>
      </c>
      <c r="Z14" s="702">
        <v>7.600387552566012E-5</v>
      </c>
      <c r="AA14" s="702">
        <v>3.5846024582792215E-3</v>
      </c>
      <c r="AB14" s="702">
        <v>1.2473322645736246E-3</v>
      </c>
      <c r="AC14" s="702">
        <v>6.1438046150172701E-4</v>
      </c>
      <c r="AD14" s="702">
        <v>3.3330547651963722E-4</v>
      </c>
      <c r="AE14" s="702">
        <v>9.9447736821243611E-5</v>
      </c>
      <c r="AF14" s="702">
        <v>2.5329474080235207E-4</v>
      </c>
      <c r="AG14" s="702">
        <v>5.9831121228869761E-4</v>
      </c>
      <c r="AH14" s="702">
        <v>2.8999619803910426E-4</v>
      </c>
      <c r="AI14" s="702">
        <v>6.6297368697109326E-4</v>
      </c>
      <c r="AJ14" s="702">
        <v>2.5655435002178525E-4</v>
      </c>
      <c r="AK14" s="702">
        <v>6.9323698891182088E-4</v>
      </c>
      <c r="AL14" s="702">
        <v>9.9459108037539294E-4</v>
      </c>
      <c r="AM14" s="702">
        <v>2.3104644455349056E-4</v>
      </c>
      <c r="AN14" s="702">
        <v>4.3815793698090687E-4</v>
      </c>
      <c r="AO14" s="702">
        <v>4.1555481003617018E-3</v>
      </c>
      <c r="AP14" s="702">
        <v>4.6279748322404935E-4</v>
      </c>
      <c r="AQ14" s="704">
        <f t="shared" si="0"/>
        <v>1.0668767761729663</v>
      </c>
    </row>
    <row r="15" spans="1:43" s="6" customFormat="1" ht="12" x14ac:dyDescent="0.15">
      <c r="A15" s="236" t="s">
        <v>625</v>
      </c>
      <c r="B15" s="91" t="s">
        <v>32</v>
      </c>
      <c r="C15" s="702">
        <v>6.6829254303762053E-4</v>
      </c>
      <c r="D15" s="702">
        <v>0</v>
      </c>
      <c r="E15" s="702">
        <v>0</v>
      </c>
      <c r="F15" s="702">
        <v>1.5567346944762552E-4</v>
      </c>
      <c r="G15" s="702">
        <v>3.6447506570970098E-4</v>
      </c>
      <c r="H15" s="702">
        <v>5.2155070624195224E-5</v>
      </c>
      <c r="I15" s="702">
        <v>5.089263478785486E-4</v>
      </c>
      <c r="J15" s="702">
        <v>1.7374146963784673E-3</v>
      </c>
      <c r="K15" s="702">
        <v>3.8213591684585583E-4</v>
      </c>
      <c r="L15" s="702">
        <v>1.1902332184211965E-3</v>
      </c>
      <c r="M15" s="702">
        <v>1.0207883562201863</v>
      </c>
      <c r="N15" s="702">
        <v>1.2414159751154004E-3</v>
      </c>
      <c r="O15" s="702">
        <v>2.778772215599939E-3</v>
      </c>
      <c r="P15" s="702">
        <v>1.3757887516625028E-3</v>
      </c>
      <c r="Q15" s="702">
        <v>1.117362278489671E-3</v>
      </c>
      <c r="R15" s="702">
        <v>1.2188394905495448E-3</v>
      </c>
      <c r="S15" s="702">
        <v>1.8059225058191057E-3</v>
      </c>
      <c r="T15" s="702">
        <v>1.3969991407208277E-2</v>
      </c>
      <c r="U15" s="702">
        <v>2.4481147593113121E-3</v>
      </c>
      <c r="V15" s="702">
        <v>8.6476748147726204E-4</v>
      </c>
      <c r="W15" s="702">
        <v>1.2341539840634822E-3</v>
      </c>
      <c r="X15" s="702">
        <v>1.9455504910683467E-3</v>
      </c>
      <c r="Y15" s="702">
        <v>1.5949021406307544E-2</v>
      </c>
      <c r="Z15" s="702">
        <v>2.5340095069222842E-4</v>
      </c>
      <c r="AA15" s="702">
        <v>2.0847035843617311E-3</v>
      </c>
      <c r="AB15" s="702">
        <v>2.7424493988762437E-4</v>
      </c>
      <c r="AC15" s="702">
        <v>1.6184937470336639E-4</v>
      </c>
      <c r="AD15" s="702">
        <v>7.6055902749356161E-5</v>
      </c>
      <c r="AE15" s="702">
        <v>1.7301022065553071E-4</v>
      </c>
      <c r="AF15" s="702">
        <v>1.2445073598343488E-4</v>
      </c>
      <c r="AG15" s="702">
        <v>7.154455432236361E-5</v>
      </c>
      <c r="AH15" s="702">
        <v>2.4411258005900514E-4</v>
      </c>
      <c r="AI15" s="702">
        <v>6.6268829733604612E-4</v>
      </c>
      <c r="AJ15" s="702">
        <v>3.1179900533974441E-4</v>
      </c>
      <c r="AK15" s="702">
        <v>1.937663312302083E-4</v>
      </c>
      <c r="AL15" s="702">
        <v>2.8868428839481518E-4</v>
      </c>
      <c r="AM15" s="702">
        <v>5.8388765070386238E-4</v>
      </c>
      <c r="AN15" s="702">
        <v>3.4219134399260653E-4</v>
      </c>
      <c r="AO15" s="702">
        <v>1.6123569812092964E-3</v>
      </c>
      <c r="AP15" s="702">
        <v>1.5178427186195653E-3</v>
      </c>
      <c r="AQ15" s="704">
        <f t="shared" si="0"/>
        <v>1.079256110036823</v>
      </c>
    </row>
    <row r="16" spans="1:43" s="6" customFormat="1" ht="12" x14ac:dyDescent="0.15">
      <c r="A16" s="236" t="s">
        <v>626</v>
      </c>
      <c r="B16" s="91" t="s">
        <v>33</v>
      </c>
      <c r="C16" s="702">
        <v>4.8565589816226736E-5</v>
      </c>
      <c r="D16" s="702">
        <v>0</v>
      </c>
      <c r="E16" s="702">
        <v>0</v>
      </c>
      <c r="F16" s="702">
        <v>3.6005116613099027E-4</v>
      </c>
      <c r="G16" s="702">
        <v>5.7354873155356354E-5</v>
      </c>
      <c r="H16" s="702">
        <v>4.8592728723140097E-5</v>
      </c>
      <c r="I16" s="702">
        <v>9.7624027446101313E-5</v>
      </c>
      <c r="J16" s="702">
        <v>1.4795803989714912E-4</v>
      </c>
      <c r="K16" s="702">
        <v>2.5488526843829739E-5</v>
      </c>
      <c r="L16" s="702">
        <v>2.6201728161766649E-4</v>
      </c>
      <c r="M16" s="702">
        <v>7.2398116561243214E-4</v>
      </c>
      <c r="N16" s="702">
        <v>1.0811132005638355</v>
      </c>
      <c r="O16" s="702">
        <v>1.1837842635868317E-4</v>
      </c>
      <c r="P16" s="702">
        <v>2.9622376155500424E-2</v>
      </c>
      <c r="Q16" s="702">
        <v>1.8670634208708833E-2</v>
      </c>
      <c r="R16" s="702">
        <v>1.2590116517877331E-2</v>
      </c>
      <c r="S16" s="702">
        <v>3.0142819565366534E-3</v>
      </c>
      <c r="T16" s="702">
        <v>1.5512734487134845E-3</v>
      </c>
      <c r="U16" s="702">
        <v>6.1704414717164355E-3</v>
      </c>
      <c r="V16" s="702">
        <v>1.60768633563045E-3</v>
      </c>
      <c r="W16" s="702">
        <v>1.3940956808981402E-2</v>
      </c>
      <c r="X16" s="702">
        <v>7.6514018239551491E-4</v>
      </c>
      <c r="Y16" s="702">
        <v>4.3161441700718395E-3</v>
      </c>
      <c r="Z16" s="702">
        <v>7.4726447010747241E-5</v>
      </c>
      <c r="AA16" s="702">
        <v>1.8820528811700331E-4</v>
      </c>
      <c r="AB16" s="702">
        <v>3.3496972293952903E-5</v>
      </c>
      <c r="AC16" s="702">
        <v>6.4009481052752676E-5</v>
      </c>
      <c r="AD16" s="702">
        <v>2.9531196617146821E-5</v>
      </c>
      <c r="AE16" s="702">
        <v>4.7328626808424708E-5</v>
      </c>
      <c r="AF16" s="702">
        <v>1.0204765564204671E-4</v>
      </c>
      <c r="AG16" s="702">
        <v>3.3569347034252128E-5</v>
      </c>
      <c r="AH16" s="702">
        <v>1.2214280173681783E-4</v>
      </c>
      <c r="AI16" s="702">
        <v>4.0398126361662428E-5</v>
      </c>
      <c r="AJ16" s="702">
        <v>2.9999680720905485E-5</v>
      </c>
      <c r="AK16" s="702">
        <v>5.1490102328614471E-5</v>
      </c>
      <c r="AL16" s="702">
        <v>2.2803883264400321E-4</v>
      </c>
      <c r="AM16" s="702">
        <v>5.2117879956540626E-5</v>
      </c>
      <c r="AN16" s="702">
        <v>6.9392450519258024E-5</v>
      </c>
      <c r="AO16" s="702">
        <v>5.2490807292920752E-5</v>
      </c>
      <c r="AP16" s="702">
        <v>7.3555240342665059E-4</v>
      </c>
      <c r="AQ16" s="704">
        <f t="shared" si="0"/>
        <v>1.1764712493417069</v>
      </c>
    </row>
    <row r="17" spans="1:43" s="6" customFormat="1" ht="12" x14ac:dyDescent="0.15">
      <c r="A17" s="236" t="s">
        <v>627</v>
      </c>
      <c r="B17" s="91" t="s">
        <v>34</v>
      </c>
      <c r="C17" s="702">
        <v>1.8443298043125989E-5</v>
      </c>
      <c r="D17" s="702">
        <v>0</v>
      </c>
      <c r="E17" s="702">
        <v>0</v>
      </c>
      <c r="F17" s="702">
        <v>1.0847629241632261E-4</v>
      </c>
      <c r="G17" s="702">
        <v>1.7285818773280201E-4</v>
      </c>
      <c r="H17" s="702">
        <v>2.2207384090312299E-5</v>
      </c>
      <c r="I17" s="702">
        <v>7.81513710630891E-5</v>
      </c>
      <c r="J17" s="702">
        <v>4.9505259622420624E-4</v>
      </c>
      <c r="K17" s="702">
        <v>1.1030329816823894E-5</v>
      </c>
      <c r="L17" s="702">
        <v>3.0862705177381918E-4</v>
      </c>
      <c r="M17" s="702">
        <v>1.0094574020632092E-3</v>
      </c>
      <c r="N17" s="702">
        <v>1.0203036378577147E-3</v>
      </c>
      <c r="O17" s="702">
        <v>1.044365608964285</v>
      </c>
      <c r="P17" s="702">
        <v>7.883591771643066E-3</v>
      </c>
      <c r="Q17" s="702">
        <v>4.8957425760651173E-3</v>
      </c>
      <c r="R17" s="702">
        <v>2.1779432978311268E-3</v>
      </c>
      <c r="S17" s="702">
        <v>2.6744424820293721E-3</v>
      </c>
      <c r="T17" s="702">
        <v>7.3125285765699224E-3</v>
      </c>
      <c r="U17" s="702">
        <v>7.7473280392859447E-3</v>
      </c>
      <c r="V17" s="702">
        <v>6.2447819498836375E-3</v>
      </c>
      <c r="W17" s="702">
        <v>2.815501881652087E-3</v>
      </c>
      <c r="X17" s="702">
        <v>1.8532605612508826E-3</v>
      </c>
      <c r="Y17" s="702">
        <v>1.3546058131991582E-3</v>
      </c>
      <c r="Z17" s="702">
        <v>5.8609956728111936E-5</v>
      </c>
      <c r="AA17" s="702">
        <v>9.4828149978192132E-5</v>
      </c>
      <c r="AB17" s="702">
        <v>1.8312473348452445E-5</v>
      </c>
      <c r="AC17" s="702">
        <v>3.063809966995471E-5</v>
      </c>
      <c r="AD17" s="702">
        <v>2.0466841093977571E-5</v>
      </c>
      <c r="AE17" s="702">
        <v>1.7873923528733773E-5</v>
      </c>
      <c r="AF17" s="702">
        <v>2.7972025887196238E-5</v>
      </c>
      <c r="AG17" s="702">
        <v>3.1990485174652533E-5</v>
      </c>
      <c r="AH17" s="702">
        <v>7.2457373557399153E-5</v>
      </c>
      <c r="AI17" s="702">
        <v>4.6792795531293478E-5</v>
      </c>
      <c r="AJ17" s="702">
        <v>1.7538417920396322E-4</v>
      </c>
      <c r="AK17" s="702">
        <v>6.3842329720370516E-5</v>
      </c>
      <c r="AL17" s="702">
        <v>2.0225286904391221E-4</v>
      </c>
      <c r="AM17" s="702">
        <v>6.0837364101056251E-5</v>
      </c>
      <c r="AN17" s="702">
        <v>6.1426726044868735E-5</v>
      </c>
      <c r="AO17" s="702">
        <v>1.712883028675955E-4</v>
      </c>
      <c r="AP17" s="702">
        <v>4.9830306320811318E-4</v>
      </c>
      <c r="AQ17" s="704">
        <f t="shared" si="0"/>
        <v>1.0937249173602561</v>
      </c>
    </row>
    <row r="18" spans="1:43" s="6" customFormat="1" ht="12" x14ac:dyDescent="0.15">
      <c r="A18" s="236" t="s">
        <v>628</v>
      </c>
      <c r="B18" s="91" t="s">
        <v>35</v>
      </c>
      <c r="C18" s="702">
        <v>1.0833664822318557E-3</v>
      </c>
      <c r="D18" s="702">
        <v>0</v>
      </c>
      <c r="E18" s="702">
        <v>0</v>
      </c>
      <c r="F18" s="702">
        <v>1.1215851036160617E-2</v>
      </c>
      <c r="G18" s="702">
        <v>1.6970239107757636E-3</v>
      </c>
      <c r="H18" s="702">
        <v>1.3077884793827022E-3</v>
      </c>
      <c r="I18" s="702">
        <v>1.3973031074267226E-3</v>
      </c>
      <c r="J18" s="702">
        <v>4.3626574433613527E-3</v>
      </c>
      <c r="K18" s="702">
        <v>6.0911971915242173E-4</v>
      </c>
      <c r="L18" s="702">
        <v>1.2826109462737633E-3</v>
      </c>
      <c r="M18" s="702">
        <v>5.7547486078850414E-3</v>
      </c>
      <c r="N18" s="702">
        <v>3.2325409678541728E-4</v>
      </c>
      <c r="O18" s="702">
        <v>8.8594539615165192E-4</v>
      </c>
      <c r="P18" s="702">
        <v>1.0379777691549366</v>
      </c>
      <c r="Q18" s="702">
        <v>1.5917513589835966E-2</v>
      </c>
      <c r="R18" s="702">
        <v>1.4958281013507494E-2</v>
      </c>
      <c r="S18" s="702">
        <v>1.5587753233810139E-2</v>
      </c>
      <c r="T18" s="702">
        <v>1.1488678207467571E-2</v>
      </c>
      <c r="U18" s="702">
        <v>1.4581185521757552E-2</v>
      </c>
      <c r="V18" s="702">
        <v>1.1093230014241375E-2</v>
      </c>
      <c r="W18" s="702">
        <v>1.2336705318072606E-2</v>
      </c>
      <c r="X18" s="702">
        <v>5.3309899153898953E-3</v>
      </c>
      <c r="Y18" s="702">
        <v>4.1751632144544783E-2</v>
      </c>
      <c r="Z18" s="702">
        <v>8.3183496007508686E-4</v>
      </c>
      <c r="AA18" s="702">
        <v>1.8745100784991254E-3</v>
      </c>
      <c r="AB18" s="702">
        <v>3.5064496596377121E-4</v>
      </c>
      <c r="AC18" s="702">
        <v>1.4005648514355468E-3</v>
      </c>
      <c r="AD18" s="702">
        <v>2.8485023251183001E-4</v>
      </c>
      <c r="AE18" s="702">
        <v>5.3928324356228242E-4</v>
      </c>
      <c r="AF18" s="702">
        <v>9.9926467267695486E-4</v>
      </c>
      <c r="AG18" s="702">
        <v>3.6999947184334145E-4</v>
      </c>
      <c r="AH18" s="702">
        <v>2.2123047584347629E-3</v>
      </c>
      <c r="AI18" s="702">
        <v>4.2268257595646824E-4</v>
      </c>
      <c r="AJ18" s="702">
        <v>3.7170721148759559E-4</v>
      </c>
      <c r="AK18" s="702">
        <v>1.1507281631676378E-3</v>
      </c>
      <c r="AL18" s="702">
        <v>1.4030487138476247E-3</v>
      </c>
      <c r="AM18" s="702">
        <v>1.2886038901973231E-3</v>
      </c>
      <c r="AN18" s="702">
        <v>1.4793949070993192E-3</v>
      </c>
      <c r="AO18" s="702">
        <v>6.1747595954448535E-4</v>
      </c>
      <c r="AP18" s="702">
        <v>3.1855491370765959E-3</v>
      </c>
      <c r="AQ18" s="704">
        <f t="shared" si="0"/>
        <v>1.2265403059954547</v>
      </c>
    </row>
    <row r="19" spans="1:43" s="6" customFormat="1" ht="12" x14ac:dyDescent="0.15">
      <c r="A19" s="236" t="s">
        <v>629</v>
      </c>
      <c r="B19" s="237" t="s">
        <v>296</v>
      </c>
      <c r="C19" s="702">
        <v>3.6812120816175524E-5</v>
      </c>
      <c r="D19" s="702">
        <v>0</v>
      </c>
      <c r="E19" s="702">
        <v>0</v>
      </c>
      <c r="F19" s="702">
        <v>3.8522087318880861E-4</v>
      </c>
      <c r="G19" s="702">
        <v>3.3313412490343909E-5</v>
      </c>
      <c r="H19" s="702">
        <v>3.1799073535084331E-5</v>
      </c>
      <c r="I19" s="702">
        <v>3.895091606405872E-5</v>
      </c>
      <c r="J19" s="702">
        <v>5.1868180907637936E-5</v>
      </c>
      <c r="K19" s="702">
        <v>1.3522397697637897E-5</v>
      </c>
      <c r="L19" s="702">
        <v>7.5455088150294588E-5</v>
      </c>
      <c r="M19" s="702">
        <v>1.8181209518877865E-4</v>
      </c>
      <c r="N19" s="702">
        <v>2.0065485737165786E-5</v>
      </c>
      <c r="O19" s="702">
        <v>2.0333351375575625E-5</v>
      </c>
      <c r="P19" s="702">
        <v>1.4486274824917936E-4</v>
      </c>
      <c r="Q19" s="702">
        <v>1.0130590217476814</v>
      </c>
      <c r="R19" s="702">
        <v>3.0047350848081784E-3</v>
      </c>
      <c r="S19" s="702">
        <v>1.2251248482174982E-3</v>
      </c>
      <c r="T19" s="702">
        <v>2.4650247957396833E-4</v>
      </c>
      <c r="U19" s="702">
        <v>1.1818726685236527E-3</v>
      </c>
      <c r="V19" s="702">
        <v>1.8952668128802524E-4</v>
      </c>
      <c r="W19" s="702">
        <v>1.8675833475994971E-3</v>
      </c>
      <c r="X19" s="702">
        <v>5.8597624988634964E-5</v>
      </c>
      <c r="Y19" s="702">
        <v>6.7763698471897272E-4</v>
      </c>
      <c r="Z19" s="702">
        <v>5.4475738287903404E-5</v>
      </c>
      <c r="AA19" s="702">
        <v>1.1423217360514561E-3</v>
      </c>
      <c r="AB19" s="702">
        <v>7.4523977645505368E-5</v>
      </c>
      <c r="AC19" s="702">
        <v>9.2495764210954461E-5</v>
      </c>
      <c r="AD19" s="702">
        <v>9.9560830658474624E-5</v>
      </c>
      <c r="AE19" s="702">
        <v>4.0463512049946906E-5</v>
      </c>
      <c r="AF19" s="702">
        <v>7.5549011334559462E-5</v>
      </c>
      <c r="AG19" s="702">
        <v>1.4808064912079171E-4</v>
      </c>
      <c r="AH19" s="702">
        <v>1.1472924316193876E-4</v>
      </c>
      <c r="AI19" s="702">
        <v>8.5842478427674684E-5</v>
      </c>
      <c r="AJ19" s="702">
        <v>4.9650776009786527E-5</v>
      </c>
      <c r="AK19" s="702">
        <v>6.9727414326238674E-5</v>
      </c>
      <c r="AL19" s="702">
        <v>2.1126614353980662E-3</v>
      </c>
      <c r="AM19" s="702">
        <v>4.428944259749504E-5</v>
      </c>
      <c r="AN19" s="702">
        <v>5.6681233981177771E-5</v>
      </c>
      <c r="AO19" s="702">
        <v>2.260704044137358E-5</v>
      </c>
      <c r="AP19" s="702">
        <v>7.5322727024473252E-5</v>
      </c>
      <c r="AQ19" s="704">
        <f t="shared" si="0"/>
        <v>1.0268282774945041</v>
      </c>
    </row>
    <row r="20" spans="1:43" s="6" customFormat="1" ht="12" x14ac:dyDescent="0.15">
      <c r="A20" s="236" t="s">
        <v>630</v>
      </c>
      <c r="B20" s="237" t="s">
        <v>297</v>
      </c>
      <c r="C20" s="702">
        <v>0</v>
      </c>
      <c r="D20" s="702">
        <v>0</v>
      </c>
      <c r="E20" s="702">
        <v>0</v>
      </c>
      <c r="F20" s="702">
        <v>0</v>
      </c>
      <c r="G20" s="702">
        <v>0</v>
      </c>
      <c r="H20" s="702">
        <v>0</v>
      </c>
      <c r="I20" s="702">
        <v>0</v>
      </c>
      <c r="J20" s="702">
        <v>0</v>
      </c>
      <c r="K20" s="702">
        <v>0</v>
      </c>
      <c r="L20" s="702">
        <v>0</v>
      </c>
      <c r="M20" s="702">
        <v>0</v>
      </c>
      <c r="N20" s="702">
        <v>0</v>
      </c>
      <c r="O20" s="702">
        <v>0</v>
      </c>
      <c r="P20" s="702">
        <v>0</v>
      </c>
      <c r="Q20" s="702">
        <v>0</v>
      </c>
      <c r="R20" s="702">
        <v>1</v>
      </c>
      <c r="S20" s="702">
        <v>0</v>
      </c>
      <c r="T20" s="702">
        <v>0</v>
      </c>
      <c r="U20" s="702">
        <v>0</v>
      </c>
      <c r="V20" s="702">
        <v>0</v>
      </c>
      <c r="W20" s="702">
        <v>0</v>
      </c>
      <c r="X20" s="702">
        <v>0</v>
      </c>
      <c r="Y20" s="702">
        <v>0</v>
      </c>
      <c r="Z20" s="702">
        <v>0</v>
      </c>
      <c r="AA20" s="702">
        <v>0</v>
      </c>
      <c r="AB20" s="702">
        <v>0</v>
      </c>
      <c r="AC20" s="702">
        <v>0</v>
      </c>
      <c r="AD20" s="702">
        <v>0</v>
      </c>
      <c r="AE20" s="702">
        <v>0</v>
      </c>
      <c r="AF20" s="702">
        <v>0</v>
      </c>
      <c r="AG20" s="702">
        <v>0</v>
      </c>
      <c r="AH20" s="702">
        <v>0</v>
      </c>
      <c r="AI20" s="702">
        <v>0</v>
      </c>
      <c r="AJ20" s="702">
        <v>0</v>
      </c>
      <c r="AK20" s="702">
        <v>0</v>
      </c>
      <c r="AL20" s="702">
        <v>0</v>
      </c>
      <c r="AM20" s="702">
        <v>0</v>
      </c>
      <c r="AN20" s="702">
        <v>0</v>
      </c>
      <c r="AO20" s="702">
        <v>0</v>
      </c>
      <c r="AP20" s="702">
        <v>0</v>
      </c>
      <c r="AQ20" s="704">
        <f t="shared" si="0"/>
        <v>1</v>
      </c>
    </row>
    <row r="21" spans="1:43" s="6" customFormat="1" ht="12" x14ac:dyDescent="0.15">
      <c r="A21" s="236" t="s">
        <v>631</v>
      </c>
      <c r="B21" s="237" t="s">
        <v>298</v>
      </c>
      <c r="C21" s="702">
        <v>3.3460736292009386E-5</v>
      </c>
      <c r="D21" s="702">
        <v>0</v>
      </c>
      <c r="E21" s="702">
        <v>0</v>
      </c>
      <c r="F21" s="702">
        <v>1.1523001755136393E-4</v>
      </c>
      <c r="G21" s="702">
        <v>3.2347276499596745E-5</v>
      </c>
      <c r="H21" s="702">
        <v>3.5457106860568039E-5</v>
      </c>
      <c r="I21" s="702">
        <v>2.9880038005027953E-5</v>
      </c>
      <c r="J21" s="702">
        <v>4.1643564593751499E-5</v>
      </c>
      <c r="K21" s="702">
        <v>1.0482286032945522E-5</v>
      </c>
      <c r="L21" s="702">
        <v>3.2044329003615482E-5</v>
      </c>
      <c r="M21" s="702">
        <v>5.088253356772818E-5</v>
      </c>
      <c r="N21" s="702">
        <v>1.740511063385688E-5</v>
      </c>
      <c r="O21" s="702">
        <v>1.7040926093849671E-5</v>
      </c>
      <c r="P21" s="702">
        <v>3.6664337764317363E-5</v>
      </c>
      <c r="Q21" s="702">
        <v>4.3991589798948093E-4</v>
      </c>
      <c r="R21" s="702">
        <v>1.276764676206763E-3</v>
      </c>
      <c r="S21" s="702">
        <v>1.0259200697454454</v>
      </c>
      <c r="T21" s="702">
        <v>3.8302742815279901E-5</v>
      </c>
      <c r="U21" s="702">
        <v>1.8861167812905526E-4</v>
      </c>
      <c r="V21" s="702">
        <v>1.4786107030999711E-4</v>
      </c>
      <c r="W21" s="702">
        <v>1.5340494369843038E-4</v>
      </c>
      <c r="X21" s="702">
        <v>6.2516374093696527E-5</v>
      </c>
      <c r="Y21" s="702">
        <v>1.2328248663084551E-4</v>
      </c>
      <c r="Z21" s="702">
        <v>4.2998750380068741E-5</v>
      </c>
      <c r="AA21" s="702">
        <v>1.4991472678779983E-4</v>
      </c>
      <c r="AB21" s="702">
        <v>6.7118122174731747E-5</v>
      </c>
      <c r="AC21" s="702">
        <v>2.4970549430297585E-4</v>
      </c>
      <c r="AD21" s="702">
        <v>1.007798284679967E-4</v>
      </c>
      <c r="AE21" s="702">
        <v>3.3894241061445102E-5</v>
      </c>
      <c r="AF21" s="702">
        <v>6.8090186007384944E-5</v>
      </c>
      <c r="AG21" s="702">
        <v>1.426459217063912E-4</v>
      </c>
      <c r="AH21" s="702">
        <v>5.6430247278551812E-4</v>
      </c>
      <c r="AI21" s="702">
        <v>8.3299498051327099E-5</v>
      </c>
      <c r="AJ21" s="702">
        <v>2.1543117188534437E-3</v>
      </c>
      <c r="AK21" s="702">
        <v>7.4826591573196494E-5</v>
      </c>
      <c r="AL21" s="702">
        <v>1.921371427078641E-3</v>
      </c>
      <c r="AM21" s="702">
        <v>3.7359740638232912E-5</v>
      </c>
      <c r="AN21" s="702">
        <v>2.702020222006617E-4</v>
      </c>
      <c r="AO21" s="702">
        <v>4.702381342022899E-3</v>
      </c>
      <c r="AP21" s="702">
        <v>1.8688410367493963E-4</v>
      </c>
      <c r="AQ21" s="704">
        <f t="shared" si="0"/>
        <v>1.0394664699623102</v>
      </c>
    </row>
    <row r="22" spans="1:43" s="6" customFormat="1" ht="12" x14ac:dyDescent="0.15">
      <c r="A22" s="236" t="s">
        <v>632</v>
      </c>
      <c r="B22" s="237" t="s">
        <v>966</v>
      </c>
      <c r="C22" s="702">
        <v>4.1081619067838532E-6</v>
      </c>
      <c r="D22" s="702">
        <v>0</v>
      </c>
      <c r="E22" s="702">
        <v>0</v>
      </c>
      <c r="F22" s="702">
        <v>1.517888649516512E-5</v>
      </c>
      <c r="G22" s="702">
        <v>3.8058418934764466E-6</v>
      </c>
      <c r="H22" s="702">
        <v>3.9101551240869425E-6</v>
      </c>
      <c r="I22" s="702">
        <v>3.5491483671123139E-6</v>
      </c>
      <c r="J22" s="702">
        <v>5.2944914924151994E-6</v>
      </c>
      <c r="K22" s="702">
        <v>1.3032440129314182E-6</v>
      </c>
      <c r="L22" s="702">
        <v>3.991379030860477E-6</v>
      </c>
      <c r="M22" s="702">
        <v>6.4167538247425806E-6</v>
      </c>
      <c r="N22" s="702">
        <v>2.0346628244565237E-6</v>
      </c>
      <c r="O22" s="702">
        <v>2.3398080493827423E-6</v>
      </c>
      <c r="P22" s="702">
        <v>4.6692705130186438E-5</v>
      </c>
      <c r="Q22" s="702">
        <v>3.40748569949224E-5</v>
      </c>
      <c r="R22" s="702">
        <v>8.0570061785918039E-5</v>
      </c>
      <c r="S22" s="702">
        <v>1.0379191787056291E-3</v>
      </c>
      <c r="T22" s="702">
        <v>1.0020062850746616</v>
      </c>
      <c r="U22" s="702">
        <v>9.2155731784756526E-4</v>
      </c>
      <c r="V22" s="702">
        <v>2.1522696119477508E-3</v>
      </c>
      <c r="W22" s="702">
        <v>5.459341315938722E-5</v>
      </c>
      <c r="X22" s="702">
        <v>1.6141572847672777E-5</v>
      </c>
      <c r="Y22" s="702">
        <v>1.9850842729742385E-5</v>
      </c>
      <c r="Z22" s="702">
        <v>5.6665184078702292E-6</v>
      </c>
      <c r="AA22" s="702">
        <v>1.5837257437647115E-5</v>
      </c>
      <c r="AB22" s="702">
        <v>7.935762961253545E-6</v>
      </c>
      <c r="AC22" s="702">
        <v>1.1644469523460605E-5</v>
      </c>
      <c r="AD22" s="702">
        <v>1.2682388925951296E-5</v>
      </c>
      <c r="AE22" s="702">
        <v>4.484974056767213E-6</v>
      </c>
      <c r="AF22" s="702">
        <v>7.9229887742167764E-6</v>
      </c>
      <c r="AG22" s="702">
        <v>2.7502340005229245E-5</v>
      </c>
      <c r="AH22" s="702">
        <v>2.6742791008289013E-5</v>
      </c>
      <c r="AI22" s="702">
        <v>2.9786317387193888E-5</v>
      </c>
      <c r="AJ22" s="702">
        <v>7.3963283887029102E-6</v>
      </c>
      <c r="AK22" s="702">
        <v>9.019708934044176E-6</v>
      </c>
      <c r="AL22" s="702">
        <v>2.4874778006769442E-4</v>
      </c>
      <c r="AM22" s="702">
        <v>4.4930822833417647E-6</v>
      </c>
      <c r="AN22" s="702">
        <v>6.6760257823281065E-6</v>
      </c>
      <c r="AO22" s="702">
        <v>2.5945433180827514E-4</v>
      </c>
      <c r="AP22" s="702">
        <v>1.2423327677159752E-5</v>
      </c>
      <c r="AQ22" s="704">
        <f t="shared" si="0"/>
        <v>1.0071078802345841</v>
      </c>
    </row>
    <row r="23" spans="1:43" s="6" customFormat="1" ht="12" x14ac:dyDescent="0.15">
      <c r="A23" s="236" t="s">
        <v>633</v>
      </c>
      <c r="B23" s="91" t="s">
        <v>36</v>
      </c>
      <c r="C23" s="702">
        <v>1.0360609479265456E-4</v>
      </c>
      <c r="D23" s="702">
        <v>0</v>
      </c>
      <c r="E23" s="702">
        <v>0</v>
      </c>
      <c r="F23" s="702">
        <v>3.5416259498163822E-4</v>
      </c>
      <c r="G23" s="702">
        <v>8.6414431767752834E-5</v>
      </c>
      <c r="H23" s="702">
        <v>8.5329865498468395E-5</v>
      </c>
      <c r="I23" s="702">
        <v>9.1638625577375674E-5</v>
      </c>
      <c r="J23" s="702">
        <v>1.2781563036421423E-4</v>
      </c>
      <c r="K23" s="702">
        <v>3.4668723660019448E-5</v>
      </c>
      <c r="L23" s="702">
        <v>1.0763294321887706E-4</v>
      </c>
      <c r="M23" s="702">
        <v>1.5411816769198851E-4</v>
      </c>
      <c r="N23" s="702">
        <v>5.8159756681896276E-5</v>
      </c>
      <c r="O23" s="702">
        <v>5.853360925723819E-5</v>
      </c>
      <c r="P23" s="702">
        <v>3.8297774535179662E-4</v>
      </c>
      <c r="Q23" s="702">
        <v>7.8080481249048796E-3</v>
      </c>
      <c r="R23" s="702">
        <v>7.0795407329876502E-3</v>
      </c>
      <c r="S23" s="702">
        <v>7.7639630707856009E-3</v>
      </c>
      <c r="T23" s="702">
        <v>6.4820034458843425E-3</v>
      </c>
      <c r="U23" s="702">
        <v>1.0516699074687175</v>
      </c>
      <c r="V23" s="702">
        <v>9.5478982485648605E-3</v>
      </c>
      <c r="W23" s="702">
        <v>7.7748883874969935E-3</v>
      </c>
      <c r="X23" s="702">
        <v>5.0258444024452046E-4</v>
      </c>
      <c r="Y23" s="702">
        <v>3.1339788934312547E-3</v>
      </c>
      <c r="Z23" s="702">
        <v>1.6342382992656594E-4</v>
      </c>
      <c r="AA23" s="702">
        <v>5.1330874519239127E-4</v>
      </c>
      <c r="AB23" s="702">
        <v>1.8134160159275487E-4</v>
      </c>
      <c r="AC23" s="702">
        <v>3.1475621936875788E-4</v>
      </c>
      <c r="AD23" s="702">
        <v>2.669232114278671E-4</v>
      </c>
      <c r="AE23" s="702">
        <v>1.2341303908727902E-4</v>
      </c>
      <c r="AF23" s="702">
        <v>2.5211872677765413E-4</v>
      </c>
      <c r="AG23" s="702">
        <v>4.5406520648825122E-4</v>
      </c>
      <c r="AH23" s="702">
        <v>8.0219896164367805E-4</v>
      </c>
      <c r="AI23" s="702">
        <v>3.2492512431910514E-4</v>
      </c>
      <c r="AJ23" s="702">
        <v>1.5902190884877192E-4</v>
      </c>
      <c r="AK23" s="702">
        <v>1.8644466910229299E-4</v>
      </c>
      <c r="AL23" s="702">
        <v>5.5623681642021257E-3</v>
      </c>
      <c r="AM23" s="702">
        <v>1.1547692740303958E-4</v>
      </c>
      <c r="AN23" s="702">
        <v>2.5049765303546335E-4</v>
      </c>
      <c r="AO23" s="702">
        <v>9.0529729403670303E-5</v>
      </c>
      <c r="AP23" s="702">
        <v>6.9121089188478113E-4</v>
      </c>
      <c r="AQ23" s="704">
        <f t="shared" si="0"/>
        <v>1.1131686847196809</v>
      </c>
    </row>
    <row r="24" spans="1:43" s="6" customFormat="1" ht="12" x14ac:dyDescent="0.15">
      <c r="A24" s="236" t="s">
        <v>634</v>
      </c>
      <c r="B24" s="91" t="s">
        <v>967</v>
      </c>
      <c r="C24" s="702">
        <v>4.9279326885458284E-5</v>
      </c>
      <c r="D24" s="702">
        <v>0</v>
      </c>
      <c r="E24" s="702">
        <v>0</v>
      </c>
      <c r="F24" s="702">
        <v>1.5664270558217924E-4</v>
      </c>
      <c r="G24" s="702">
        <v>4.315762268690341E-5</v>
      </c>
      <c r="H24" s="702">
        <v>4.3133939009061285E-5</v>
      </c>
      <c r="I24" s="702">
        <v>5.0245274344499976E-5</v>
      </c>
      <c r="J24" s="702">
        <v>6.9206232241106366E-5</v>
      </c>
      <c r="K24" s="702">
        <v>1.9299043572741992E-5</v>
      </c>
      <c r="L24" s="702">
        <v>4.7481449046613622E-5</v>
      </c>
      <c r="M24" s="702">
        <v>7.2089704728561091E-5</v>
      </c>
      <c r="N24" s="702">
        <v>3.1125639355660338E-5</v>
      </c>
      <c r="O24" s="702">
        <v>3.0412660090825549E-5</v>
      </c>
      <c r="P24" s="702">
        <v>9.4607166013336959E-5</v>
      </c>
      <c r="Q24" s="702">
        <v>4.9464976841696114E-4</v>
      </c>
      <c r="R24" s="702">
        <v>2.3333507552027145E-4</v>
      </c>
      <c r="S24" s="702">
        <v>4.5715795395508814E-5</v>
      </c>
      <c r="T24" s="702">
        <v>1.138116308162183E-4</v>
      </c>
      <c r="U24" s="702">
        <v>1.0402352109105474E-4</v>
      </c>
      <c r="V24" s="702">
        <v>1.0069548374301545</v>
      </c>
      <c r="W24" s="702">
        <v>1.5130416812508417E-3</v>
      </c>
      <c r="X24" s="702">
        <v>1.0756326563707831E-4</v>
      </c>
      <c r="Y24" s="702">
        <v>1.6439351041243652E-3</v>
      </c>
      <c r="Z24" s="702">
        <v>9.7897021837541271E-5</v>
      </c>
      <c r="AA24" s="702">
        <v>1.969922622146911E-4</v>
      </c>
      <c r="AB24" s="702">
        <v>8.5564668167234834E-5</v>
      </c>
      <c r="AC24" s="702">
        <v>3.7997108640893453E-4</v>
      </c>
      <c r="AD24" s="702">
        <v>2.5511943418524884E-4</v>
      </c>
      <c r="AE24" s="702">
        <v>1.446574381355365E-4</v>
      </c>
      <c r="AF24" s="702">
        <v>2.3985093529011652E-4</v>
      </c>
      <c r="AG24" s="702">
        <v>4.2375735649414603E-4</v>
      </c>
      <c r="AH24" s="702">
        <v>1.3370848772035974E-3</v>
      </c>
      <c r="AI24" s="702">
        <v>2.8178933495624087E-4</v>
      </c>
      <c r="AJ24" s="702">
        <v>7.7628921058821263E-5</v>
      </c>
      <c r="AK24" s="702">
        <v>2.1325881595650191E-4</v>
      </c>
      <c r="AL24" s="702">
        <v>2.2397007567127743E-3</v>
      </c>
      <c r="AM24" s="702">
        <v>1.9415850555074026E-4</v>
      </c>
      <c r="AN24" s="702">
        <v>1.504968715693053E-4</v>
      </c>
      <c r="AO24" s="702">
        <v>4.5516584713276951E-5</v>
      </c>
      <c r="AP24" s="702">
        <v>3.9311147052102928E-4</v>
      </c>
      <c r="AQ24" s="704">
        <f t="shared" si="0"/>
        <v>1.0182810389064187</v>
      </c>
    </row>
    <row r="25" spans="1:43" s="6" customFormat="1" ht="12" x14ac:dyDescent="0.15">
      <c r="A25" s="236" t="s">
        <v>635</v>
      </c>
      <c r="B25" s="91" t="s">
        <v>207</v>
      </c>
      <c r="C25" s="702">
        <v>1.0556254317027715E-4</v>
      </c>
      <c r="D25" s="702">
        <v>0</v>
      </c>
      <c r="E25" s="702">
        <v>0</v>
      </c>
      <c r="F25" s="702">
        <v>3.5444422519808559E-4</v>
      </c>
      <c r="G25" s="702">
        <v>1.2137483209807774E-4</v>
      </c>
      <c r="H25" s="702">
        <v>1.0045001863589804E-4</v>
      </c>
      <c r="I25" s="702">
        <v>1.2753802182659599E-4</v>
      </c>
      <c r="J25" s="702">
        <v>1.4293875250755795E-4</v>
      </c>
      <c r="K25" s="702">
        <v>6.9813862445026613E-5</v>
      </c>
      <c r="L25" s="702">
        <v>1.0957281445372494E-4</v>
      </c>
      <c r="M25" s="702">
        <v>1.8457272484982402E-4</v>
      </c>
      <c r="N25" s="702">
        <v>7.4588091513416946E-5</v>
      </c>
      <c r="O25" s="702">
        <v>7.6279112865782237E-5</v>
      </c>
      <c r="P25" s="702">
        <v>1.0772737004474065E-4</v>
      </c>
      <c r="Q25" s="702">
        <v>1.0896531154928794E-4</v>
      </c>
      <c r="R25" s="702">
        <v>3.407529656136247E-4</v>
      </c>
      <c r="S25" s="702">
        <v>1.132830384541405E-4</v>
      </c>
      <c r="T25" s="702">
        <v>1.1655858218513744E-4</v>
      </c>
      <c r="U25" s="702">
        <v>1.1520375282573152E-4</v>
      </c>
      <c r="V25" s="702">
        <v>1.1710391854015956E-4</v>
      </c>
      <c r="W25" s="702">
        <v>1.0466833486681106</v>
      </c>
      <c r="X25" s="702">
        <v>2.1254064145670274E-4</v>
      </c>
      <c r="Y25" s="702">
        <v>2.4555030252343787E-4</v>
      </c>
      <c r="Z25" s="702">
        <v>1.6431739901944932E-4</v>
      </c>
      <c r="AA25" s="702">
        <v>3.5021035237662636E-4</v>
      </c>
      <c r="AB25" s="702">
        <v>2.1958725800812624E-4</v>
      </c>
      <c r="AC25" s="702">
        <v>2.4879591464748688E-4</v>
      </c>
      <c r="AD25" s="702">
        <v>2.8508308027401589E-4</v>
      </c>
      <c r="AE25" s="702">
        <v>9.2161720858277069E-5</v>
      </c>
      <c r="AF25" s="702">
        <v>1.8945647817996127E-3</v>
      </c>
      <c r="AG25" s="702">
        <v>3.9435122397660455E-4</v>
      </c>
      <c r="AH25" s="702">
        <v>1.0676936458823144E-3</v>
      </c>
      <c r="AI25" s="702">
        <v>2.2765785882726349E-4</v>
      </c>
      <c r="AJ25" s="702">
        <v>1.2023069465495555E-4</v>
      </c>
      <c r="AK25" s="702">
        <v>2.069819661103433E-4</v>
      </c>
      <c r="AL25" s="702">
        <v>5.3555678858547709E-3</v>
      </c>
      <c r="AM25" s="702">
        <v>1.2492079611649937E-4</v>
      </c>
      <c r="AN25" s="702">
        <v>1.5494341700762347E-4</v>
      </c>
      <c r="AO25" s="702">
        <v>2.1891698859699451E-4</v>
      </c>
      <c r="AP25" s="702">
        <v>4.5490295081930526E-4</v>
      </c>
      <c r="AQ25" s="704">
        <f t="shared" si="0"/>
        <v>1.0607541545348786</v>
      </c>
    </row>
    <row r="26" spans="1:43" s="6" customFormat="1" ht="12" x14ac:dyDescent="0.15">
      <c r="A26" s="236" t="s">
        <v>636</v>
      </c>
      <c r="B26" s="91" t="s">
        <v>56</v>
      </c>
      <c r="C26" s="702">
        <v>9.4426236504947754E-5</v>
      </c>
      <c r="D26" s="702">
        <v>0</v>
      </c>
      <c r="E26" s="702">
        <v>0</v>
      </c>
      <c r="F26" s="702">
        <v>1.1620527893106047E-3</v>
      </c>
      <c r="G26" s="702">
        <v>1.3828013384278067E-3</v>
      </c>
      <c r="H26" s="702">
        <v>3.0155351905512581E-3</v>
      </c>
      <c r="I26" s="702">
        <v>2.7675610335222583E-3</v>
      </c>
      <c r="J26" s="702">
        <v>8.1635740684542386E-4</v>
      </c>
      <c r="K26" s="702">
        <v>1.7189850499527059E-3</v>
      </c>
      <c r="L26" s="702">
        <v>4.2734933770681075E-4</v>
      </c>
      <c r="M26" s="702">
        <v>2.7148910007492115E-3</v>
      </c>
      <c r="N26" s="702">
        <v>1.026963732701026E-3</v>
      </c>
      <c r="O26" s="702">
        <v>6.1409163951009135E-3</v>
      </c>
      <c r="P26" s="702">
        <v>9.3756141408740733E-4</v>
      </c>
      <c r="Q26" s="702">
        <v>2.8459291407718755E-4</v>
      </c>
      <c r="R26" s="702">
        <v>6.395393056183961E-4</v>
      </c>
      <c r="S26" s="702">
        <v>1.6995503738188014E-3</v>
      </c>
      <c r="T26" s="702">
        <v>7.4046191115100554E-4</v>
      </c>
      <c r="U26" s="702">
        <v>6.5566907405867824E-4</v>
      </c>
      <c r="V26" s="702">
        <v>1.1927566824494456E-3</v>
      </c>
      <c r="W26" s="702">
        <v>5.046843505265772E-4</v>
      </c>
      <c r="X26" s="702">
        <v>1.006972495674489</v>
      </c>
      <c r="Y26" s="702">
        <v>7.016347982458399E-4</v>
      </c>
      <c r="Z26" s="702">
        <v>1.9176849166242826E-3</v>
      </c>
      <c r="AA26" s="702">
        <v>8.625595676506506E-4</v>
      </c>
      <c r="AB26" s="702">
        <v>8.3509823488032672E-4</v>
      </c>
      <c r="AC26" s="702">
        <v>1.1426888823794547E-3</v>
      </c>
      <c r="AD26" s="702">
        <v>2.5282593873458123E-3</v>
      </c>
      <c r="AE26" s="702">
        <v>2.0954296665524259E-4</v>
      </c>
      <c r="AF26" s="702">
        <v>4.9249663355020875E-4</v>
      </c>
      <c r="AG26" s="702">
        <v>2.7389864236127943E-3</v>
      </c>
      <c r="AH26" s="702">
        <v>1.4551434761455328E-3</v>
      </c>
      <c r="AI26" s="702">
        <v>3.7031994128017107E-3</v>
      </c>
      <c r="AJ26" s="702">
        <v>6.5601223745307097E-4</v>
      </c>
      <c r="AK26" s="702">
        <v>7.3278820388641211E-3</v>
      </c>
      <c r="AL26" s="702">
        <v>1.089038658241405E-3</v>
      </c>
      <c r="AM26" s="702">
        <v>5.6852721971439814E-4</v>
      </c>
      <c r="AN26" s="702">
        <v>1.9056095967151373E-3</v>
      </c>
      <c r="AO26" s="702">
        <v>9.5516890842991323E-3</v>
      </c>
      <c r="AP26" s="702">
        <v>7.3822399245878029E-4</v>
      </c>
      <c r="AQ26" s="704">
        <f t="shared" si="0"/>
        <v>1.0725812047468286</v>
      </c>
    </row>
    <row r="27" spans="1:43" s="6" customFormat="1" ht="12" x14ac:dyDescent="0.15">
      <c r="A27" s="236" t="s">
        <v>637</v>
      </c>
      <c r="B27" s="91" t="s">
        <v>37</v>
      </c>
      <c r="C27" s="702">
        <v>4.2181743735791389E-3</v>
      </c>
      <c r="D27" s="702">
        <v>0</v>
      </c>
      <c r="E27" s="702">
        <v>0</v>
      </c>
      <c r="F27" s="702">
        <v>7.1515120859732681E-3</v>
      </c>
      <c r="G27" s="702">
        <v>1.0940988438604955E-3</v>
      </c>
      <c r="H27" s="702">
        <v>1.8528876938523665E-3</v>
      </c>
      <c r="I27" s="702">
        <v>5.6885380793636363E-3</v>
      </c>
      <c r="J27" s="702">
        <v>4.9494862304332787E-3</v>
      </c>
      <c r="K27" s="702">
        <v>1.5151757766744556E-3</v>
      </c>
      <c r="L27" s="702">
        <v>3.9755169951094342E-3</v>
      </c>
      <c r="M27" s="702">
        <v>5.8467932301819684E-3</v>
      </c>
      <c r="N27" s="702">
        <v>4.7056685320314255E-3</v>
      </c>
      <c r="O27" s="702">
        <v>3.9327926891175001E-3</v>
      </c>
      <c r="P27" s="702">
        <v>3.9586230018981419E-3</v>
      </c>
      <c r="Q27" s="702">
        <v>2.1832941401216887E-3</v>
      </c>
      <c r="R27" s="702">
        <v>2.0881164874167976E-3</v>
      </c>
      <c r="S27" s="702">
        <v>1.3688883482692118E-3</v>
      </c>
      <c r="T27" s="702">
        <v>4.890834657455277E-3</v>
      </c>
      <c r="U27" s="702">
        <v>2.1839267683692186E-3</v>
      </c>
      <c r="V27" s="702">
        <v>2.2709053890844219E-3</v>
      </c>
      <c r="W27" s="702">
        <v>2.0825242318671397E-3</v>
      </c>
      <c r="X27" s="702">
        <v>2.5585285478519799E-3</v>
      </c>
      <c r="Y27" s="702">
        <v>1.0015841283341824</v>
      </c>
      <c r="Z27" s="702">
        <v>1.4245784280827737E-2</v>
      </c>
      <c r="AA27" s="702">
        <v>3.2830907447863135E-2</v>
      </c>
      <c r="AB27" s="702">
        <v>4.6617358363084897E-3</v>
      </c>
      <c r="AC27" s="702">
        <v>4.2926290322736222E-3</v>
      </c>
      <c r="AD27" s="702">
        <v>3.1785370413878345E-3</v>
      </c>
      <c r="AE27" s="702">
        <v>9.1286587945134997E-3</v>
      </c>
      <c r="AF27" s="702">
        <v>6.0179487133403204E-3</v>
      </c>
      <c r="AG27" s="702">
        <v>2.2515981761933338E-3</v>
      </c>
      <c r="AH27" s="702">
        <v>9.6106010902478212E-3</v>
      </c>
      <c r="AI27" s="702">
        <v>5.4009279622441765E-3</v>
      </c>
      <c r="AJ27" s="702">
        <v>2.9062739635572757E-3</v>
      </c>
      <c r="AK27" s="702">
        <v>2.1484927010166884E-3</v>
      </c>
      <c r="AL27" s="702">
        <v>1.7141334240785391E-3</v>
      </c>
      <c r="AM27" s="702">
        <v>2.40966461272799E-3</v>
      </c>
      <c r="AN27" s="702">
        <v>4.4989615244837612E-3</v>
      </c>
      <c r="AO27" s="702">
        <v>1.5382170373915093E-3</v>
      </c>
      <c r="AP27" s="702">
        <v>3.2178159275386715E-3</v>
      </c>
      <c r="AQ27" s="704">
        <f t="shared" si="0"/>
        <v>1.1769354860751489</v>
      </c>
    </row>
    <row r="28" spans="1:43" s="6" customFormat="1" ht="12" x14ac:dyDescent="0.15">
      <c r="A28" s="236" t="s">
        <v>638</v>
      </c>
      <c r="B28" s="91" t="s">
        <v>208</v>
      </c>
      <c r="C28" s="702">
        <v>5.8915768683081926E-3</v>
      </c>
      <c r="D28" s="702">
        <v>0</v>
      </c>
      <c r="E28" s="702">
        <v>0</v>
      </c>
      <c r="F28" s="702">
        <v>1.9336400379597819E-2</v>
      </c>
      <c r="G28" s="702">
        <v>1.0734093263215569E-2</v>
      </c>
      <c r="H28" s="702">
        <v>1.4413394511844828E-2</v>
      </c>
      <c r="I28" s="702">
        <v>4.0572248238028186E-2</v>
      </c>
      <c r="J28" s="702">
        <v>2.191131958828502E-2</v>
      </c>
      <c r="K28" s="702">
        <v>7.8623627056022688E-3</v>
      </c>
      <c r="L28" s="702">
        <v>2.2334753731272892E-2</v>
      </c>
      <c r="M28" s="702">
        <v>3.2654227162364734E-2</v>
      </c>
      <c r="N28" s="702">
        <v>2.7861132046469696E-2</v>
      </c>
      <c r="O28" s="702">
        <v>3.2440363561900588E-2</v>
      </c>
      <c r="P28" s="702">
        <v>1.6287239892031156E-2</v>
      </c>
      <c r="Q28" s="702">
        <v>8.5756561940808357E-3</v>
      </c>
      <c r="R28" s="702">
        <v>7.49787402211456E-3</v>
      </c>
      <c r="S28" s="702">
        <v>8.4935284628478123E-3</v>
      </c>
      <c r="T28" s="702">
        <v>1.7876252898738964E-2</v>
      </c>
      <c r="U28" s="702">
        <v>7.0120817207455126E-3</v>
      </c>
      <c r="V28" s="702">
        <v>4.353437810416457E-3</v>
      </c>
      <c r="W28" s="702">
        <v>1.3939560453119821E-2</v>
      </c>
      <c r="X28" s="702">
        <v>1.3637763005064397E-2</v>
      </c>
      <c r="Y28" s="702">
        <v>4.9560572587262972E-3</v>
      </c>
      <c r="Z28" s="702">
        <v>1.0723159695264191</v>
      </c>
      <c r="AA28" s="702">
        <v>3.2176073345735287E-2</v>
      </c>
      <c r="AB28" s="702">
        <v>5.9679381985366459E-2</v>
      </c>
      <c r="AC28" s="702">
        <v>1.8888922578560865E-2</v>
      </c>
      <c r="AD28" s="702">
        <v>4.3461590359683659E-3</v>
      </c>
      <c r="AE28" s="702">
        <v>3.8427985083927304E-3</v>
      </c>
      <c r="AF28" s="702">
        <v>1.1545809647604977E-2</v>
      </c>
      <c r="AG28" s="702">
        <v>4.1355535817341948E-3</v>
      </c>
      <c r="AH28" s="702">
        <v>1.0195541174081909E-2</v>
      </c>
      <c r="AI28" s="702">
        <v>1.0081612108592122E-2</v>
      </c>
      <c r="AJ28" s="702">
        <v>8.7003611694575229E-3</v>
      </c>
      <c r="AK28" s="702">
        <v>4.120847784796996E-3</v>
      </c>
      <c r="AL28" s="702">
        <v>4.4361412578110947E-3</v>
      </c>
      <c r="AM28" s="702">
        <v>2.6325522925481522E-2</v>
      </c>
      <c r="AN28" s="702">
        <v>2.009674686518614E-2</v>
      </c>
      <c r="AO28" s="702">
        <v>7.3068003366053569E-3</v>
      </c>
      <c r="AP28" s="702">
        <v>7.4592013780010891E-3</v>
      </c>
      <c r="AQ28" s="704">
        <f t="shared" si="0"/>
        <v>1.6368355656065701</v>
      </c>
    </row>
    <row r="29" spans="1:43" s="6" customFormat="1" ht="12" x14ac:dyDescent="0.15">
      <c r="A29" s="236" t="s">
        <v>639</v>
      </c>
      <c r="B29" s="91" t="s">
        <v>300</v>
      </c>
      <c r="C29" s="702">
        <v>1.5569502274641856E-4</v>
      </c>
      <c r="D29" s="702">
        <v>0</v>
      </c>
      <c r="E29" s="702">
        <v>0</v>
      </c>
      <c r="F29" s="702">
        <v>3.7288442728364598E-3</v>
      </c>
      <c r="G29" s="702">
        <v>2.3719858422171516E-3</v>
      </c>
      <c r="H29" s="702">
        <v>1.6251242798772708E-3</v>
      </c>
      <c r="I29" s="702">
        <v>3.4384869825492942E-3</v>
      </c>
      <c r="J29" s="702">
        <v>2.6760812786032844E-3</v>
      </c>
      <c r="K29" s="702">
        <v>2.0022692455406712E-3</v>
      </c>
      <c r="L29" s="702">
        <v>1.3015265893638853E-3</v>
      </c>
      <c r="M29" s="702">
        <v>1.9570170202439824E-3</v>
      </c>
      <c r="N29" s="702">
        <v>1.1909210272356696E-3</v>
      </c>
      <c r="O29" s="702">
        <v>1.3133843519254756E-3</v>
      </c>
      <c r="P29" s="702">
        <v>9.800922081325855E-4</v>
      </c>
      <c r="Q29" s="702">
        <v>6.6928252072203731E-4</v>
      </c>
      <c r="R29" s="702">
        <v>6.8799911749011259E-4</v>
      </c>
      <c r="S29" s="702">
        <v>6.1531967098220808E-4</v>
      </c>
      <c r="T29" s="702">
        <v>1.7597859453905424E-3</v>
      </c>
      <c r="U29" s="702">
        <v>6.6528075955242267E-4</v>
      </c>
      <c r="V29" s="702">
        <v>3.7734324783342195E-4</v>
      </c>
      <c r="W29" s="702">
        <v>8.9275923552428369E-4</v>
      </c>
      <c r="X29" s="702">
        <v>1.403769162765167E-3</v>
      </c>
      <c r="Y29" s="702">
        <v>1.2658346252743188E-3</v>
      </c>
      <c r="Z29" s="702">
        <v>8.3299464846564727E-4</v>
      </c>
      <c r="AA29" s="702">
        <v>1.0910584718873839</v>
      </c>
      <c r="AB29" s="702">
        <v>1.0393440439622004E-2</v>
      </c>
      <c r="AC29" s="702">
        <v>3.7385288508001813E-3</v>
      </c>
      <c r="AD29" s="702">
        <v>1.7028961795628598E-3</v>
      </c>
      <c r="AE29" s="702">
        <v>7.666445623736184E-4</v>
      </c>
      <c r="AF29" s="702">
        <v>2.7587421069039928E-3</v>
      </c>
      <c r="AG29" s="702">
        <v>2.0369931453115063E-3</v>
      </c>
      <c r="AH29" s="702">
        <v>5.0425365031056685E-3</v>
      </c>
      <c r="AI29" s="702">
        <v>9.2958111160488261E-3</v>
      </c>
      <c r="AJ29" s="702">
        <v>5.3990448774508789E-3</v>
      </c>
      <c r="AK29" s="702">
        <v>2.7679755622235492E-3</v>
      </c>
      <c r="AL29" s="702">
        <v>1.1714013799869695E-3</v>
      </c>
      <c r="AM29" s="702">
        <v>1.0723450628488413E-2</v>
      </c>
      <c r="AN29" s="702">
        <v>7.8521322282240815E-3</v>
      </c>
      <c r="AO29" s="702">
        <v>8.7252478072824807E-4</v>
      </c>
      <c r="AP29" s="702">
        <v>3.4626148938450563E-3</v>
      </c>
      <c r="AQ29" s="704">
        <f t="shared" si="0"/>
        <v>1.1874923913034869</v>
      </c>
    </row>
    <row r="30" spans="1:43" s="6" customFormat="1" ht="12" x14ac:dyDescent="0.15">
      <c r="A30" s="236" t="s">
        <v>640</v>
      </c>
      <c r="B30" s="91" t="s">
        <v>968</v>
      </c>
      <c r="C30" s="702">
        <v>2.0407154585280057E-4</v>
      </c>
      <c r="D30" s="702">
        <v>0</v>
      </c>
      <c r="E30" s="702">
        <v>0</v>
      </c>
      <c r="F30" s="702">
        <v>3.6827177973959907E-3</v>
      </c>
      <c r="G30" s="702">
        <v>1.1209584402768712E-3</v>
      </c>
      <c r="H30" s="702">
        <v>3.1376905101054245E-4</v>
      </c>
      <c r="I30" s="702">
        <v>2.0490957416333727E-3</v>
      </c>
      <c r="J30" s="702">
        <v>2.5780867864596043E-3</v>
      </c>
      <c r="K30" s="702">
        <v>2.5437306294198296E-4</v>
      </c>
      <c r="L30" s="702">
        <v>3.8360969765789281E-4</v>
      </c>
      <c r="M30" s="702">
        <v>2.3729130913183517E-3</v>
      </c>
      <c r="N30" s="702">
        <v>4.756056236741691E-4</v>
      </c>
      <c r="O30" s="702">
        <v>4.8422075941875054E-4</v>
      </c>
      <c r="P30" s="702">
        <v>4.2311797560684806E-4</v>
      </c>
      <c r="Q30" s="702">
        <v>4.3022492247402056E-4</v>
      </c>
      <c r="R30" s="702">
        <v>2.3305350836454791E-4</v>
      </c>
      <c r="S30" s="702">
        <v>4.1673995707655745E-4</v>
      </c>
      <c r="T30" s="702">
        <v>9.155964542377664E-4</v>
      </c>
      <c r="U30" s="702">
        <v>3.4475810443211716E-4</v>
      </c>
      <c r="V30" s="702">
        <v>4.0594138696476047E-4</v>
      </c>
      <c r="W30" s="702">
        <v>2.2548098419240214E-3</v>
      </c>
      <c r="X30" s="702">
        <v>9.4150544244932168E-4</v>
      </c>
      <c r="Y30" s="702">
        <v>1.9397201544313514E-3</v>
      </c>
      <c r="Z30" s="702">
        <v>8.4158907469148864E-3</v>
      </c>
      <c r="AA30" s="702">
        <v>2.5625765994306345E-3</v>
      </c>
      <c r="AB30" s="702">
        <v>1.000858113490884</v>
      </c>
      <c r="AC30" s="702">
        <v>1.8056976414514148E-3</v>
      </c>
      <c r="AD30" s="702">
        <v>3.5585875452115337E-3</v>
      </c>
      <c r="AE30" s="702">
        <v>3.1752150294731604E-4</v>
      </c>
      <c r="AF30" s="702">
        <v>6.5827495536574954E-3</v>
      </c>
      <c r="AG30" s="702">
        <v>5.2170433405718071E-3</v>
      </c>
      <c r="AH30" s="702">
        <v>2.9917390199015903E-2</v>
      </c>
      <c r="AI30" s="702">
        <v>4.3407388984708336E-3</v>
      </c>
      <c r="AJ30" s="702">
        <v>3.9847690313834817E-3</v>
      </c>
      <c r="AK30" s="702">
        <v>3.9139480033230112E-4</v>
      </c>
      <c r="AL30" s="702">
        <v>5.864193354782459E-4</v>
      </c>
      <c r="AM30" s="702">
        <v>1.8390807454097387E-2</v>
      </c>
      <c r="AN30" s="702">
        <v>1.208929029839864E-2</v>
      </c>
      <c r="AO30" s="702">
        <v>1.0039556103341851E-3</v>
      </c>
      <c r="AP30" s="702">
        <v>2.2323844434164339E-2</v>
      </c>
      <c r="AQ30" s="704">
        <f t="shared" si="0"/>
        <v>1.122247835394182</v>
      </c>
    </row>
    <row r="31" spans="1:43" s="6" customFormat="1" ht="12" x14ac:dyDescent="0.15">
      <c r="A31" s="236" t="s">
        <v>641</v>
      </c>
      <c r="B31" s="91" t="s">
        <v>969</v>
      </c>
      <c r="C31" s="702">
        <v>1.2855439010902239E-2</v>
      </c>
      <c r="D31" s="702">
        <v>0</v>
      </c>
      <c r="E31" s="702">
        <v>0</v>
      </c>
      <c r="F31" s="702">
        <v>7.5453425078085166E-3</v>
      </c>
      <c r="G31" s="702">
        <v>1.3679353829853269E-2</v>
      </c>
      <c r="H31" s="702">
        <v>1.3542454813392925E-2</v>
      </c>
      <c r="I31" s="702">
        <v>1.7325526781616824E-2</v>
      </c>
      <c r="J31" s="702">
        <v>8.5294037768400017E-3</v>
      </c>
      <c r="K31" s="702">
        <v>3.240451450743522E-3</v>
      </c>
      <c r="L31" s="702">
        <v>9.5158570700788116E-3</v>
      </c>
      <c r="M31" s="702">
        <v>6.8045304077246089E-3</v>
      </c>
      <c r="N31" s="702">
        <v>7.3372535843247528E-3</v>
      </c>
      <c r="O31" s="702">
        <v>5.531818886787776E-3</v>
      </c>
      <c r="P31" s="702">
        <v>7.8696966003692723E-3</v>
      </c>
      <c r="Q31" s="702">
        <v>7.6615166902645705E-3</v>
      </c>
      <c r="R31" s="702">
        <v>6.8788440830579011E-3</v>
      </c>
      <c r="S31" s="702">
        <v>9.4621131460483794E-3</v>
      </c>
      <c r="T31" s="702">
        <v>6.4553150420359603E-3</v>
      </c>
      <c r="U31" s="702">
        <v>8.831104150218861E-3</v>
      </c>
      <c r="V31" s="702">
        <v>7.8066112107394838E-3</v>
      </c>
      <c r="W31" s="702">
        <v>7.9450481742272417E-3</v>
      </c>
      <c r="X31" s="702">
        <v>1.2631565754744967E-2</v>
      </c>
      <c r="Y31" s="702">
        <v>1.0164232134448682E-2</v>
      </c>
      <c r="Z31" s="702">
        <v>3.7767358166682827E-3</v>
      </c>
      <c r="AA31" s="702">
        <v>4.2756325237260102E-3</v>
      </c>
      <c r="AB31" s="702">
        <v>3.2808955789353843E-3</v>
      </c>
      <c r="AC31" s="702">
        <v>1.0027434538289439</v>
      </c>
      <c r="AD31" s="702">
        <v>1.5216476259472347E-3</v>
      </c>
      <c r="AE31" s="702">
        <v>5.3969030732722975E-4</v>
      </c>
      <c r="AF31" s="702">
        <v>2.1082339022736314E-3</v>
      </c>
      <c r="AG31" s="702">
        <v>2.8567599690082269E-3</v>
      </c>
      <c r="AH31" s="702">
        <v>2.3364978789268908E-3</v>
      </c>
      <c r="AI31" s="702">
        <v>4.8188026288523284E-3</v>
      </c>
      <c r="AJ31" s="702">
        <v>8.7904617795141783E-3</v>
      </c>
      <c r="AK31" s="702">
        <v>6.5685598251428905E-3</v>
      </c>
      <c r="AL31" s="702">
        <v>5.1556597648407133E-3</v>
      </c>
      <c r="AM31" s="702">
        <v>1.9260196382107242E-2</v>
      </c>
      <c r="AN31" s="702">
        <v>4.9256015599306218E-3</v>
      </c>
      <c r="AO31" s="702">
        <v>3.8105993890626633E-2</v>
      </c>
      <c r="AP31" s="702">
        <v>2.7680561766950927E-3</v>
      </c>
      <c r="AQ31" s="704">
        <f t="shared" si="0"/>
        <v>1.3026783023689998</v>
      </c>
    </row>
    <row r="32" spans="1:43" s="6" customFormat="1" ht="12" x14ac:dyDescent="0.15">
      <c r="A32" s="236" t="s">
        <v>642</v>
      </c>
      <c r="B32" s="91" t="s">
        <v>38</v>
      </c>
      <c r="C32" s="702">
        <v>7.3382762582778101E-3</v>
      </c>
      <c r="D32" s="702">
        <v>0</v>
      </c>
      <c r="E32" s="702">
        <v>0</v>
      </c>
      <c r="F32" s="702">
        <v>5.1153320375113588E-2</v>
      </c>
      <c r="G32" s="702">
        <v>5.4667355923435764E-3</v>
      </c>
      <c r="H32" s="702">
        <v>1.6662872720420507E-2</v>
      </c>
      <c r="I32" s="702">
        <v>1.0833812778550587E-2</v>
      </c>
      <c r="J32" s="702">
        <v>6.7651459314688788E-3</v>
      </c>
      <c r="K32" s="702">
        <v>5.0869707990623767E-3</v>
      </c>
      <c r="L32" s="702">
        <v>4.3012870965054495E-3</v>
      </c>
      <c r="M32" s="702">
        <v>1.0967058042630729E-2</v>
      </c>
      <c r="N32" s="702">
        <v>5.8538864029006573E-3</v>
      </c>
      <c r="O32" s="702">
        <v>8.5678635092485446E-3</v>
      </c>
      <c r="P32" s="702">
        <v>1.207865776614727E-2</v>
      </c>
      <c r="Q32" s="702">
        <v>8.401229288535747E-3</v>
      </c>
      <c r="R32" s="702">
        <v>6.7035694651195335E-3</v>
      </c>
      <c r="S32" s="702">
        <v>7.9566843202414916E-3</v>
      </c>
      <c r="T32" s="702">
        <v>6.6026578177238709E-3</v>
      </c>
      <c r="U32" s="702">
        <v>5.829806432254679E-3</v>
      </c>
      <c r="V32" s="702">
        <v>4.2978459278942309E-3</v>
      </c>
      <c r="W32" s="702">
        <v>1.1896410044042046E-2</v>
      </c>
      <c r="X32" s="702">
        <v>1.6313779929554101E-2</v>
      </c>
      <c r="Y32" s="702">
        <v>1.3161189980005882E-2</v>
      </c>
      <c r="Z32" s="702">
        <v>1.6934238735080244E-2</v>
      </c>
      <c r="AA32" s="702">
        <v>2.5030748045788781E-2</v>
      </c>
      <c r="AB32" s="702">
        <v>2.7489406835502592E-2</v>
      </c>
      <c r="AC32" s="702">
        <v>1.7400111020938844E-2</v>
      </c>
      <c r="AD32" s="702">
        <v>1.0392000918690965</v>
      </c>
      <c r="AE32" s="702">
        <v>6.6374208564806497E-2</v>
      </c>
      <c r="AF32" s="702">
        <v>1.7231741474499421E-2</v>
      </c>
      <c r="AG32" s="702">
        <v>7.9390637380736609E-3</v>
      </c>
      <c r="AH32" s="702">
        <v>1.9246264191281972E-2</v>
      </c>
      <c r="AI32" s="702">
        <v>6.7214197521578093E-3</v>
      </c>
      <c r="AJ32" s="702">
        <v>8.7191314977540825E-3</v>
      </c>
      <c r="AK32" s="702">
        <v>2.5161281580167311E-2</v>
      </c>
      <c r="AL32" s="702">
        <v>8.9229942039909232E-3</v>
      </c>
      <c r="AM32" s="702">
        <v>8.3205385292390594E-3</v>
      </c>
      <c r="AN32" s="702">
        <v>8.1963058173772554E-3</v>
      </c>
      <c r="AO32" s="702">
        <v>3.9533532228211024E-3</v>
      </c>
      <c r="AP32" s="702">
        <v>1.1290741808689397E-2</v>
      </c>
      <c r="AQ32" s="704">
        <f t="shared" si="0"/>
        <v>1.533079959556618</v>
      </c>
    </row>
    <row r="33" spans="1:43" s="6" customFormat="1" ht="12" x14ac:dyDescent="0.15">
      <c r="A33" s="236" t="s">
        <v>643</v>
      </c>
      <c r="B33" s="91" t="s">
        <v>39</v>
      </c>
      <c r="C33" s="702">
        <v>2.9469920203786032E-3</v>
      </c>
      <c r="D33" s="702">
        <v>0</v>
      </c>
      <c r="E33" s="702">
        <v>0</v>
      </c>
      <c r="F33" s="702">
        <v>8.716478058282337E-3</v>
      </c>
      <c r="G33" s="702">
        <v>4.1228224917091091E-3</v>
      </c>
      <c r="H33" s="702">
        <v>5.3561891674719867E-3</v>
      </c>
      <c r="I33" s="702">
        <v>4.3603435824126052E-3</v>
      </c>
      <c r="J33" s="702">
        <v>3.3303307128841868E-3</v>
      </c>
      <c r="K33" s="702">
        <v>1.368766734939718E-3</v>
      </c>
      <c r="L33" s="702">
        <v>4.4773455667648137E-3</v>
      </c>
      <c r="M33" s="702">
        <v>4.2787468458678462E-3</v>
      </c>
      <c r="N33" s="702">
        <v>2.4752789072471216E-3</v>
      </c>
      <c r="O33" s="702">
        <v>2.1119045043437347E-3</v>
      </c>
      <c r="P33" s="702">
        <v>5.9232658784639791E-3</v>
      </c>
      <c r="Q33" s="702">
        <v>3.6675134444308735E-3</v>
      </c>
      <c r="R33" s="702">
        <v>3.2444476109117831E-3</v>
      </c>
      <c r="S33" s="702">
        <v>3.8940056475185373E-3</v>
      </c>
      <c r="T33" s="702">
        <v>2.6513005808692816E-3</v>
      </c>
      <c r="U33" s="702">
        <v>3.2995700191899477E-3</v>
      </c>
      <c r="V33" s="702">
        <v>3.5598232090778346E-3</v>
      </c>
      <c r="W33" s="702">
        <v>2.7146038934259737E-3</v>
      </c>
      <c r="X33" s="702">
        <v>5.7163711361336465E-3</v>
      </c>
      <c r="Y33" s="702">
        <v>7.3758201061108466E-3</v>
      </c>
      <c r="Z33" s="702">
        <v>6.4913937720075471E-3</v>
      </c>
      <c r="AA33" s="702">
        <v>3.6716819114099128E-3</v>
      </c>
      <c r="AB33" s="702">
        <v>4.1546835030932981E-3</v>
      </c>
      <c r="AC33" s="702">
        <v>2.8223462174793129E-2</v>
      </c>
      <c r="AD33" s="702">
        <v>1.79044982294294E-2</v>
      </c>
      <c r="AE33" s="702">
        <v>1.0348687317652836</v>
      </c>
      <c r="AF33" s="702">
        <v>2.0215668301225988E-2</v>
      </c>
      <c r="AG33" s="702">
        <v>2.7211241255763869E-2</v>
      </c>
      <c r="AH33" s="702">
        <v>3.1889982752887612E-3</v>
      </c>
      <c r="AI33" s="702">
        <v>1.5499007843458014E-2</v>
      </c>
      <c r="AJ33" s="702">
        <v>1.9059127534820645E-2</v>
      </c>
      <c r="AK33" s="702">
        <v>2.0226032574280909E-2</v>
      </c>
      <c r="AL33" s="702">
        <v>8.4476678352357858E-3</v>
      </c>
      <c r="AM33" s="702">
        <v>1.2058991519898987E-2</v>
      </c>
      <c r="AN33" s="702">
        <v>1.9686353255473389E-2</v>
      </c>
      <c r="AO33" s="702">
        <v>3.6844954357118454E-3</v>
      </c>
      <c r="AP33" s="702">
        <v>3.5356620089458134E-2</v>
      </c>
      <c r="AQ33" s="704">
        <f t="shared" si="0"/>
        <v>1.3301839553056101</v>
      </c>
    </row>
    <row r="34" spans="1:43" s="6" customFormat="1" ht="12" x14ac:dyDescent="0.15">
      <c r="A34" s="236" t="s">
        <v>644</v>
      </c>
      <c r="B34" s="91" t="s">
        <v>970</v>
      </c>
      <c r="C34" s="702">
        <v>1.1920788592078577E-2</v>
      </c>
      <c r="D34" s="702">
        <v>0</v>
      </c>
      <c r="E34" s="702">
        <v>0</v>
      </c>
      <c r="F34" s="702">
        <v>2.5223705310577368E-2</v>
      </c>
      <c r="G34" s="702">
        <v>2.7161739638583121E-2</v>
      </c>
      <c r="H34" s="702">
        <v>1.6381993217172319E-2</v>
      </c>
      <c r="I34" s="702">
        <v>3.632955377202654E-2</v>
      </c>
      <c r="J34" s="702">
        <v>2.2721772084081375E-2</v>
      </c>
      <c r="K34" s="702">
        <v>2.6051562908142523E-2</v>
      </c>
      <c r="L34" s="702">
        <v>1.635566358652752E-2</v>
      </c>
      <c r="M34" s="702">
        <v>3.554459967068492E-2</v>
      </c>
      <c r="N34" s="702">
        <v>2.0565664071889478E-2</v>
      </c>
      <c r="O34" s="702">
        <v>2.1187538965741874E-2</v>
      </c>
      <c r="P34" s="702">
        <v>2.0030568431923256E-2</v>
      </c>
      <c r="Q34" s="702">
        <v>1.7104663996683273E-2</v>
      </c>
      <c r="R34" s="702">
        <v>1.2748990164222533E-2</v>
      </c>
      <c r="S34" s="702">
        <v>1.867475934230833E-2</v>
      </c>
      <c r="T34" s="702">
        <v>1.4872813766201158E-2</v>
      </c>
      <c r="U34" s="702">
        <v>1.7887783680653142E-2</v>
      </c>
      <c r="V34" s="702">
        <v>1.8535232318332619E-2</v>
      </c>
      <c r="W34" s="702">
        <v>1.3835913534321743E-2</v>
      </c>
      <c r="X34" s="702">
        <v>6.2081123548258538E-2</v>
      </c>
      <c r="Y34" s="702">
        <v>2.5691556986979093E-2</v>
      </c>
      <c r="Z34" s="702">
        <v>3.0297998556903682E-2</v>
      </c>
      <c r="AA34" s="702">
        <v>1.6245988220031024E-2</v>
      </c>
      <c r="AB34" s="702">
        <v>3.7504853449689027E-2</v>
      </c>
      <c r="AC34" s="702">
        <v>1.8841159729583772E-2</v>
      </c>
      <c r="AD34" s="702">
        <v>2.5438151950569112E-2</v>
      </c>
      <c r="AE34" s="702">
        <v>3.2608873432025281E-3</v>
      </c>
      <c r="AF34" s="702">
        <v>1.0379862480087918</v>
      </c>
      <c r="AG34" s="702">
        <v>1.707901174891599E-2</v>
      </c>
      <c r="AH34" s="702">
        <v>2.1485229571197726E-2</v>
      </c>
      <c r="AI34" s="702">
        <v>2.016336008788704E-2</v>
      </c>
      <c r="AJ34" s="702">
        <v>1.0809419179115055E-2</v>
      </c>
      <c r="AK34" s="702">
        <v>2.4716449324628055E-2</v>
      </c>
      <c r="AL34" s="702">
        <v>1.0032582216405522E-2</v>
      </c>
      <c r="AM34" s="702">
        <v>2.5286512173991464E-2</v>
      </c>
      <c r="AN34" s="702">
        <v>1.724524180156255E-2</v>
      </c>
      <c r="AO34" s="702">
        <v>0.11052105893399861</v>
      </c>
      <c r="AP34" s="702">
        <v>5.4310629924985504E-2</v>
      </c>
      <c r="AQ34" s="704">
        <f t="shared" si="0"/>
        <v>1.9078221398838622</v>
      </c>
    </row>
    <row r="35" spans="1:43" s="6" customFormat="1" ht="12" x14ac:dyDescent="0.15">
      <c r="A35" s="236" t="s">
        <v>645</v>
      </c>
      <c r="B35" s="91" t="s">
        <v>209</v>
      </c>
      <c r="C35" s="702">
        <v>7.1968544001177394E-4</v>
      </c>
      <c r="D35" s="702">
        <v>0</v>
      </c>
      <c r="E35" s="702">
        <v>0</v>
      </c>
      <c r="F35" s="702">
        <v>1.1554521725026998E-3</v>
      </c>
      <c r="G35" s="702">
        <v>1.256374099767201E-3</v>
      </c>
      <c r="H35" s="702">
        <v>1.4997851447669118E-3</v>
      </c>
      <c r="I35" s="702">
        <v>1.8968423859477743E-3</v>
      </c>
      <c r="J35" s="702">
        <v>2.2315102529602273E-3</v>
      </c>
      <c r="K35" s="702">
        <v>3.1732774499012098E-4</v>
      </c>
      <c r="L35" s="702">
        <v>1.4063728678648708E-3</v>
      </c>
      <c r="M35" s="702">
        <v>1.7443313344700441E-3</v>
      </c>
      <c r="N35" s="702">
        <v>1.0551096169269126E-3</v>
      </c>
      <c r="O35" s="702">
        <v>1.0217286691789928E-3</v>
      </c>
      <c r="P35" s="702">
        <v>1.5793477357489609E-3</v>
      </c>
      <c r="Q35" s="702">
        <v>1.6768993436534234E-3</v>
      </c>
      <c r="R35" s="702">
        <v>2.4457378477146918E-3</v>
      </c>
      <c r="S35" s="702">
        <v>1.5764347584367377E-3</v>
      </c>
      <c r="T35" s="702">
        <v>2.3262221720184964E-3</v>
      </c>
      <c r="U35" s="702">
        <v>3.8405263183197737E-3</v>
      </c>
      <c r="V35" s="702">
        <v>2.4761103740932292E-3</v>
      </c>
      <c r="W35" s="702">
        <v>1.2524619242122422E-3</v>
      </c>
      <c r="X35" s="702">
        <v>1.984756251324795E-3</v>
      </c>
      <c r="Y35" s="702">
        <v>2.1593746209140306E-3</v>
      </c>
      <c r="Z35" s="702">
        <v>2.6200074733353346E-3</v>
      </c>
      <c r="AA35" s="702">
        <v>9.5767898108752823E-3</v>
      </c>
      <c r="AB35" s="702">
        <v>2.6888484516381715E-3</v>
      </c>
      <c r="AC35" s="702">
        <v>8.0946866709879946E-3</v>
      </c>
      <c r="AD35" s="702">
        <v>1.1955451529903075E-2</v>
      </c>
      <c r="AE35" s="702">
        <v>1.7148169419793976E-3</v>
      </c>
      <c r="AF35" s="702">
        <v>2.6968246812372866E-3</v>
      </c>
      <c r="AG35" s="702">
        <v>1.0243459336839214</v>
      </c>
      <c r="AH35" s="702">
        <v>6.3908809856243719E-3</v>
      </c>
      <c r="AI35" s="702">
        <v>9.5240022736893734E-3</v>
      </c>
      <c r="AJ35" s="702">
        <v>2.6696193670127356E-3</v>
      </c>
      <c r="AK35" s="702">
        <v>1.3521370897662409E-2</v>
      </c>
      <c r="AL35" s="702">
        <v>6.005384950443643E-3</v>
      </c>
      <c r="AM35" s="702">
        <v>2.8594691963761973E-3</v>
      </c>
      <c r="AN35" s="702">
        <v>4.5537453441380346E-3</v>
      </c>
      <c r="AO35" s="702">
        <v>8.3422364601796507E-4</v>
      </c>
      <c r="AP35" s="702">
        <v>1.6524893747088071E-2</v>
      </c>
      <c r="AQ35" s="704">
        <f t="shared" si="0"/>
        <v>1.1456744469806663</v>
      </c>
    </row>
    <row r="36" spans="1:43" s="6" customFormat="1" ht="12" x14ac:dyDescent="0.15">
      <c r="A36" s="236" t="s">
        <v>646</v>
      </c>
      <c r="B36" s="91" t="s">
        <v>40</v>
      </c>
      <c r="C36" s="702">
        <v>9.4559819315990893E-5</v>
      </c>
      <c r="D36" s="702">
        <v>0</v>
      </c>
      <c r="E36" s="702">
        <v>0</v>
      </c>
      <c r="F36" s="702">
        <v>2.5287396771020638E-4</v>
      </c>
      <c r="G36" s="702">
        <v>7.198588669545409E-5</v>
      </c>
      <c r="H36" s="702">
        <v>4.8238032808434078E-5</v>
      </c>
      <c r="I36" s="702">
        <v>5.0913186715357468E-5</v>
      </c>
      <c r="J36" s="702">
        <v>4.6110028542233414E-5</v>
      </c>
      <c r="K36" s="702">
        <v>1.5150242343766686E-5</v>
      </c>
      <c r="L36" s="702">
        <v>2.9732557817552124E-5</v>
      </c>
      <c r="M36" s="702">
        <v>1.1687138973830513E-4</v>
      </c>
      <c r="N36" s="702">
        <v>9.611295807505186E-5</v>
      </c>
      <c r="O36" s="702">
        <v>6.200705600686709E-5</v>
      </c>
      <c r="P36" s="702">
        <v>7.8959211720699418E-5</v>
      </c>
      <c r="Q36" s="702">
        <v>1.1312333813413387E-4</v>
      </c>
      <c r="R36" s="702">
        <v>1.0789976852896062E-4</v>
      </c>
      <c r="S36" s="702">
        <v>5.6998846948529009E-5</v>
      </c>
      <c r="T36" s="702">
        <v>2.0139266791512735E-5</v>
      </c>
      <c r="U36" s="702">
        <v>5.1052908188272516E-5</v>
      </c>
      <c r="V36" s="702">
        <v>2.3223031427132697E-5</v>
      </c>
      <c r="W36" s="702">
        <v>1.2627099698707181E-4</v>
      </c>
      <c r="X36" s="702">
        <v>4.3570080136653957E-5</v>
      </c>
      <c r="Y36" s="702">
        <v>2.3511637712039459E-4</v>
      </c>
      <c r="Z36" s="702">
        <v>5.5092515667202055E-5</v>
      </c>
      <c r="AA36" s="702">
        <v>1.71236519925155E-4</v>
      </c>
      <c r="AB36" s="702">
        <v>3.2061967714155844E-4</v>
      </c>
      <c r="AC36" s="702">
        <v>1.1829205807274518E-4</v>
      </c>
      <c r="AD36" s="702">
        <v>8.555658316910653E-5</v>
      </c>
      <c r="AE36" s="702">
        <v>4.7245529856763682E-5</v>
      </c>
      <c r="AF36" s="702">
        <v>1.7229533727121642E-4</v>
      </c>
      <c r="AG36" s="702">
        <v>5.2158016553853358E-5</v>
      </c>
      <c r="AH36" s="702">
        <v>1.0000339603120152</v>
      </c>
      <c r="AI36" s="702">
        <v>1.5073965268043259E-4</v>
      </c>
      <c r="AJ36" s="702">
        <v>6.0087733494100448E-5</v>
      </c>
      <c r="AK36" s="702">
        <v>7.0790169746847632E-5</v>
      </c>
      <c r="AL36" s="702">
        <v>6.0600120549217285E-5</v>
      </c>
      <c r="AM36" s="702">
        <v>4.2944096011559781E-5</v>
      </c>
      <c r="AN36" s="702">
        <v>7.8143219235902504E-5</v>
      </c>
      <c r="AO36" s="702">
        <v>3.4321504331823718E-5</v>
      </c>
      <c r="AP36" s="702">
        <v>0.24675744274435513</v>
      </c>
      <c r="AQ36" s="704">
        <f t="shared" si="0"/>
        <v>1.0032949919974752</v>
      </c>
    </row>
    <row r="37" spans="1:43" s="6" customFormat="1" ht="12" x14ac:dyDescent="0.15">
      <c r="A37" s="236" t="s">
        <v>647</v>
      </c>
      <c r="B37" s="91" t="s">
        <v>41</v>
      </c>
      <c r="C37" s="702">
        <v>3.5665934160703956E-5</v>
      </c>
      <c r="D37" s="702">
        <v>0</v>
      </c>
      <c r="E37" s="702">
        <v>0</v>
      </c>
      <c r="F37" s="702">
        <v>9.1221486468930432E-5</v>
      </c>
      <c r="G37" s="702">
        <v>3.8674992066742888E-4</v>
      </c>
      <c r="H37" s="702">
        <v>4.9230289957601144E-5</v>
      </c>
      <c r="I37" s="702">
        <v>1.7297140422102466E-4</v>
      </c>
      <c r="J37" s="702">
        <v>4.2576049434884584E-4</v>
      </c>
      <c r="K37" s="702">
        <v>4.4833566209027983E-5</v>
      </c>
      <c r="L37" s="702">
        <v>1.8361967499512465E-4</v>
      </c>
      <c r="M37" s="702">
        <v>4.9212270219646385E-4</v>
      </c>
      <c r="N37" s="702">
        <v>8.6907172909668408E-5</v>
      </c>
      <c r="O37" s="702">
        <v>7.8399296265982781E-5</v>
      </c>
      <c r="P37" s="702">
        <v>4.9509631890333049E-4</v>
      </c>
      <c r="Q37" s="702">
        <v>3.6901990829246435E-4</v>
      </c>
      <c r="R37" s="702">
        <v>5.541443082341704E-4</v>
      </c>
      <c r="S37" s="702">
        <v>2.9747915649964198E-4</v>
      </c>
      <c r="T37" s="702">
        <v>1.4440004108518935E-3</v>
      </c>
      <c r="U37" s="702">
        <v>9.3306853646089958E-4</v>
      </c>
      <c r="V37" s="702">
        <v>2.570464309125056E-3</v>
      </c>
      <c r="W37" s="702">
        <v>5.7630596697918286E-4</v>
      </c>
      <c r="X37" s="702">
        <v>1.6167252807743857E-4</v>
      </c>
      <c r="Y37" s="702">
        <v>2.7093116732709161E-4</v>
      </c>
      <c r="Z37" s="702">
        <v>6.4594038058256092E-4</v>
      </c>
      <c r="AA37" s="702">
        <v>1.7888793915346783E-4</v>
      </c>
      <c r="AB37" s="702">
        <v>2.4514564081620359E-4</v>
      </c>
      <c r="AC37" s="702">
        <v>3.107738805277387E-4</v>
      </c>
      <c r="AD37" s="702">
        <v>3.1978044654796986E-4</v>
      </c>
      <c r="AE37" s="702">
        <v>3.5510527351645801E-5</v>
      </c>
      <c r="AF37" s="702">
        <v>1.420610316264941E-3</v>
      </c>
      <c r="AG37" s="702">
        <v>3.5635627692614151E-3</v>
      </c>
      <c r="AH37" s="702">
        <v>1.9370635241349268E-4</v>
      </c>
      <c r="AI37" s="702">
        <v>1.0000858371975103</v>
      </c>
      <c r="AJ37" s="702">
        <v>1.3785325787155536E-4</v>
      </c>
      <c r="AK37" s="702">
        <v>1.0367096856987708E-4</v>
      </c>
      <c r="AL37" s="702">
        <v>4.3174268932033002E-4</v>
      </c>
      <c r="AM37" s="702">
        <v>4.7648941390205897E-4</v>
      </c>
      <c r="AN37" s="702">
        <v>5.6849559369210104E-4</v>
      </c>
      <c r="AO37" s="702">
        <v>1.8075728157819485E-4</v>
      </c>
      <c r="AP37" s="702">
        <v>4.4817291566283656E-4</v>
      </c>
      <c r="AQ37" s="704">
        <f t="shared" si="0"/>
        <v>1.0186184292085156</v>
      </c>
    </row>
    <row r="38" spans="1:43" s="6" customFormat="1" ht="12" x14ac:dyDescent="0.15">
      <c r="A38" s="236" t="s">
        <v>648</v>
      </c>
      <c r="B38" s="91" t="s">
        <v>971</v>
      </c>
      <c r="C38" s="702">
        <v>2.1846850710283136E-5</v>
      </c>
      <c r="D38" s="702">
        <v>0</v>
      </c>
      <c r="E38" s="702">
        <v>0</v>
      </c>
      <c r="F38" s="702">
        <v>5.3323853193285022E-5</v>
      </c>
      <c r="G38" s="702">
        <v>4.5652224523947512E-5</v>
      </c>
      <c r="H38" s="702">
        <v>3.0436649566465657E-5</v>
      </c>
      <c r="I38" s="702">
        <v>6.1073116341393391E-5</v>
      </c>
      <c r="J38" s="702">
        <v>4.9578765779910497E-5</v>
      </c>
      <c r="K38" s="702">
        <v>4.2150606414692361E-5</v>
      </c>
      <c r="L38" s="702">
        <v>2.8063170271251873E-5</v>
      </c>
      <c r="M38" s="702">
        <v>6.0129062327792856E-5</v>
      </c>
      <c r="N38" s="702">
        <v>3.746198740486289E-5</v>
      </c>
      <c r="O38" s="702">
        <v>3.5956526068168166E-5</v>
      </c>
      <c r="P38" s="702">
        <v>3.542450648920605E-5</v>
      </c>
      <c r="Q38" s="702">
        <v>3.0612098128830756E-5</v>
      </c>
      <c r="R38" s="702">
        <v>2.3873504835414564E-5</v>
      </c>
      <c r="S38" s="702">
        <v>3.2364365238455017E-5</v>
      </c>
      <c r="T38" s="702">
        <v>2.6488584338117296E-5</v>
      </c>
      <c r="U38" s="702">
        <v>3.1740046623662746E-5</v>
      </c>
      <c r="V38" s="702">
        <v>3.1548846563780872E-5</v>
      </c>
      <c r="W38" s="702">
        <v>2.6079761857918649E-5</v>
      </c>
      <c r="X38" s="702">
        <v>1.0127379812139968E-4</v>
      </c>
      <c r="Y38" s="702">
        <v>4.7045971037169233E-5</v>
      </c>
      <c r="Z38" s="702">
        <v>5.2261459459272644E-5</v>
      </c>
      <c r="AA38" s="702">
        <v>3.2522482090774281E-4</v>
      </c>
      <c r="AB38" s="702">
        <v>7.0590616874317388E-5</v>
      </c>
      <c r="AC38" s="702">
        <v>6.9568347776980861E-5</v>
      </c>
      <c r="AD38" s="702">
        <v>2.1286200362902885E-4</v>
      </c>
      <c r="AE38" s="702">
        <v>2.5292506561893219E-5</v>
      </c>
      <c r="AF38" s="702">
        <v>1.6115627783993749E-3</v>
      </c>
      <c r="AG38" s="702">
        <v>4.6819177254877204E-4</v>
      </c>
      <c r="AH38" s="702">
        <v>6.7227927117761792E-5</v>
      </c>
      <c r="AI38" s="702">
        <v>6.274300677413604E-5</v>
      </c>
      <c r="AJ38" s="702">
        <v>1.0167886970180045</v>
      </c>
      <c r="AK38" s="702">
        <v>5.0844772135376134E-5</v>
      </c>
      <c r="AL38" s="702">
        <v>5.1483246824303084E-5</v>
      </c>
      <c r="AM38" s="702">
        <v>1.4465283183543435E-4</v>
      </c>
      <c r="AN38" s="702">
        <v>1.1610585265407429E-4</v>
      </c>
      <c r="AO38" s="702">
        <v>1.7375216406658389E-4</v>
      </c>
      <c r="AP38" s="702">
        <v>2.6469679166106369E-3</v>
      </c>
      <c r="AQ38" s="704">
        <f t="shared" si="0"/>
        <v>1.0211431854214055</v>
      </c>
    </row>
    <row r="39" spans="1:43" s="6" customFormat="1" ht="12" x14ac:dyDescent="0.15">
      <c r="A39" s="236" t="s">
        <v>649</v>
      </c>
      <c r="B39" s="91" t="s">
        <v>972</v>
      </c>
      <c r="C39" s="702">
        <v>2.1801123193822216E-5</v>
      </c>
      <c r="D39" s="702">
        <v>0</v>
      </c>
      <c r="E39" s="702">
        <v>0</v>
      </c>
      <c r="F39" s="702">
        <v>7.0503600965953752E-4</v>
      </c>
      <c r="G39" s="702">
        <v>1.6605086757585038E-4</v>
      </c>
      <c r="H39" s="702">
        <v>3.1200888586689506E-5</v>
      </c>
      <c r="I39" s="702">
        <v>2.1713012614447435E-4</v>
      </c>
      <c r="J39" s="702">
        <v>2.5175365474979612E-4</v>
      </c>
      <c r="K39" s="702">
        <v>2.0446372851861924E-5</v>
      </c>
      <c r="L39" s="702">
        <v>1.2161405840715967E-4</v>
      </c>
      <c r="M39" s="702">
        <v>1.9460162186924065E-4</v>
      </c>
      <c r="N39" s="702">
        <v>1.7398277065898261E-4</v>
      </c>
      <c r="O39" s="702">
        <v>9.9073882332707187E-5</v>
      </c>
      <c r="P39" s="702">
        <v>2.1689337669280215E-4</v>
      </c>
      <c r="Q39" s="702">
        <v>3.0210535690131432E-4</v>
      </c>
      <c r="R39" s="702">
        <v>2.6886924903493881E-4</v>
      </c>
      <c r="S39" s="702">
        <v>3.3994341889538962E-4</v>
      </c>
      <c r="T39" s="702">
        <v>1.629522390290007E-4</v>
      </c>
      <c r="U39" s="702">
        <v>1.5160387632326096E-4</v>
      </c>
      <c r="V39" s="702">
        <v>2.1819937820501746E-4</v>
      </c>
      <c r="W39" s="702">
        <v>1.3511133726398097E-4</v>
      </c>
      <c r="X39" s="702">
        <v>2.2416734914264806E-4</v>
      </c>
      <c r="Y39" s="702">
        <v>2.451246480599675E-4</v>
      </c>
      <c r="Z39" s="702">
        <v>2.2591878362277848E-4</v>
      </c>
      <c r="AA39" s="702">
        <v>1.8998980039964248E-3</v>
      </c>
      <c r="AB39" s="702">
        <v>4.6121037491086471E-4</v>
      </c>
      <c r="AC39" s="702">
        <v>1.771188211621171E-4</v>
      </c>
      <c r="AD39" s="702">
        <v>6.6901812597558235E-4</v>
      </c>
      <c r="AE39" s="702">
        <v>1.3370926704686238E-4</v>
      </c>
      <c r="AF39" s="702">
        <v>3.8851302032997512E-4</v>
      </c>
      <c r="AG39" s="702">
        <v>3.74122575399922E-4</v>
      </c>
      <c r="AH39" s="702">
        <v>6.1346284693066381E-5</v>
      </c>
      <c r="AI39" s="702">
        <v>7.2773429533115142E-4</v>
      </c>
      <c r="AJ39" s="702">
        <v>2.5237772292566776E-4</v>
      </c>
      <c r="AK39" s="702">
        <v>1.0000521734122136</v>
      </c>
      <c r="AL39" s="702">
        <v>4.0016671150050009E-4</v>
      </c>
      <c r="AM39" s="702">
        <v>3.6315990107896676E-4</v>
      </c>
      <c r="AN39" s="702">
        <v>8.7825496452065234E-4</v>
      </c>
      <c r="AO39" s="702">
        <v>7.7489884892083724E-5</v>
      </c>
      <c r="AP39" s="702">
        <v>1.0072092874528855E-3</v>
      </c>
      <c r="AQ39" s="704">
        <f t="shared" si="0"/>
        <v>1.0114098737551787</v>
      </c>
    </row>
    <row r="40" spans="1:43" s="6" customFormat="1" ht="12" x14ac:dyDescent="0.15">
      <c r="A40" s="236" t="s">
        <v>650</v>
      </c>
      <c r="B40" s="91" t="s">
        <v>42</v>
      </c>
      <c r="C40" s="702">
        <v>1.6820243045889541E-2</v>
      </c>
      <c r="D40" s="702">
        <v>0</v>
      </c>
      <c r="E40" s="702">
        <v>0</v>
      </c>
      <c r="F40" s="702">
        <v>6.1394102048830793E-2</v>
      </c>
      <c r="G40" s="702">
        <v>1.4891027225499091E-2</v>
      </c>
      <c r="H40" s="702">
        <v>1.4344219378356894E-2</v>
      </c>
      <c r="I40" s="702">
        <v>1.3072701784845507E-2</v>
      </c>
      <c r="J40" s="702">
        <v>2.0611745004637819E-2</v>
      </c>
      <c r="K40" s="702">
        <v>5.1184425660983097E-3</v>
      </c>
      <c r="L40" s="702">
        <v>1.6152597045461712E-2</v>
      </c>
      <c r="M40" s="702">
        <v>2.4552856745476109E-2</v>
      </c>
      <c r="N40" s="702">
        <v>7.8603183067453859E-3</v>
      </c>
      <c r="O40" s="702">
        <v>7.9933394721993286E-3</v>
      </c>
      <c r="P40" s="702">
        <v>1.4564413092826023E-2</v>
      </c>
      <c r="Q40" s="702">
        <v>1.5771387882812571E-2</v>
      </c>
      <c r="R40" s="702">
        <v>1.634274926819592E-2</v>
      </c>
      <c r="S40" s="702">
        <v>1.6110660923168863E-2</v>
      </c>
      <c r="T40" s="702">
        <v>1.8019135874750417E-2</v>
      </c>
      <c r="U40" s="702">
        <v>1.6749543507919337E-2</v>
      </c>
      <c r="V40" s="702">
        <v>1.6911727968854692E-2</v>
      </c>
      <c r="W40" s="702">
        <v>1.3981556933340463E-2</v>
      </c>
      <c r="X40" s="702">
        <v>2.1286197810733931E-2</v>
      </c>
      <c r="Y40" s="702">
        <v>3.9800736260828251E-2</v>
      </c>
      <c r="Z40" s="702">
        <v>2.2312018884398366E-2</v>
      </c>
      <c r="AA40" s="702">
        <v>6.3545829595022724E-2</v>
      </c>
      <c r="AB40" s="702">
        <v>3.0765515942658059E-2</v>
      </c>
      <c r="AC40" s="702">
        <v>4.2549708275697415E-2</v>
      </c>
      <c r="AD40" s="702">
        <v>4.7694268263188441E-2</v>
      </c>
      <c r="AE40" s="702">
        <v>1.7057750061479623E-2</v>
      </c>
      <c r="AF40" s="702">
        <v>2.9374738652360614E-2</v>
      </c>
      <c r="AG40" s="702">
        <v>7.1962638738783155E-2</v>
      </c>
      <c r="AH40" s="702">
        <v>3.888835198307114E-2</v>
      </c>
      <c r="AI40" s="702">
        <v>3.6652559933915078E-2</v>
      </c>
      <c r="AJ40" s="702">
        <v>2.0070101149941171E-2</v>
      </c>
      <c r="AK40" s="702">
        <v>3.2554811802975016E-2</v>
      </c>
      <c r="AL40" s="702">
        <v>1.0511369904386167</v>
      </c>
      <c r="AM40" s="702">
        <v>1.6208546431929653E-2</v>
      </c>
      <c r="AN40" s="702">
        <v>2.2381307090207404E-2</v>
      </c>
      <c r="AO40" s="702">
        <v>6.50294115319003E-3</v>
      </c>
      <c r="AP40" s="702">
        <v>3.1063010286149988E-2</v>
      </c>
      <c r="AQ40" s="704">
        <f t="shared" si="0"/>
        <v>1.9420077805449059</v>
      </c>
    </row>
    <row r="41" spans="1:43" s="6" customFormat="1" ht="12" x14ac:dyDescent="0.15">
      <c r="A41" s="236" t="s">
        <v>222</v>
      </c>
      <c r="B41" s="91" t="s">
        <v>320</v>
      </c>
      <c r="C41" s="702">
        <v>3.5123566117986301E-8</v>
      </c>
      <c r="D41" s="702">
        <v>0</v>
      </c>
      <c r="E41" s="702">
        <v>0</v>
      </c>
      <c r="F41" s="702">
        <v>8.7238329352939775E-8</v>
      </c>
      <c r="G41" s="702">
        <v>1.8640668062257082E-7</v>
      </c>
      <c r="H41" s="702">
        <v>4.8767447097298955E-8</v>
      </c>
      <c r="I41" s="702">
        <v>1.2470786408637665E-7</v>
      </c>
      <c r="J41" s="702">
        <v>2.0451940074769054E-7</v>
      </c>
      <c r="K41" s="702">
        <v>5.908683060292235E-8</v>
      </c>
      <c r="L41" s="702">
        <v>9.4997404225786767E-8</v>
      </c>
      <c r="M41" s="702">
        <v>2.3926733514300533E-7</v>
      </c>
      <c r="N41" s="702">
        <v>6.9548299818866343E-8</v>
      </c>
      <c r="O41" s="702">
        <v>6.4938044110685431E-8</v>
      </c>
      <c r="P41" s="702">
        <v>2.1522393689752948E-7</v>
      </c>
      <c r="Q41" s="702">
        <v>1.64696279494754E-7</v>
      </c>
      <c r="R41" s="702">
        <v>2.2485171410282017E-7</v>
      </c>
      <c r="S41" s="702">
        <v>1.4058324098180794E-7</v>
      </c>
      <c r="T41" s="702">
        <v>5.4960134467124026E-7</v>
      </c>
      <c r="U41" s="702">
        <v>3.7000514040041626E-7</v>
      </c>
      <c r="V41" s="702">
        <v>9.6247935271903394E-7</v>
      </c>
      <c r="W41" s="702">
        <v>2.3511663928134812E-7</v>
      </c>
      <c r="X41" s="702">
        <v>1.6149441011945466E-7</v>
      </c>
      <c r="Y41" s="702">
        <v>1.4590231616997917E-7</v>
      </c>
      <c r="Z41" s="702">
        <v>2.8694306611442161E-7</v>
      </c>
      <c r="AA41" s="702">
        <v>3.9544024977249119E-7</v>
      </c>
      <c r="AB41" s="702">
        <v>1.6050935679022882E-7</v>
      </c>
      <c r="AC41" s="702">
        <v>1.8322457963230206E-7</v>
      </c>
      <c r="AD41" s="702">
        <v>3.321863248958957E-7</v>
      </c>
      <c r="AE41" s="702">
        <v>3.8570876433178924E-8</v>
      </c>
      <c r="AF41" s="702">
        <v>2.1528469216454813E-6</v>
      </c>
      <c r="AG41" s="702">
        <v>1.765920194727548E-6</v>
      </c>
      <c r="AH41" s="702">
        <v>1.3847129016412721E-7</v>
      </c>
      <c r="AI41" s="702">
        <v>3.6205294412435592E-4</v>
      </c>
      <c r="AJ41" s="702">
        <v>1.033926013465169E-3</v>
      </c>
      <c r="AK41" s="702">
        <v>8.9223777246117126E-8</v>
      </c>
      <c r="AL41" s="702">
        <v>2.0862119091993308E-7</v>
      </c>
      <c r="AM41" s="702">
        <v>1.0037302352602502</v>
      </c>
      <c r="AN41" s="702">
        <v>3.2382861609562956E-7</v>
      </c>
      <c r="AO41" s="702">
        <v>2.4209867602221624E-7</v>
      </c>
      <c r="AP41" s="702">
        <v>2.8536707619663841E-6</v>
      </c>
      <c r="AQ41" s="704">
        <f t="shared" si="0"/>
        <v>1.0051369166585369</v>
      </c>
    </row>
    <row r="42" spans="1:43" s="6" customFormat="1" ht="12" x14ac:dyDescent="0.15">
      <c r="A42" s="236" t="s">
        <v>651</v>
      </c>
      <c r="B42" s="91" t="s">
        <v>806</v>
      </c>
      <c r="C42" s="702">
        <v>2.6139582721499676E-5</v>
      </c>
      <c r="D42" s="702">
        <v>0</v>
      </c>
      <c r="E42" s="702">
        <v>0</v>
      </c>
      <c r="F42" s="702">
        <v>6.3517129232818601E-5</v>
      </c>
      <c r="G42" s="702">
        <v>9.3243468935916724E-5</v>
      </c>
      <c r="H42" s="702">
        <v>3.3145407243826933E-5</v>
      </c>
      <c r="I42" s="702">
        <v>8.9066668919356799E-5</v>
      </c>
      <c r="J42" s="702">
        <v>8.7339885959602826E-5</v>
      </c>
      <c r="K42" s="702">
        <v>1.881325609806559E-5</v>
      </c>
      <c r="L42" s="702">
        <v>7.7290890412734457E-5</v>
      </c>
      <c r="M42" s="702">
        <v>7.7131577944332858E-5</v>
      </c>
      <c r="N42" s="702">
        <v>7.0377168570151009E-5</v>
      </c>
      <c r="O42" s="702">
        <v>6.7882442211466282E-5</v>
      </c>
      <c r="P42" s="702">
        <v>8.8515601527228854E-5</v>
      </c>
      <c r="Q42" s="702">
        <v>8.0510844657847598E-5</v>
      </c>
      <c r="R42" s="702">
        <v>1.3154180813232117E-4</v>
      </c>
      <c r="S42" s="702">
        <v>1.1682024124521972E-4</v>
      </c>
      <c r="T42" s="702">
        <v>1.0370978283707303E-4</v>
      </c>
      <c r="U42" s="702">
        <v>1.0433099918304639E-4</v>
      </c>
      <c r="V42" s="702">
        <v>8.6636312446376662E-5</v>
      </c>
      <c r="W42" s="702">
        <v>1.2602565423279501E-4</v>
      </c>
      <c r="X42" s="702">
        <v>1.0549852683810553E-4</v>
      </c>
      <c r="Y42" s="702">
        <v>1.8087215614032937E-4</v>
      </c>
      <c r="Z42" s="702">
        <v>8.8861986025153916E-5</v>
      </c>
      <c r="AA42" s="702">
        <v>2.8648634838762292E-4</v>
      </c>
      <c r="AB42" s="702">
        <v>9.3697930886767078E-5</v>
      </c>
      <c r="AC42" s="702">
        <v>4.930553373704385E-4</v>
      </c>
      <c r="AD42" s="702">
        <v>2.1674101573162358E-4</v>
      </c>
      <c r="AE42" s="702">
        <v>3.3529273341006006E-4</v>
      </c>
      <c r="AF42" s="702">
        <v>4.8824066111872446E-4</v>
      </c>
      <c r="AG42" s="702">
        <v>5.8672794297932301E-3</v>
      </c>
      <c r="AH42" s="702">
        <v>3.1027580605733892E-4</v>
      </c>
      <c r="AI42" s="702">
        <v>1.1271903744143066E-3</v>
      </c>
      <c r="AJ42" s="702">
        <v>5.2152488372689673E-3</v>
      </c>
      <c r="AK42" s="702">
        <v>1.3507022702967009E-3</v>
      </c>
      <c r="AL42" s="702">
        <v>5.613865247726344E-4</v>
      </c>
      <c r="AM42" s="702">
        <v>2.231681976423136E-3</v>
      </c>
      <c r="AN42" s="702">
        <v>1.0106485541053105</v>
      </c>
      <c r="AO42" s="702">
        <v>7.9901386037338373E-5</v>
      </c>
      <c r="AP42" s="702">
        <v>1.1990469809270183E-3</v>
      </c>
      <c r="AQ42" s="704">
        <f t="shared" si="0"/>
        <v>1.0312230061287946</v>
      </c>
    </row>
    <row r="43" spans="1:43" s="6" customFormat="1" ht="12" x14ac:dyDescent="0.15">
      <c r="A43" s="235" t="s">
        <v>652</v>
      </c>
      <c r="B43" s="102" t="s">
        <v>321</v>
      </c>
      <c r="C43" s="702">
        <v>6.8867580773432103E-5</v>
      </c>
      <c r="D43" s="702">
        <v>0</v>
      </c>
      <c r="E43" s="702">
        <v>0</v>
      </c>
      <c r="F43" s="702">
        <v>2.1917935251321543E-4</v>
      </c>
      <c r="G43" s="702">
        <v>5.4127872124447101E-4</v>
      </c>
      <c r="H43" s="702">
        <v>1.4309942856663527E-3</v>
      </c>
      <c r="I43" s="702">
        <v>5.2293180433606327E-4</v>
      </c>
      <c r="J43" s="702">
        <v>4.4394181878270011E-4</v>
      </c>
      <c r="K43" s="702">
        <v>5.2878336617218675E-5</v>
      </c>
      <c r="L43" s="702">
        <v>1.3325425768065795E-4</v>
      </c>
      <c r="M43" s="702">
        <v>8.9515869931488753E-4</v>
      </c>
      <c r="N43" s="702">
        <v>2.9201429363088989E-4</v>
      </c>
      <c r="O43" s="702">
        <v>2.1605046755424816E-4</v>
      </c>
      <c r="P43" s="702">
        <v>3.3694065998801225E-4</v>
      </c>
      <c r="Q43" s="702">
        <v>4.5157047331236959E-4</v>
      </c>
      <c r="R43" s="702">
        <v>5.7167276284128077E-4</v>
      </c>
      <c r="S43" s="702">
        <v>8.2267216954802925E-4</v>
      </c>
      <c r="T43" s="702">
        <v>6.1144968789572228E-4</v>
      </c>
      <c r="U43" s="702">
        <v>6.0507653896336978E-4</v>
      </c>
      <c r="V43" s="702">
        <v>5.8883291786056258E-4</v>
      </c>
      <c r="W43" s="702">
        <v>6.0551450883137572E-4</v>
      </c>
      <c r="X43" s="702">
        <v>8.3389064925688729E-4</v>
      </c>
      <c r="Y43" s="702">
        <v>6.1995789618185895E-4</v>
      </c>
      <c r="Z43" s="702">
        <v>1.4544749865909101E-4</v>
      </c>
      <c r="AA43" s="702">
        <v>8.0990558389111848E-4</v>
      </c>
      <c r="AB43" s="702">
        <v>2.0240400218153407E-3</v>
      </c>
      <c r="AC43" s="702">
        <v>1.3571517530473315E-3</v>
      </c>
      <c r="AD43" s="702">
        <v>2.2423426267915657E-3</v>
      </c>
      <c r="AE43" s="702">
        <v>4.188436064492301E-4</v>
      </c>
      <c r="AF43" s="702">
        <v>1.247462872000405E-3</v>
      </c>
      <c r="AG43" s="702">
        <v>1.13715209110733E-3</v>
      </c>
      <c r="AH43" s="702">
        <v>1.8922533088452239E-3</v>
      </c>
      <c r="AI43" s="702">
        <v>3.108849757177002E-3</v>
      </c>
      <c r="AJ43" s="702">
        <v>1.385487972983241E-3</v>
      </c>
      <c r="AK43" s="702">
        <v>2.8777707529120569E-3</v>
      </c>
      <c r="AL43" s="702">
        <v>9.5714306667866057E-4</v>
      </c>
      <c r="AM43" s="702">
        <v>7.0492595039413266E-4</v>
      </c>
      <c r="AN43" s="702">
        <v>1.9036395330249319E-3</v>
      </c>
      <c r="AO43" s="702">
        <v>1.0002537732926642</v>
      </c>
      <c r="AP43" s="702">
        <v>8.9885280234576535E-4</v>
      </c>
      <c r="AQ43" s="704">
        <f t="shared" si="0"/>
        <v>1.0333303175712345</v>
      </c>
    </row>
    <row r="44" spans="1:43" s="6" customFormat="1" ht="12" x14ac:dyDescent="0.15">
      <c r="A44" s="235" t="s">
        <v>653</v>
      </c>
      <c r="B44" s="102" t="s">
        <v>322</v>
      </c>
      <c r="C44" s="702">
        <v>3.8324977501802399E-4</v>
      </c>
      <c r="D44" s="702">
        <v>0</v>
      </c>
      <c r="E44" s="702">
        <v>0</v>
      </c>
      <c r="F44" s="702">
        <v>1.0248950551501599E-3</v>
      </c>
      <c r="G44" s="702">
        <v>2.9175790605429254E-4</v>
      </c>
      <c r="H44" s="702">
        <v>1.9550814875571648E-4</v>
      </c>
      <c r="I44" s="702">
        <v>2.0635051436494937E-4</v>
      </c>
      <c r="J44" s="702">
        <v>1.8688337385493699E-4</v>
      </c>
      <c r="K44" s="702">
        <v>6.1403744335784924E-5</v>
      </c>
      <c r="L44" s="702">
        <v>1.2050568811059739E-4</v>
      </c>
      <c r="M44" s="702">
        <v>4.736782932460056E-4</v>
      </c>
      <c r="N44" s="702">
        <v>3.8954462714747623E-4</v>
      </c>
      <c r="O44" s="702">
        <v>2.5131382902445008E-4</v>
      </c>
      <c r="P44" s="702">
        <v>3.2002070590294749E-4</v>
      </c>
      <c r="Q44" s="702">
        <v>4.5848748657520996E-4</v>
      </c>
      <c r="R44" s="702">
        <v>4.3731642374477276E-4</v>
      </c>
      <c r="S44" s="702">
        <v>2.3101561981957359E-4</v>
      </c>
      <c r="T44" s="702">
        <v>8.1624198551846978E-5</v>
      </c>
      <c r="U44" s="702">
        <v>2.0691680376193876E-4</v>
      </c>
      <c r="V44" s="702">
        <v>9.4122658377161265E-5</v>
      </c>
      <c r="W44" s="702">
        <v>5.117747848574105E-4</v>
      </c>
      <c r="X44" s="702">
        <v>1.7658899446591994E-4</v>
      </c>
      <c r="Y44" s="702">
        <v>9.5292376070779997E-4</v>
      </c>
      <c r="Z44" s="702">
        <v>2.2328928277744235E-4</v>
      </c>
      <c r="AA44" s="702">
        <v>6.9401949169214461E-4</v>
      </c>
      <c r="AB44" s="702">
        <v>1.2994675753369815E-3</v>
      </c>
      <c r="AC44" s="702">
        <v>4.7943624438728176E-4</v>
      </c>
      <c r="AD44" s="702">
        <v>3.4675977056701019E-4</v>
      </c>
      <c r="AE44" s="702">
        <v>1.9148554660097569E-4</v>
      </c>
      <c r="AF44" s="702">
        <v>6.9831086526496401E-4</v>
      </c>
      <c r="AG44" s="702">
        <v>2.113957942627991E-4</v>
      </c>
      <c r="AH44" s="702">
        <v>1.3764072344375921E-4</v>
      </c>
      <c r="AI44" s="702">
        <v>6.1094594293816819E-4</v>
      </c>
      <c r="AJ44" s="702">
        <v>2.4353483868240261E-4</v>
      </c>
      <c r="AK44" s="702">
        <v>2.8691168009009832E-4</v>
      </c>
      <c r="AL44" s="702">
        <v>2.4561153706249844E-4</v>
      </c>
      <c r="AM44" s="702">
        <v>1.7405188856996326E-4</v>
      </c>
      <c r="AN44" s="702">
        <v>3.167134984814763E-4</v>
      </c>
      <c r="AO44" s="702">
        <v>1.3910463142379511E-4</v>
      </c>
      <c r="AP44" s="702">
        <v>1.0001048553167493</v>
      </c>
      <c r="AQ44" s="704">
        <f t="shared" si="0"/>
        <v>1.3354561703408737E-2</v>
      </c>
    </row>
    <row r="45" spans="1:43" s="6" customFormat="1" ht="12" x14ac:dyDescent="0.15">
      <c r="A45" s="238" t="s">
        <v>651</v>
      </c>
      <c r="B45" s="239" t="s">
        <v>44</v>
      </c>
      <c r="C45" s="705">
        <f t="shared" ref="C45:AP45" si="1">SUM(C5:C43)</f>
        <v>1.080232000516685</v>
      </c>
      <c r="D45" s="706">
        <f t="shared" si="1"/>
        <v>1</v>
      </c>
      <c r="E45" s="706">
        <f t="shared" si="1"/>
        <v>1</v>
      </c>
      <c r="F45" s="706">
        <f t="shared" si="1"/>
        <v>1.2082469881548492</v>
      </c>
      <c r="G45" s="706">
        <f t="shared" si="1"/>
        <v>1.1036335444926844</v>
      </c>
      <c r="H45" s="706">
        <f t="shared" si="1"/>
        <v>1.1002409275469553</v>
      </c>
      <c r="I45" s="706">
        <f t="shared" si="1"/>
        <v>1.2543158314815799</v>
      </c>
      <c r="J45" s="706">
        <f t="shared" si="1"/>
        <v>1.1231323025503703</v>
      </c>
      <c r="K45" s="706">
        <f t="shared" si="1"/>
        <v>1.0572247686592211</v>
      </c>
      <c r="L45" s="706">
        <f t="shared" si="1"/>
        <v>1.1118089835849601</v>
      </c>
      <c r="M45" s="706">
        <f t="shared" si="1"/>
        <v>1.1720027939475897</v>
      </c>
      <c r="N45" s="706">
        <f t="shared" si="1"/>
        <v>1.1659210341945341</v>
      </c>
      <c r="O45" s="706">
        <f t="shared" si="1"/>
        <v>1.1409706558465618</v>
      </c>
      <c r="P45" s="706">
        <f t="shared" si="1"/>
        <v>1.1660799275811502</v>
      </c>
      <c r="Q45" s="706">
        <f t="shared" si="1"/>
        <v>1.131526538524209</v>
      </c>
      <c r="R45" s="706">
        <f t="shared" si="1"/>
        <v>1.1073512515571351</v>
      </c>
      <c r="S45" s="706">
        <f t="shared" si="1"/>
        <v>1.1371315260091466</v>
      </c>
      <c r="T45" s="706">
        <f t="shared" si="1"/>
        <v>1.1270844526749815</v>
      </c>
      <c r="U45" s="706">
        <f t="shared" si="1"/>
        <v>1.1592364886320503</v>
      </c>
      <c r="V45" s="706">
        <f t="shared" si="1"/>
        <v>1.1114271424849151</v>
      </c>
      <c r="W45" s="706">
        <f t="shared" si="1"/>
        <v>1.1650953735144838</v>
      </c>
      <c r="X45" s="706">
        <f t="shared" si="1"/>
        <v>1.19281928911947</v>
      </c>
      <c r="Y45" s="706">
        <f t="shared" si="1"/>
        <v>1.1990358725417849</v>
      </c>
      <c r="Z45" s="706">
        <f t="shared" si="1"/>
        <v>1.1861866425100536</v>
      </c>
      <c r="AA45" s="706">
        <f t="shared" si="1"/>
        <v>1.2981941412394737</v>
      </c>
      <c r="AB45" s="706">
        <f t="shared" si="1"/>
        <v>1.1904125922626658</v>
      </c>
      <c r="AC45" s="706">
        <f t="shared" si="1"/>
        <v>1.1570225497357585</v>
      </c>
      <c r="AD45" s="706">
        <f t="shared" si="1"/>
        <v>1.1666913579320637</v>
      </c>
      <c r="AE45" s="706">
        <f t="shared" si="1"/>
        <v>1.1409276319330361</v>
      </c>
      <c r="AF45" s="706">
        <f t="shared" si="1"/>
        <v>1.1484880364179646</v>
      </c>
      <c r="AG45" s="706">
        <f t="shared" si="1"/>
        <v>1.1867941742700894</v>
      </c>
      <c r="AH45" s="706">
        <f t="shared" si="1"/>
        <v>1.1584458187666646</v>
      </c>
      <c r="AI45" s="706">
        <f t="shared" si="1"/>
        <v>1.1387980615669155</v>
      </c>
      <c r="AJ45" s="706">
        <f t="shared" si="1"/>
        <v>1.1258797819529898</v>
      </c>
      <c r="AK45" s="706">
        <f t="shared" si="1"/>
        <v>1.1539785739187267</v>
      </c>
      <c r="AL45" s="706">
        <f t="shared" si="1"/>
        <v>1.1232052284612584</v>
      </c>
      <c r="AM45" s="706">
        <f t="shared" si="1"/>
        <v>1.1637847085776507</v>
      </c>
      <c r="AN45" s="706">
        <f t="shared" si="1"/>
        <v>1.1436417082731056</v>
      </c>
      <c r="AO45" s="706">
        <f t="shared" si="1"/>
        <v>1.3390516402321015</v>
      </c>
      <c r="AP45" s="706">
        <f t="shared" si="1"/>
        <v>0.45114201470298959</v>
      </c>
      <c r="AQ45" s="707">
        <f t="shared" si="0"/>
        <v>44.836020341665844</v>
      </c>
    </row>
    <row r="46" spans="1:43" x14ac:dyDescent="0.15">
      <c r="A46" s="240" t="s">
        <v>974</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row>
    <row r="47" spans="1:43" x14ac:dyDescent="0.1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row>
  </sheetData>
  <phoneticPr fontId="5"/>
  <pageMargins left="0.78740157480314965" right="0.59055118110236227" top="0.98425196850393704" bottom="0.98425196850393704" header="0.51181102362204722" footer="0.51181102362204722"/>
  <pageSetup paperSize="9" scale="95" orientation="landscape" verticalDpi="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Z176"/>
  <sheetViews>
    <sheetView workbookViewId="0">
      <pane xSplit="5" ySplit="4" topLeftCell="F117" activePane="bottomRight" state="frozen"/>
      <selection pane="topRight" activeCell="F1" sqref="F1"/>
      <selection pane="bottomLeft" activeCell="A5" sqref="A5"/>
      <selection pane="bottomRight" activeCell="J121" sqref="J121"/>
    </sheetView>
  </sheetViews>
  <sheetFormatPr defaultRowHeight="13.5" x14ac:dyDescent="0.15"/>
  <cols>
    <col min="1" max="1" width="3.625" style="623" customWidth="1"/>
    <col min="2" max="2" width="4" style="623" customWidth="1"/>
    <col min="3" max="3" width="3.75" style="420" customWidth="1"/>
    <col min="4" max="4" width="5.875" style="420" customWidth="1"/>
    <col min="5" max="5" width="19.25" style="420" customWidth="1"/>
    <col min="6" max="124" width="10.125" style="420" customWidth="1"/>
    <col min="125" max="127" width="12.375" style="420" customWidth="1"/>
    <col min="128" max="129" width="10.125" style="420" customWidth="1"/>
    <col min="130" max="130" width="9.75" style="420" customWidth="1"/>
    <col min="131" max="16384" width="9" style="420"/>
  </cols>
  <sheetData>
    <row r="1" spans="1:130" x14ac:dyDescent="0.15">
      <c r="B1" s="624">
        <v>202</v>
      </c>
      <c r="C1" s="422" t="s">
        <v>842</v>
      </c>
      <c r="G1" s="423" t="s">
        <v>843</v>
      </c>
      <c r="DZ1" s="421" t="s">
        <v>189</v>
      </c>
    </row>
    <row r="2" spans="1:130" x14ac:dyDescent="0.15">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row>
    <row r="3" spans="1:130" x14ac:dyDescent="0.15">
      <c r="D3" s="425"/>
      <c r="E3" s="425"/>
      <c r="F3" s="425" t="s">
        <v>844</v>
      </c>
      <c r="G3" s="425" t="s">
        <v>845</v>
      </c>
      <c r="H3" s="425" t="s">
        <v>846</v>
      </c>
      <c r="I3" s="425" t="s">
        <v>847</v>
      </c>
      <c r="J3" s="425" t="s">
        <v>848</v>
      </c>
      <c r="K3" s="425" t="s">
        <v>849</v>
      </c>
      <c r="L3" s="425" t="s">
        <v>850</v>
      </c>
      <c r="M3" s="425" t="s">
        <v>851</v>
      </c>
      <c r="N3" s="425" t="s">
        <v>852</v>
      </c>
      <c r="O3" s="425" t="s">
        <v>853</v>
      </c>
      <c r="P3" s="425" t="s">
        <v>693</v>
      </c>
      <c r="Q3" s="425" t="s">
        <v>694</v>
      </c>
      <c r="R3" s="425" t="s">
        <v>695</v>
      </c>
      <c r="S3" s="425" t="s">
        <v>854</v>
      </c>
      <c r="T3" s="425" t="s">
        <v>696</v>
      </c>
      <c r="U3" s="425" t="s">
        <v>855</v>
      </c>
      <c r="V3" s="425" t="s">
        <v>697</v>
      </c>
      <c r="W3" s="425" t="s">
        <v>856</v>
      </c>
      <c r="X3" s="425" t="s">
        <v>857</v>
      </c>
      <c r="Y3" s="425" t="s">
        <v>858</v>
      </c>
      <c r="Z3" s="425" t="s">
        <v>859</v>
      </c>
      <c r="AA3" s="425" t="s">
        <v>860</v>
      </c>
      <c r="AB3" s="425" t="s">
        <v>861</v>
      </c>
      <c r="AC3" s="425" t="s">
        <v>862</v>
      </c>
      <c r="AD3" s="425" t="s">
        <v>863</v>
      </c>
      <c r="AE3" s="425" t="s">
        <v>864</v>
      </c>
      <c r="AF3" s="425" t="s">
        <v>865</v>
      </c>
      <c r="AG3" s="425" t="s">
        <v>866</v>
      </c>
      <c r="AH3" s="425" t="s">
        <v>867</v>
      </c>
      <c r="AI3" s="425" t="s">
        <v>868</v>
      </c>
      <c r="AJ3" s="425" t="s">
        <v>869</v>
      </c>
      <c r="AK3" s="425" t="s">
        <v>870</v>
      </c>
      <c r="AL3" s="425" t="s">
        <v>871</v>
      </c>
      <c r="AM3" s="425" t="s">
        <v>872</v>
      </c>
      <c r="AN3" s="425" t="s">
        <v>873</v>
      </c>
      <c r="AO3" s="425" t="s">
        <v>874</v>
      </c>
      <c r="AP3" s="425" t="s">
        <v>875</v>
      </c>
      <c r="AQ3" s="425" t="s">
        <v>876</v>
      </c>
      <c r="AR3" s="425" t="s">
        <v>877</v>
      </c>
      <c r="AS3" s="425" t="s">
        <v>878</v>
      </c>
      <c r="AT3" s="425" t="s">
        <v>879</v>
      </c>
      <c r="AU3" s="425" t="s">
        <v>880</v>
      </c>
      <c r="AV3" s="425" t="s">
        <v>881</v>
      </c>
      <c r="AW3" s="425" t="s">
        <v>882</v>
      </c>
      <c r="AX3" s="425" t="s">
        <v>883</v>
      </c>
      <c r="AY3" s="425" t="s">
        <v>884</v>
      </c>
      <c r="AZ3" s="425" t="s">
        <v>885</v>
      </c>
      <c r="BA3" s="425" t="s">
        <v>886</v>
      </c>
      <c r="BB3" s="425" t="s">
        <v>887</v>
      </c>
      <c r="BC3" s="425" t="s">
        <v>888</v>
      </c>
      <c r="BD3" s="425" t="s">
        <v>889</v>
      </c>
      <c r="BE3" s="425" t="s">
        <v>890</v>
      </c>
      <c r="BF3" s="425" t="s">
        <v>891</v>
      </c>
      <c r="BG3" s="425" t="s">
        <v>892</v>
      </c>
      <c r="BH3" s="425" t="s">
        <v>893</v>
      </c>
      <c r="BI3" s="425" t="s">
        <v>894</v>
      </c>
      <c r="BJ3" s="425" t="s">
        <v>895</v>
      </c>
      <c r="BK3" s="425" t="s">
        <v>896</v>
      </c>
      <c r="BL3" s="425" t="s">
        <v>897</v>
      </c>
      <c r="BM3" s="425" t="s">
        <v>898</v>
      </c>
      <c r="BN3" s="425" t="s">
        <v>899</v>
      </c>
      <c r="BO3" s="425" t="s">
        <v>900</v>
      </c>
      <c r="BP3" s="425" t="s">
        <v>901</v>
      </c>
      <c r="BQ3" s="425" t="s">
        <v>902</v>
      </c>
      <c r="BR3" s="425" t="s">
        <v>903</v>
      </c>
      <c r="BS3" s="425" t="s">
        <v>904</v>
      </c>
      <c r="BT3" s="425" t="s">
        <v>905</v>
      </c>
      <c r="BU3" s="425" t="s">
        <v>906</v>
      </c>
      <c r="BV3" s="425" t="s">
        <v>907</v>
      </c>
      <c r="BW3" s="425" t="s">
        <v>908</v>
      </c>
      <c r="BX3" s="425" t="s">
        <v>909</v>
      </c>
      <c r="BY3" s="425" t="s">
        <v>910</v>
      </c>
      <c r="BZ3" s="425" t="s">
        <v>911</v>
      </c>
      <c r="CA3" s="425" t="s">
        <v>912</v>
      </c>
      <c r="CB3" s="425" t="s">
        <v>913</v>
      </c>
      <c r="CC3" s="425" t="s">
        <v>914</v>
      </c>
      <c r="CD3" s="425" t="s">
        <v>915</v>
      </c>
      <c r="CE3" s="425" t="s">
        <v>916</v>
      </c>
      <c r="CF3" s="425" t="s">
        <v>917</v>
      </c>
      <c r="CG3" s="425" t="s">
        <v>918</v>
      </c>
      <c r="CH3" s="425" t="s">
        <v>919</v>
      </c>
      <c r="CI3" s="425" t="s">
        <v>920</v>
      </c>
      <c r="CJ3" s="425" t="s">
        <v>921</v>
      </c>
      <c r="CK3" s="425" t="s">
        <v>922</v>
      </c>
      <c r="CL3" s="425" t="s">
        <v>923</v>
      </c>
      <c r="CM3" s="425" t="s">
        <v>924</v>
      </c>
      <c r="CN3" s="425" t="s">
        <v>925</v>
      </c>
      <c r="CO3" s="425" t="s">
        <v>926</v>
      </c>
      <c r="CP3" s="425" t="s">
        <v>927</v>
      </c>
      <c r="CQ3" s="425" t="s">
        <v>928</v>
      </c>
      <c r="CR3" s="425" t="s">
        <v>929</v>
      </c>
      <c r="CS3" s="425" t="s">
        <v>930</v>
      </c>
      <c r="CT3" s="425" t="s">
        <v>931</v>
      </c>
      <c r="CU3" s="425" t="s">
        <v>932</v>
      </c>
      <c r="CV3" s="425" t="s">
        <v>933</v>
      </c>
      <c r="CW3" s="425" t="s">
        <v>934</v>
      </c>
      <c r="CX3" s="425" t="s">
        <v>935</v>
      </c>
      <c r="CY3" s="425" t="s">
        <v>936</v>
      </c>
      <c r="CZ3" s="425" t="s">
        <v>937</v>
      </c>
      <c r="DA3" s="425" t="s">
        <v>938</v>
      </c>
      <c r="DB3" s="425" t="s">
        <v>939</v>
      </c>
      <c r="DC3" s="425" t="s">
        <v>940</v>
      </c>
      <c r="DD3" s="425" t="s">
        <v>941</v>
      </c>
      <c r="DE3" s="425" t="s">
        <v>942</v>
      </c>
      <c r="DF3" s="425" t="s">
        <v>943</v>
      </c>
      <c r="DG3" s="425" t="s">
        <v>944</v>
      </c>
      <c r="DH3" s="426">
        <v>700</v>
      </c>
      <c r="DI3" s="427" t="s">
        <v>217</v>
      </c>
      <c r="DJ3" s="427" t="s">
        <v>218</v>
      </c>
      <c r="DK3" s="427" t="s">
        <v>219</v>
      </c>
      <c r="DL3" s="427" t="s">
        <v>220</v>
      </c>
      <c r="DM3" s="427" t="s">
        <v>549</v>
      </c>
      <c r="DN3" s="427" t="s">
        <v>550</v>
      </c>
      <c r="DO3" s="426" t="s">
        <v>551</v>
      </c>
      <c r="DP3" s="426" t="s">
        <v>552</v>
      </c>
      <c r="DQ3" s="427" t="s">
        <v>553</v>
      </c>
      <c r="DR3" s="427" t="s">
        <v>554</v>
      </c>
      <c r="DS3" s="426" t="s">
        <v>555</v>
      </c>
      <c r="DT3" s="427" t="s">
        <v>556</v>
      </c>
      <c r="DU3" s="427" t="s">
        <v>557</v>
      </c>
      <c r="DV3" s="426" t="s">
        <v>558</v>
      </c>
      <c r="DW3" s="427" t="s">
        <v>559</v>
      </c>
      <c r="DX3" s="426" t="s">
        <v>560</v>
      </c>
      <c r="DY3" s="625" t="s">
        <v>561</v>
      </c>
    </row>
    <row r="4" spans="1:130" s="428" customFormat="1" ht="40.5" customHeight="1" x14ac:dyDescent="0.15">
      <c r="A4" s="626"/>
      <c r="B4" s="626"/>
      <c r="D4" s="429"/>
      <c r="E4" s="429" t="s">
        <v>562</v>
      </c>
      <c r="F4" s="430" t="s">
        <v>563</v>
      </c>
      <c r="G4" s="430" t="s">
        <v>564</v>
      </c>
      <c r="H4" s="430" t="s">
        <v>565</v>
      </c>
      <c r="I4" s="430" t="s">
        <v>566</v>
      </c>
      <c r="J4" s="430" t="s">
        <v>27</v>
      </c>
      <c r="K4" s="430" t="s">
        <v>372</v>
      </c>
      <c r="L4" s="430" t="s">
        <v>945</v>
      </c>
      <c r="M4" s="430" t="s">
        <v>567</v>
      </c>
      <c r="N4" s="430" t="s">
        <v>373</v>
      </c>
      <c r="O4" s="430" t="s">
        <v>568</v>
      </c>
      <c r="P4" s="430" t="s">
        <v>569</v>
      </c>
      <c r="Q4" s="430" t="s">
        <v>374</v>
      </c>
      <c r="R4" s="430" t="s">
        <v>375</v>
      </c>
      <c r="S4" s="430" t="s">
        <v>570</v>
      </c>
      <c r="T4" s="430" t="s">
        <v>376</v>
      </c>
      <c r="U4" s="430" t="s">
        <v>377</v>
      </c>
      <c r="V4" s="430" t="s">
        <v>378</v>
      </c>
      <c r="W4" s="430" t="s">
        <v>379</v>
      </c>
      <c r="X4" s="430" t="s">
        <v>380</v>
      </c>
      <c r="Y4" s="430" t="s">
        <v>571</v>
      </c>
      <c r="Z4" s="430" t="s">
        <v>946</v>
      </c>
      <c r="AA4" s="430" t="s">
        <v>947</v>
      </c>
      <c r="AB4" s="430" t="s">
        <v>381</v>
      </c>
      <c r="AC4" s="430" t="s">
        <v>382</v>
      </c>
      <c r="AD4" s="430" t="s">
        <v>383</v>
      </c>
      <c r="AE4" s="430" t="s">
        <v>572</v>
      </c>
      <c r="AF4" s="430" t="s">
        <v>384</v>
      </c>
      <c r="AG4" s="430" t="s">
        <v>385</v>
      </c>
      <c r="AH4" s="430" t="s">
        <v>386</v>
      </c>
      <c r="AI4" s="430" t="s">
        <v>387</v>
      </c>
      <c r="AJ4" s="430" t="s">
        <v>948</v>
      </c>
      <c r="AK4" s="430" t="s">
        <v>388</v>
      </c>
      <c r="AL4" s="430" t="s">
        <v>389</v>
      </c>
      <c r="AM4" s="430" t="s">
        <v>390</v>
      </c>
      <c r="AN4" s="430" t="s">
        <v>391</v>
      </c>
      <c r="AO4" s="430" t="s">
        <v>392</v>
      </c>
      <c r="AP4" s="430" t="s">
        <v>393</v>
      </c>
      <c r="AQ4" s="430" t="s">
        <v>949</v>
      </c>
      <c r="AR4" s="430" t="s">
        <v>394</v>
      </c>
      <c r="AS4" s="430" t="s">
        <v>395</v>
      </c>
      <c r="AT4" s="430" t="s">
        <v>396</v>
      </c>
      <c r="AU4" s="430" t="s">
        <v>950</v>
      </c>
      <c r="AV4" s="430" t="s">
        <v>397</v>
      </c>
      <c r="AW4" s="430" t="s">
        <v>296</v>
      </c>
      <c r="AX4" s="430" t="s">
        <v>297</v>
      </c>
      <c r="AY4" s="430" t="s">
        <v>298</v>
      </c>
      <c r="AZ4" s="430" t="s">
        <v>573</v>
      </c>
      <c r="BA4" s="430" t="s">
        <v>401</v>
      </c>
      <c r="BB4" s="430" t="s">
        <v>398</v>
      </c>
      <c r="BC4" s="430" t="s">
        <v>400</v>
      </c>
      <c r="BD4" s="430" t="s">
        <v>399</v>
      </c>
      <c r="BE4" s="430" t="s">
        <v>574</v>
      </c>
      <c r="BF4" s="430" t="s">
        <v>951</v>
      </c>
      <c r="BG4" s="430" t="s">
        <v>575</v>
      </c>
      <c r="BH4" s="430" t="s">
        <v>952</v>
      </c>
      <c r="BI4" s="430" t="s">
        <v>953</v>
      </c>
      <c r="BJ4" s="430" t="s">
        <v>576</v>
      </c>
      <c r="BK4" s="430" t="s">
        <v>577</v>
      </c>
      <c r="BL4" s="430" t="s">
        <v>578</v>
      </c>
      <c r="BM4" s="430" t="s">
        <v>56</v>
      </c>
      <c r="BN4" s="430" t="s">
        <v>402</v>
      </c>
      <c r="BO4" s="430" t="s">
        <v>579</v>
      </c>
      <c r="BP4" s="430" t="s">
        <v>580</v>
      </c>
      <c r="BQ4" s="430" t="s">
        <v>403</v>
      </c>
      <c r="BR4" s="430" t="s">
        <v>404</v>
      </c>
      <c r="BS4" s="430" t="s">
        <v>405</v>
      </c>
      <c r="BT4" s="430" t="s">
        <v>406</v>
      </c>
      <c r="BU4" s="430" t="s">
        <v>581</v>
      </c>
      <c r="BV4" s="430" t="s">
        <v>582</v>
      </c>
      <c r="BW4" s="430" t="s">
        <v>583</v>
      </c>
      <c r="BX4" s="430" t="s">
        <v>38</v>
      </c>
      <c r="BY4" s="430" t="s">
        <v>584</v>
      </c>
      <c r="BZ4" s="430" t="s">
        <v>585</v>
      </c>
      <c r="CA4" s="430" t="s">
        <v>407</v>
      </c>
      <c r="CB4" s="430" t="s">
        <v>586</v>
      </c>
      <c r="CC4" s="430" t="s">
        <v>587</v>
      </c>
      <c r="CD4" s="430" t="s">
        <v>588</v>
      </c>
      <c r="CE4" s="430" t="s">
        <v>589</v>
      </c>
      <c r="CF4" s="430" t="s">
        <v>590</v>
      </c>
      <c r="CG4" s="430" t="s">
        <v>591</v>
      </c>
      <c r="CH4" s="430" t="s">
        <v>592</v>
      </c>
      <c r="CI4" s="430" t="s">
        <v>593</v>
      </c>
      <c r="CJ4" s="430" t="s">
        <v>594</v>
      </c>
      <c r="CK4" s="430" t="s">
        <v>408</v>
      </c>
      <c r="CL4" s="430" t="s">
        <v>409</v>
      </c>
      <c r="CM4" s="430" t="s">
        <v>410</v>
      </c>
      <c r="CN4" s="430" t="s">
        <v>595</v>
      </c>
      <c r="CO4" s="430" t="s">
        <v>40</v>
      </c>
      <c r="CP4" s="430" t="s">
        <v>596</v>
      </c>
      <c r="CQ4" s="430" t="s">
        <v>597</v>
      </c>
      <c r="CR4" s="430" t="s">
        <v>598</v>
      </c>
      <c r="CS4" s="430" t="s">
        <v>599</v>
      </c>
      <c r="CT4" s="430" t="s">
        <v>600</v>
      </c>
      <c r="CU4" s="430" t="s">
        <v>601</v>
      </c>
      <c r="CV4" s="430" t="s">
        <v>954</v>
      </c>
      <c r="CW4" s="430" t="s">
        <v>412</v>
      </c>
      <c r="CX4" s="430" t="s">
        <v>411</v>
      </c>
      <c r="CY4" s="430" t="s">
        <v>603</v>
      </c>
      <c r="CZ4" s="430" t="s">
        <v>413</v>
      </c>
      <c r="DA4" s="430" t="s">
        <v>604</v>
      </c>
      <c r="DB4" s="430" t="s">
        <v>605</v>
      </c>
      <c r="DC4" s="430" t="s">
        <v>606</v>
      </c>
      <c r="DD4" s="430" t="s">
        <v>607</v>
      </c>
      <c r="DE4" s="430" t="s">
        <v>608</v>
      </c>
      <c r="DF4" s="430" t="s">
        <v>326</v>
      </c>
      <c r="DG4" s="430" t="s">
        <v>327</v>
      </c>
      <c r="DH4" s="431" t="s">
        <v>44</v>
      </c>
      <c r="DI4" s="432" t="s">
        <v>58</v>
      </c>
      <c r="DJ4" s="432" t="s">
        <v>45</v>
      </c>
      <c r="DK4" s="432" t="s">
        <v>46</v>
      </c>
      <c r="DL4" s="432" t="s">
        <v>955</v>
      </c>
      <c r="DM4" s="432" t="s">
        <v>956</v>
      </c>
      <c r="DN4" s="432" t="s">
        <v>47</v>
      </c>
      <c r="DO4" s="431" t="s">
        <v>957</v>
      </c>
      <c r="DP4" s="431" t="s">
        <v>958</v>
      </c>
      <c r="DQ4" s="432" t="s">
        <v>48</v>
      </c>
      <c r="DR4" s="432" t="s">
        <v>49</v>
      </c>
      <c r="DS4" s="431" t="s">
        <v>50</v>
      </c>
      <c r="DT4" s="432" t="s">
        <v>51</v>
      </c>
      <c r="DU4" s="432" t="s">
        <v>52</v>
      </c>
      <c r="DV4" s="431" t="s">
        <v>53</v>
      </c>
      <c r="DW4" s="432" t="s">
        <v>54</v>
      </c>
      <c r="DX4" s="431" t="s">
        <v>55</v>
      </c>
      <c r="DY4" s="627" t="s">
        <v>612</v>
      </c>
    </row>
    <row r="5" spans="1:130" x14ac:dyDescent="0.15">
      <c r="A5" s="628">
        <v>1</v>
      </c>
      <c r="B5" s="628">
        <v>1</v>
      </c>
      <c r="D5" s="433" t="s">
        <v>844</v>
      </c>
      <c r="E5" s="433" t="s">
        <v>563</v>
      </c>
      <c r="F5" s="629">
        <v>14</v>
      </c>
      <c r="G5" s="629">
        <v>0</v>
      </c>
      <c r="H5" s="629">
        <v>0</v>
      </c>
      <c r="I5" s="629">
        <v>0</v>
      </c>
      <c r="J5" s="629">
        <v>0</v>
      </c>
      <c r="K5" s="629">
        <v>0</v>
      </c>
      <c r="L5" s="629">
        <v>0</v>
      </c>
      <c r="M5" s="629">
        <v>1894</v>
      </c>
      <c r="N5" s="629">
        <v>7</v>
      </c>
      <c r="O5" s="629">
        <v>198</v>
      </c>
      <c r="P5" s="629">
        <v>0</v>
      </c>
      <c r="Q5" s="629">
        <v>2</v>
      </c>
      <c r="R5" s="629">
        <v>1</v>
      </c>
      <c r="S5" s="629">
        <v>0</v>
      </c>
      <c r="T5" s="629">
        <v>0</v>
      </c>
      <c r="U5" s="629">
        <v>17</v>
      </c>
      <c r="V5" s="629">
        <v>0</v>
      </c>
      <c r="W5" s="629">
        <v>0</v>
      </c>
      <c r="X5" s="629">
        <v>0</v>
      </c>
      <c r="Y5" s="629">
        <v>0</v>
      </c>
      <c r="Z5" s="629">
        <v>0</v>
      </c>
      <c r="AA5" s="629">
        <v>0</v>
      </c>
      <c r="AB5" s="629">
        <v>0</v>
      </c>
      <c r="AC5" s="629">
        <v>31</v>
      </c>
      <c r="AD5" s="629">
        <v>50</v>
      </c>
      <c r="AE5" s="629">
        <v>33</v>
      </c>
      <c r="AF5" s="629">
        <v>0</v>
      </c>
      <c r="AG5" s="629">
        <v>0</v>
      </c>
      <c r="AH5" s="629">
        <v>0</v>
      </c>
      <c r="AI5" s="629">
        <v>20</v>
      </c>
      <c r="AJ5" s="629">
        <v>0</v>
      </c>
      <c r="AK5" s="629">
        <v>0</v>
      </c>
      <c r="AL5" s="629">
        <v>0</v>
      </c>
      <c r="AM5" s="629">
        <v>0</v>
      </c>
      <c r="AN5" s="629">
        <v>1</v>
      </c>
      <c r="AO5" s="629">
        <v>0</v>
      </c>
      <c r="AP5" s="629">
        <v>0</v>
      </c>
      <c r="AQ5" s="629">
        <v>0</v>
      </c>
      <c r="AR5" s="629">
        <v>0</v>
      </c>
      <c r="AS5" s="629">
        <v>0</v>
      </c>
      <c r="AT5" s="629">
        <v>0</v>
      </c>
      <c r="AU5" s="629">
        <v>0</v>
      </c>
      <c r="AV5" s="629">
        <v>0</v>
      </c>
      <c r="AW5" s="629">
        <v>0</v>
      </c>
      <c r="AX5" s="629">
        <v>0</v>
      </c>
      <c r="AY5" s="629">
        <v>0</v>
      </c>
      <c r="AZ5" s="629">
        <v>0</v>
      </c>
      <c r="BA5" s="629">
        <v>0</v>
      </c>
      <c r="BB5" s="629">
        <v>0</v>
      </c>
      <c r="BC5" s="629">
        <v>0</v>
      </c>
      <c r="BD5" s="629">
        <v>0</v>
      </c>
      <c r="BE5" s="629">
        <v>0</v>
      </c>
      <c r="BF5" s="629">
        <v>0</v>
      </c>
      <c r="BG5" s="629">
        <v>0</v>
      </c>
      <c r="BH5" s="629">
        <v>0</v>
      </c>
      <c r="BI5" s="629">
        <v>0</v>
      </c>
      <c r="BJ5" s="629">
        <v>0</v>
      </c>
      <c r="BK5" s="629">
        <v>0</v>
      </c>
      <c r="BL5" s="629">
        <v>0</v>
      </c>
      <c r="BM5" s="629">
        <v>41</v>
      </c>
      <c r="BN5" s="629">
        <v>0</v>
      </c>
      <c r="BO5" s="629">
        <v>78</v>
      </c>
      <c r="BP5" s="629">
        <v>0</v>
      </c>
      <c r="BQ5" s="629">
        <v>65</v>
      </c>
      <c r="BR5" s="629">
        <v>33</v>
      </c>
      <c r="BS5" s="629">
        <v>0</v>
      </c>
      <c r="BT5" s="629">
        <v>0</v>
      </c>
      <c r="BU5" s="629">
        <v>0</v>
      </c>
      <c r="BV5" s="629">
        <v>0</v>
      </c>
      <c r="BW5" s="629">
        <v>31</v>
      </c>
      <c r="BX5" s="629">
        <v>0</v>
      </c>
      <c r="BY5" s="629">
        <v>0</v>
      </c>
      <c r="BZ5" s="629">
        <v>0</v>
      </c>
      <c r="CA5" s="629">
        <v>1</v>
      </c>
      <c r="CB5" s="629">
        <v>0</v>
      </c>
      <c r="CC5" s="629">
        <v>0</v>
      </c>
      <c r="CD5" s="629">
        <v>0</v>
      </c>
      <c r="CE5" s="629">
        <v>0</v>
      </c>
      <c r="CF5" s="629">
        <v>0</v>
      </c>
      <c r="CG5" s="629">
        <v>0</v>
      </c>
      <c r="CH5" s="629">
        <v>2</v>
      </c>
      <c r="CI5" s="629">
        <v>0</v>
      </c>
      <c r="CJ5" s="629">
        <v>0</v>
      </c>
      <c r="CK5" s="629">
        <v>0</v>
      </c>
      <c r="CL5" s="629">
        <v>0</v>
      </c>
      <c r="CM5" s="629">
        <v>0</v>
      </c>
      <c r="CN5" s="629">
        <v>0</v>
      </c>
      <c r="CO5" s="629">
        <v>2</v>
      </c>
      <c r="CP5" s="629">
        <v>96</v>
      </c>
      <c r="CQ5" s="629">
        <v>0</v>
      </c>
      <c r="CR5" s="629">
        <v>203</v>
      </c>
      <c r="CS5" s="629">
        <v>0</v>
      </c>
      <c r="CT5" s="629">
        <v>79</v>
      </c>
      <c r="CU5" s="629">
        <v>187</v>
      </c>
      <c r="CV5" s="629">
        <v>16</v>
      </c>
      <c r="CW5" s="629">
        <v>2</v>
      </c>
      <c r="CX5" s="629">
        <v>0</v>
      </c>
      <c r="CY5" s="629">
        <v>0</v>
      </c>
      <c r="CZ5" s="629">
        <v>0</v>
      </c>
      <c r="DA5" s="629">
        <v>74</v>
      </c>
      <c r="DB5" s="629">
        <v>2251</v>
      </c>
      <c r="DC5" s="629">
        <v>1</v>
      </c>
      <c r="DD5" s="629">
        <v>122</v>
      </c>
      <c r="DE5" s="629">
        <v>149</v>
      </c>
      <c r="DF5" s="629">
        <v>0</v>
      </c>
      <c r="DG5" s="629">
        <v>0</v>
      </c>
      <c r="DH5" s="630">
        <v>5701</v>
      </c>
      <c r="DI5" s="629">
        <v>160</v>
      </c>
      <c r="DJ5" s="629">
        <v>8089</v>
      </c>
      <c r="DK5" s="629">
        <v>0</v>
      </c>
      <c r="DL5" s="629">
        <v>0</v>
      </c>
      <c r="DM5" s="629">
        <v>20</v>
      </c>
      <c r="DN5" s="629">
        <v>0</v>
      </c>
      <c r="DO5" s="630">
        <v>8269</v>
      </c>
      <c r="DP5" s="630">
        <v>13970</v>
      </c>
      <c r="DQ5" s="629">
        <v>1</v>
      </c>
      <c r="DR5" s="629">
        <v>318</v>
      </c>
      <c r="DS5" s="630">
        <v>8588</v>
      </c>
      <c r="DT5" s="629">
        <v>14289</v>
      </c>
      <c r="DU5" s="629">
        <v>-4220</v>
      </c>
      <c r="DV5" s="630">
        <v>-9587</v>
      </c>
      <c r="DW5" s="629">
        <v>-13807</v>
      </c>
      <c r="DX5" s="630">
        <v>-5219</v>
      </c>
      <c r="DY5" s="631">
        <v>482</v>
      </c>
    </row>
    <row r="6" spans="1:130" x14ac:dyDescent="0.15">
      <c r="A6" s="628">
        <v>1</v>
      </c>
      <c r="B6" s="628">
        <v>1</v>
      </c>
      <c r="D6" s="433" t="s">
        <v>845</v>
      </c>
      <c r="E6" s="433" t="s">
        <v>564</v>
      </c>
      <c r="F6" s="629">
        <v>3</v>
      </c>
      <c r="G6" s="629">
        <v>0</v>
      </c>
      <c r="H6" s="629">
        <v>0</v>
      </c>
      <c r="I6" s="629">
        <v>0</v>
      </c>
      <c r="J6" s="629">
        <v>0</v>
      </c>
      <c r="K6" s="629">
        <v>0</v>
      </c>
      <c r="L6" s="629">
        <v>0</v>
      </c>
      <c r="M6" s="629">
        <v>1243</v>
      </c>
      <c r="N6" s="629">
        <v>0</v>
      </c>
      <c r="O6" s="629">
        <v>1</v>
      </c>
      <c r="P6" s="629">
        <v>0</v>
      </c>
      <c r="Q6" s="629">
        <v>0</v>
      </c>
      <c r="R6" s="629">
        <v>1</v>
      </c>
      <c r="S6" s="629">
        <v>0</v>
      </c>
      <c r="T6" s="629">
        <v>0</v>
      </c>
      <c r="U6" s="629">
        <v>0</v>
      </c>
      <c r="V6" s="629">
        <v>0</v>
      </c>
      <c r="W6" s="629">
        <v>0</v>
      </c>
      <c r="X6" s="629">
        <v>0</v>
      </c>
      <c r="Y6" s="629">
        <v>0</v>
      </c>
      <c r="Z6" s="629">
        <v>0</v>
      </c>
      <c r="AA6" s="629">
        <v>0</v>
      </c>
      <c r="AB6" s="629">
        <v>0</v>
      </c>
      <c r="AC6" s="629">
        <v>0</v>
      </c>
      <c r="AD6" s="629">
        <v>0</v>
      </c>
      <c r="AE6" s="629">
        <v>0</v>
      </c>
      <c r="AF6" s="629">
        <v>0</v>
      </c>
      <c r="AG6" s="629">
        <v>0</v>
      </c>
      <c r="AH6" s="629">
        <v>0</v>
      </c>
      <c r="AI6" s="629">
        <v>0</v>
      </c>
      <c r="AJ6" s="629">
        <v>2</v>
      </c>
      <c r="AK6" s="629">
        <v>0</v>
      </c>
      <c r="AL6" s="629">
        <v>0</v>
      </c>
      <c r="AM6" s="629">
        <v>0</v>
      </c>
      <c r="AN6" s="629">
        <v>0</v>
      </c>
      <c r="AO6" s="629">
        <v>0</v>
      </c>
      <c r="AP6" s="629">
        <v>0</v>
      </c>
      <c r="AQ6" s="629">
        <v>0</v>
      </c>
      <c r="AR6" s="629">
        <v>0</v>
      </c>
      <c r="AS6" s="629">
        <v>0</v>
      </c>
      <c r="AT6" s="629">
        <v>0</v>
      </c>
      <c r="AU6" s="629">
        <v>0</v>
      </c>
      <c r="AV6" s="629">
        <v>0</v>
      </c>
      <c r="AW6" s="629">
        <v>0</v>
      </c>
      <c r="AX6" s="629">
        <v>0</v>
      </c>
      <c r="AY6" s="629">
        <v>0</v>
      </c>
      <c r="AZ6" s="629">
        <v>0</v>
      </c>
      <c r="BA6" s="629">
        <v>0</v>
      </c>
      <c r="BB6" s="629">
        <v>0</v>
      </c>
      <c r="BC6" s="629">
        <v>0</v>
      </c>
      <c r="BD6" s="629">
        <v>0</v>
      </c>
      <c r="BE6" s="629">
        <v>0</v>
      </c>
      <c r="BF6" s="629">
        <v>0</v>
      </c>
      <c r="BG6" s="629">
        <v>0</v>
      </c>
      <c r="BH6" s="629">
        <v>0</v>
      </c>
      <c r="BI6" s="629">
        <v>0</v>
      </c>
      <c r="BJ6" s="629">
        <v>0</v>
      </c>
      <c r="BK6" s="629">
        <v>0</v>
      </c>
      <c r="BL6" s="629">
        <v>0</v>
      </c>
      <c r="BM6" s="629">
        <v>2</v>
      </c>
      <c r="BN6" s="629">
        <v>0</v>
      </c>
      <c r="BO6" s="629">
        <v>0</v>
      </c>
      <c r="BP6" s="629">
        <v>0</v>
      </c>
      <c r="BQ6" s="629">
        <v>0</v>
      </c>
      <c r="BR6" s="629">
        <v>0</v>
      </c>
      <c r="BS6" s="629">
        <v>0</v>
      </c>
      <c r="BT6" s="629">
        <v>0</v>
      </c>
      <c r="BU6" s="629">
        <v>0</v>
      </c>
      <c r="BV6" s="629">
        <v>0</v>
      </c>
      <c r="BW6" s="629">
        <v>0</v>
      </c>
      <c r="BX6" s="629">
        <v>0</v>
      </c>
      <c r="BY6" s="629">
        <v>0</v>
      </c>
      <c r="BZ6" s="629">
        <v>0</v>
      </c>
      <c r="CA6" s="629">
        <v>0</v>
      </c>
      <c r="CB6" s="629">
        <v>0</v>
      </c>
      <c r="CC6" s="629">
        <v>0</v>
      </c>
      <c r="CD6" s="629">
        <v>0</v>
      </c>
      <c r="CE6" s="629">
        <v>0</v>
      </c>
      <c r="CF6" s="629">
        <v>0</v>
      </c>
      <c r="CG6" s="629">
        <v>0</v>
      </c>
      <c r="CH6" s="629">
        <v>0</v>
      </c>
      <c r="CI6" s="629">
        <v>0</v>
      </c>
      <c r="CJ6" s="629">
        <v>0</v>
      </c>
      <c r="CK6" s="629">
        <v>0</v>
      </c>
      <c r="CL6" s="629">
        <v>0</v>
      </c>
      <c r="CM6" s="629">
        <v>0</v>
      </c>
      <c r="CN6" s="629">
        <v>0</v>
      </c>
      <c r="CO6" s="629">
        <v>0</v>
      </c>
      <c r="CP6" s="629">
        <v>12</v>
      </c>
      <c r="CQ6" s="629">
        <v>218</v>
      </c>
      <c r="CR6" s="629">
        <v>27</v>
      </c>
      <c r="CS6" s="629">
        <v>0</v>
      </c>
      <c r="CT6" s="629">
        <v>12</v>
      </c>
      <c r="CU6" s="629">
        <v>34</v>
      </c>
      <c r="CV6" s="629">
        <v>0</v>
      </c>
      <c r="CW6" s="629">
        <v>0</v>
      </c>
      <c r="CX6" s="629">
        <v>0</v>
      </c>
      <c r="CY6" s="629">
        <v>0</v>
      </c>
      <c r="CZ6" s="629">
        <v>0</v>
      </c>
      <c r="DA6" s="629">
        <v>12</v>
      </c>
      <c r="DB6" s="629">
        <v>578</v>
      </c>
      <c r="DC6" s="629">
        <v>0</v>
      </c>
      <c r="DD6" s="629">
        <v>0</v>
      </c>
      <c r="DE6" s="629">
        <v>5</v>
      </c>
      <c r="DF6" s="629">
        <v>0</v>
      </c>
      <c r="DG6" s="629">
        <v>0</v>
      </c>
      <c r="DH6" s="630">
        <v>2150</v>
      </c>
      <c r="DI6" s="629">
        <v>0</v>
      </c>
      <c r="DJ6" s="629">
        <v>746</v>
      </c>
      <c r="DK6" s="629">
        <v>0</v>
      </c>
      <c r="DL6" s="629">
        <v>0</v>
      </c>
      <c r="DM6" s="629">
        <v>502</v>
      </c>
      <c r="DN6" s="629">
        <v>0</v>
      </c>
      <c r="DO6" s="630">
        <v>1248</v>
      </c>
      <c r="DP6" s="630">
        <v>3398</v>
      </c>
      <c r="DQ6" s="629">
        <v>0</v>
      </c>
      <c r="DR6" s="629">
        <v>0</v>
      </c>
      <c r="DS6" s="630">
        <v>1248</v>
      </c>
      <c r="DT6" s="629">
        <v>3398</v>
      </c>
      <c r="DU6" s="629">
        <v>-81</v>
      </c>
      <c r="DV6" s="630">
        <v>-3317</v>
      </c>
      <c r="DW6" s="629">
        <v>-3398</v>
      </c>
      <c r="DX6" s="630">
        <v>-2150</v>
      </c>
      <c r="DY6" s="631">
        <v>0</v>
      </c>
    </row>
    <row r="7" spans="1:130" x14ac:dyDescent="0.15">
      <c r="A7" s="628">
        <v>1</v>
      </c>
      <c r="B7" s="628">
        <v>1</v>
      </c>
      <c r="D7" s="433" t="s">
        <v>846</v>
      </c>
      <c r="E7" s="433" t="s">
        <v>565</v>
      </c>
      <c r="F7" s="629">
        <v>32</v>
      </c>
      <c r="G7" s="629">
        <v>0</v>
      </c>
      <c r="H7" s="629">
        <v>0</v>
      </c>
      <c r="I7" s="629">
        <v>0</v>
      </c>
      <c r="J7" s="629">
        <v>0</v>
      </c>
      <c r="K7" s="629">
        <v>0</v>
      </c>
      <c r="L7" s="629">
        <v>0</v>
      </c>
      <c r="M7" s="629">
        <v>0</v>
      </c>
      <c r="N7" s="629">
        <v>0</v>
      </c>
      <c r="O7" s="629">
        <v>0</v>
      </c>
      <c r="P7" s="629">
        <v>0</v>
      </c>
      <c r="Q7" s="629">
        <v>0</v>
      </c>
      <c r="R7" s="629">
        <v>0</v>
      </c>
      <c r="S7" s="629">
        <v>0</v>
      </c>
      <c r="T7" s="629">
        <v>0</v>
      </c>
      <c r="U7" s="629">
        <v>0</v>
      </c>
      <c r="V7" s="629">
        <v>0</v>
      </c>
      <c r="W7" s="629">
        <v>0</v>
      </c>
      <c r="X7" s="629">
        <v>0</v>
      </c>
      <c r="Y7" s="629">
        <v>0</v>
      </c>
      <c r="Z7" s="629">
        <v>0</v>
      </c>
      <c r="AA7" s="629">
        <v>0</v>
      </c>
      <c r="AB7" s="629">
        <v>0</v>
      </c>
      <c r="AC7" s="629">
        <v>0</v>
      </c>
      <c r="AD7" s="629">
        <v>0</v>
      </c>
      <c r="AE7" s="629">
        <v>0</v>
      </c>
      <c r="AF7" s="629">
        <v>0</v>
      </c>
      <c r="AG7" s="629">
        <v>0</v>
      </c>
      <c r="AH7" s="629">
        <v>0</v>
      </c>
      <c r="AI7" s="629">
        <v>0</v>
      </c>
      <c r="AJ7" s="629">
        <v>0</v>
      </c>
      <c r="AK7" s="629">
        <v>0</v>
      </c>
      <c r="AL7" s="629">
        <v>0</v>
      </c>
      <c r="AM7" s="629">
        <v>0</v>
      </c>
      <c r="AN7" s="629">
        <v>0</v>
      </c>
      <c r="AO7" s="629">
        <v>0</v>
      </c>
      <c r="AP7" s="629">
        <v>0</v>
      </c>
      <c r="AQ7" s="629">
        <v>0</v>
      </c>
      <c r="AR7" s="629">
        <v>0</v>
      </c>
      <c r="AS7" s="629">
        <v>0</v>
      </c>
      <c r="AT7" s="629">
        <v>0</v>
      </c>
      <c r="AU7" s="629">
        <v>0</v>
      </c>
      <c r="AV7" s="629">
        <v>0</v>
      </c>
      <c r="AW7" s="629">
        <v>0</v>
      </c>
      <c r="AX7" s="629">
        <v>0</v>
      </c>
      <c r="AY7" s="629">
        <v>0</v>
      </c>
      <c r="AZ7" s="629">
        <v>0</v>
      </c>
      <c r="BA7" s="629">
        <v>0</v>
      </c>
      <c r="BB7" s="629">
        <v>0</v>
      </c>
      <c r="BC7" s="629">
        <v>0</v>
      </c>
      <c r="BD7" s="629">
        <v>0</v>
      </c>
      <c r="BE7" s="629">
        <v>0</v>
      </c>
      <c r="BF7" s="629">
        <v>0</v>
      </c>
      <c r="BG7" s="629">
        <v>0</v>
      </c>
      <c r="BH7" s="629">
        <v>0</v>
      </c>
      <c r="BI7" s="629">
        <v>0</v>
      </c>
      <c r="BJ7" s="629">
        <v>0</v>
      </c>
      <c r="BK7" s="629">
        <v>0</v>
      </c>
      <c r="BL7" s="629">
        <v>0</v>
      </c>
      <c r="BM7" s="629">
        <v>0</v>
      </c>
      <c r="BN7" s="629">
        <v>0</v>
      </c>
      <c r="BO7" s="629">
        <v>0</v>
      </c>
      <c r="BP7" s="629">
        <v>0</v>
      </c>
      <c r="BQ7" s="629">
        <v>0</v>
      </c>
      <c r="BR7" s="629">
        <v>0</v>
      </c>
      <c r="BS7" s="629">
        <v>0</v>
      </c>
      <c r="BT7" s="629">
        <v>0</v>
      </c>
      <c r="BU7" s="629">
        <v>0</v>
      </c>
      <c r="BV7" s="629">
        <v>0</v>
      </c>
      <c r="BW7" s="629">
        <v>0</v>
      </c>
      <c r="BX7" s="629">
        <v>0</v>
      </c>
      <c r="BY7" s="629">
        <v>0</v>
      </c>
      <c r="BZ7" s="629">
        <v>0</v>
      </c>
      <c r="CA7" s="629">
        <v>0</v>
      </c>
      <c r="CB7" s="629">
        <v>0</v>
      </c>
      <c r="CC7" s="629">
        <v>0</v>
      </c>
      <c r="CD7" s="629">
        <v>0</v>
      </c>
      <c r="CE7" s="629">
        <v>0</v>
      </c>
      <c r="CF7" s="629">
        <v>0</v>
      </c>
      <c r="CG7" s="629">
        <v>0</v>
      </c>
      <c r="CH7" s="629">
        <v>0</v>
      </c>
      <c r="CI7" s="629">
        <v>0</v>
      </c>
      <c r="CJ7" s="629">
        <v>0</v>
      </c>
      <c r="CK7" s="629">
        <v>0</v>
      </c>
      <c r="CL7" s="629">
        <v>0</v>
      </c>
      <c r="CM7" s="629">
        <v>0</v>
      </c>
      <c r="CN7" s="629">
        <v>0</v>
      </c>
      <c r="CO7" s="629">
        <v>0</v>
      </c>
      <c r="CP7" s="629">
        <v>13</v>
      </c>
      <c r="CQ7" s="629">
        <v>0</v>
      </c>
      <c r="CR7" s="629">
        <v>0</v>
      </c>
      <c r="CS7" s="629">
        <v>0</v>
      </c>
      <c r="CT7" s="629">
        <v>0</v>
      </c>
      <c r="CU7" s="629">
        <v>0</v>
      </c>
      <c r="CV7" s="629">
        <v>0</v>
      </c>
      <c r="CW7" s="629">
        <v>0</v>
      </c>
      <c r="CX7" s="629">
        <v>0</v>
      </c>
      <c r="CY7" s="629">
        <v>0</v>
      </c>
      <c r="CZ7" s="629">
        <v>0</v>
      </c>
      <c r="DA7" s="629">
        <v>0</v>
      </c>
      <c r="DB7" s="629">
        <v>0</v>
      </c>
      <c r="DC7" s="629">
        <v>0</v>
      </c>
      <c r="DD7" s="629">
        <v>45</v>
      </c>
      <c r="DE7" s="629">
        <v>0</v>
      </c>
      <c r="DF7" s="629">
        <v>0</v>
      </c>
      <c r="DG7" s="629">
        <v>0</v>
      </c>
      <c r="DH7" s="630">
        <v>90</v>
      </c>
      <c r="DI7" s="629">
        <v>0</v>
      </c>
      <c r="DJ7" s="629">
        <v>1344</v>
      </c>
      <c r="DK7" s="629">
        <v>0</v>
      </c>
      <c r="DL7" s="629">
        <v>0</v>
      </c>
      <c r="DM7" s="629">
        <v>0</v>
      </c>
      <c r="DN7" s="629">
        <v>0</v>
      </c>
      <c r="DO7" s="630">
        <v>1344</v>
      </c>
      <c r="DP7" s="630">
        <v>1434</v>
      </c>
      <c r="DQ7" s="629">
        <v>0</v>
      </c>
      <c r="DR7" s="629">
        <v>21</v>
      </c>
      <c r="DS7" s="630">
        <v>1365</v>
      </c>
      <c r="DT7" s="629">
        <v>1455</v>
      </c>
      <c r="DU7" s="629">
        <v>0</v>
      </c>
      <c r="DV7" s="630">
        <v>-1423</v>
      </c>
      <c r="DW7" s="629">
        <v>-1423</v>
      </c>
      <c r="DX7" s="630">
        <v>-58</v>
      </c>
      <c r="DY7" s="631">
        <v>32</v>
      </c>
    </row>
    <row r="8" spans="1:130" x14ac:dyDescent="0.15">
      <c r="A8" s="628">
        <v>2</v>
      </c>
      <c r="B8" s="628">
        <v>2</v>
      </c>
      <c r="D8" s="433" t="s">
        <v>847</v>
      </c>
      <c r="E8" s="433" t="s">
        <v>566</v>
      </c>
      <c r="F8" s="629">
        <v>0</v>
      </c>
      <c r="G8" s="629">
        <v>0</v>
      </c>
      <c r="H8" s="629">
        <v>0</v>
      </c>
      <c r="I8" s="629">
        <v>0</v>
      </c>
      <c r="J8" s="629">
        <v>0</v>
      </c>
      <c r="K8" s="629">
        <v>0</v>
      </c>
      <c r="L8" s="629">
        <v>0</v>
      </c>
      <c r="M8" s="629">
        <v>9</v>
      </c>
      <c r="N8" s="629">
        <v>0</v>
      </c>
      <c r="O8" s="629">
        <v>0</v>
      </c>
      <c r="P8" s="629">
        <v>0</v>
      </c>
      <c r="Q8" s="629">
        <v>0</v>
      </c>
      <c r="R8" s="629">
        <v>0</v>
      </c>
      <c r="S8" s="629">
        <v>127</v>
      </c>
      <c r="T8" s="629">
        <v>0</v>
      </c>
      <c r="U8" s="629">
        <v>8</v>
      </c>
      <c r="V8" s="629">
        <v>0</v>
      </c>
      <c r="W8" s="629">
        <v>0</v>
      </c>
      <c r="X8" s="629">
        <v>0</v>
      </c>
      <c r="Y8" s="629">
        <v>0</v>
      </c>
      <c r="Z8" s="629">
        <v>0</v>
      </c>
      <c r="AA8" s="629">
        <v>0</v>
      </c>
      <c r="AB8" s="629">
        <v>0</v>
      </c>
      <c r="AC8" s="629">
        <v>0</v>
      </c>
      <c r="AD8" s="629">
        <v>0</v>
      </c>
      <c r="AE8" s="629">
        <v>25</v>
      </c>
      <c r="AF8" s="629">
        <v>0</v>
      </c>
      <c r="AG8" s="629">
        <v>0</v>
      </c>
      <c r="AH8" s="629">
        <v>0</v>
      </c>
      <c r="AI8" s="629">
        <v>0</v>
      </c>
      <c r="AJ8" s="629">
        <v>0</v>
      </c>
      <c r="AK8" s="629">
        <v>0</v>
      </c>
      <c r="AL8" s="629">
        <v>0</v>
      </c>
      <c r="AM8" s="629">
        <v>0</v>
      </c>
      <c r="AN8" s="629">
        <v>0</v>
      </c>
      <c r="AO8" s="629">
        <v>0</v>
      </c>
      <c r="AP8" s="629">
        <v>0</v>
      </c>
      <c r="AQ8" s="629">
        <v>0</v>
      </c>
      <c r="AR8" s="629">
        <v>0</v>
      </c>
      <c r="AS8" s="629">
        <v>0</v>
      </c>
      <c r="AT8" s="629">
        <v>0</v>
      </c>
      <c r="AU8" s="629">
        <v>0</v>
      </c>
      <c r="AV8" s="629">
        <v>0</v>
      </c>
      <c r="AW8" s="629">
        <v>0</v>
      </c>
      <c r="AX8" s="629">
        <v>0</v>
      </c>
      <c r="AY8" s="629">
        <v>0</v>
      </c>
      <c r="AZ8" s="629">
        <v>0</v>
      </c>
      <c r="BA8" s="629">
        <v>0</v>
      </c>
      <c r="BB8" s="629">
        <v>0</v>
      </c>
      <c r="BC8" s="629">
        <v>0</v>
      </c>
      <c r="BD8" s="629">
        <v>0</v>
      </c>
      <c r="BE8" s="629">
        <v>0</v>
      </c>
      <c r="BF8" s="629">
        <v>0</v>
      </c>
      <c r="BG8" s="629">
        <v>0</v>
      </c>
      <c r="BH8" s="629">
        <v>0</v>
      </c>
      <c r="BI8" s="629">
        <v>0</v>
      </c>
      <c r="BJ8" s="629">
        <v>0</v>
      </c>
      <c r="BK8" s="629">
        <v>0</v>
      </c>
      <c r="BL8" s="629">
        <v>0</v>
      </c>
      <c r="BM8" s="629">
        <v>5</v>
      </c>
      <c r="BN8" s="629">
        <v>0</v>
      </c>
      <c r="BO8" s="629">
        <v>1</v>
      </c>
      <c r="BP8" s="629">
        <v>1</v>
      </c>
      <c r="BQ8" s="629">
        <v>2</v>
      </c>
      <c r="BR8" s="629">
        <v>1</v>
      </c>
      <c r="BS8" s="629">
        <v>0</v>
      </c>
      <c r="BT8" s="629">
        <v>0</v>
      </c>
      <c r="BU8" s="629">
        <v>0</v>
      </c>
      <c r="BV8" s="629">
        <v>0</v>
      </c>
      <c r="BW8" s="629">
        <v>0</v>
      </c>
      <c r="BX8" s="629">
        <v>0</v>
      </c>
      <c r="BY8" s="629">
        <v>0</v>
      </c>
      <c r="BZ8" s="629">
        <v>0</v>
      </c>
      <c r="CA8" s="629">
        <v>0</v>
      </c>
      <c r="CB8" s="629">
        <v>0</v>
      </c>
      <c r="CC8" s="629">
        <v>0</v>
      </c>
      <c r="CD8" s="629">
        <v>0</v>
      </c>
      <c r="CE8" s="629">
        <v>0</v>
      </c>
      <c r="CF8" s="629">
        <v>0</v>
      </c>
      <c r="CG8" s="629">
        <v>0</v>
      </c>
      <c r="CH8" s="629">
        <v>0</v>
      </c>
      <c r="CI8" s="629">
        <v>0</v>
      </c>
      <c r="CJ8" s="629">
        <v>0</v>
      </c>
      <c r="CK8" s="629">
        <v>0</v>
      </c>
      <c r="CL8" s="629">
        <v>0</v>
      </c>
      <c r="CM8" s="629">
        <v>0</v>
      </c>
      <c r="CN8" s="629">
        <v>0</v>
      </c>
      <c r="CO8" s="629">
        <v>0</v>
      </c>
      <c r="CP8" s="629">
        <v>4</v>
      </c>
      <c r="CQ8" s="629">
        <v>0</v>
      </c>
      <c r="CR8" s="629">
        <v>2</v>
      </c>
      <c r="CS8" s="629">
        <v>0</v>
      </c>
      <c r="CT8" s="629">
        <v>3</v>
      </c>
      <c r="CU8" s="629">
        <v>9</v>
      </c>
      <c r="CV8" s="629">
        <v>0</v>
      </c>
      <c r="CW8" s="629">
        <v>0</v>
      </c>
      <c r="CX8" s="629">
        <v>0</v>
      </c>
      <c r="CY8" s="629">
        <v>0</v>
      </c>
      <c r="CZ8" s="629">
        <v>0</v>
      </c>
      <c r="DA8" s="629">
        <v>7</v>
      </c>
      <c r="DB8" s="629">
        <v>183</v>
      </c>
      <c r="DC8" s="629">
        <v>0</v>
      </c>
      <c r="DD8" s="629">
        <v>0</v>
      </c>
      <c r="DE8" s="629">
        <v>3</v>
      </c>
      <c r="DF8" s="629">
        <v>0</v>
      </c>
      <c r="DG8" s="629">
        <v>0</v>
      </c>
      <c r="DH8" s="630">
        <v>390</v>
      </c>
      <c r="DI8" s="629">
        <v>10</v>
      </c>
      <c r="DJ8" s="629">
        <v>525</v>
      </c>
      <c r="DK8" s="629">
        <v>0</v>
      </c>
      <c r="DL8" s="629">
        <v>0</v>
      </c>
      <c r="DM8" s="629">
        <v>0</v>
      </c>
      <c r="DN8" s="629">
        <v>0</v>
      </c>
      <c r="DO8" s="630">
        <v>535</v>
      </c>
      <c r="DP8" s="630">
        <v>925</v>
      </c>
      <c r="DQ8" s="629">
        <v>0</v>
      </c>
      <c r="DR8" s="629">
        <v>0</v>
      </c>
      <c r="DS8" s="630">
        <v>535</v>
      </c>
      <c r="DT8" s="629">
        <v>925</v>
      </c>
      <c r="DU8" s="629">
        <v>-138</v>
      </c>
      <c r="DV8" s="630">
        <v>-787</v>
      </c>
      <c r="DW8" s="629">
        <v>-925</v>
      </c>
      <c r="DX8" s="630">
        <v>-390</v>
      </c>
      <c r="DY8" s="631">
        <v>0</v>
      </c>
    </row>
    <row r="9" spans="1:130" x14ac:dyDescent="0.15">
      <c r="A9" s="628">
        <v>3</v>
      </c>
      <c r="B9" s="628">
        <v>3</v>
      </c>
      <c r="D9" s="433" t="s">
        <v>848</v>
      </c>
      <c r="E9" s="433" t="s">
        <v>27</v>
      </c>
      <c r="F9" s="629">
        <v>0</v>
      </c>
      <c r="G9" s="629">
        <v>0</v>
      </c>
      <c r="H9" s="629">
        <v>0</v>
      </c>
      <c r="I9" s="629">
        <v>0</v>
      </c>
      <c r="J9" s="629">
        <v>0</v>
      </c>
      <c r="K9" s="629">
        <v>0</v>
      </c>
      <c r="L9" s="629">
        <v>0</v>
      </c>
      <c r="M9" s="629">
        <v>250</v>
      </c>
      <c r="N9" s="629">
        <v>0</v>
      </c>
      <c r="O9" s="629">
        <v>1</v>
      </c>
      <c r="P9" s="629">
        <v>0</v>
      </c>
      <c r="Q9" s="629">
        <v>0</v>
      </c>
      <c r="R9" s="629">
        <v>0</v>
      </c>
      <c r="S9" s="629">
        <v>0</v>
      </c>
      <c r="T9" s="629">
        <v>0</v>
      </c>
      <c r="U9" s="629">
        <v>0</v>
      </c>
      <c r="V9" s="629">
        <v>0</v>
      </c>
      <c r="W9" s="629">
        <v>0</v>
      </c>
      <c r="X9" s="629">
        <v>0</v>
      </c>
      <c r="Y9" s="629">
        <v>0</v>
      </c>
      <c r="Z9" s="629">
        <v>0</v>
      </c>
      <c r="AA9" s="629">
        <v>0</v>
      </c>
      <c r="AB9" s="629">
        <v>0</v>
      </c>
      <c r="AC9" s="629">
        <v>0</v>
      </c>
      <c r="AD9" s="629">
        <v>2</v>
      </c>
      <c r="AE9" s="629">
        <v>0</v>
      </c>
      <c r="AF9" s="629">
        <v>0</v>
      </c>
      <c r="AG9" s="629">
        <v>0</v>
      </c>
      <c r="AH9" s="629">
        <v>0</v>
      </c>
      <c r="AI9" s="629">
        <v>0</v>
      </c>
      <c r="AJ9" s="629">
        <v>0</v>
      </c>
      <c r="AK9" s="629">
        <v>0</v>
      </c>
      <c r="AL9" s="629">
        <v>0</v>
      </c>
      <c r="AM9" s="629">
        <v>0</v>
      </c>
      <c r="AN9" s="629">
        <v>0</v>
      </c>
      <c r="AO9" s="629">
        <v>0</v>
      </c>
      <c r="AP9" s="629">
        <v>0</v>
      </c>
      <c r="AQ9" s="629">
        <v>0</v>
      </c>
      <c r="AR9" s="629">
        <v>0</v>
      </c>
      <c r="AS9" s="629">
        <v>0</v>
      </c>
      <c r="AT9" s="629">
        <v>0</v>
      </c>
      <c r="AU9" s="629">
        <v>0</v>
      </c>
      <c r="AV9" s="629">
        <v>0</v>
      </c>
      <c r="AW9" s="629">
        <v>0</v>
      </c>
      <c r="AX9" s="629">
        <v>0</v>
      </c>
      <c r="AY9" s="629">
        <v>0</v>
      </c>
      <c r="AZ9" s="629">
        <v>0</v>
      </c>
      <c r="BA9" s="629">
        <v>0</v>
      </c>
      <c r="BB9" s="629">
        <v>0</v>
      </c>
      <c r="BC9" s="629">
        <v>0</v>
      </c>
      <c r="BD9" s="629">
        <v>0</v>
      </c>
      <c r="BE9" s="629">
        <v>0</v>
      </c>
      <c r="BF9" s="629">
        <v>0</v>
      </c>
      <c r="BG9" s="629">
        <v>0</v>
      </c>
      <c r="BH9" s="629">
        <v>0</v>
      </c>
      <c r="BI9" s="629">
        <v>0</v>
      </c>
      <c r="BJ9" s="629">
        <v>0</v>
      </c>
      <c r="BK9" s="629">
        <v>0</v>
      </c>
      <c r="BL9" s="629">
        <v>0</v>
      </c>
      <c r="BM9" s="629">
        <v>156</v>
      </c>
      <c r="BN9" s="629">
        <v>0</v>
      </c>
      <c r="BO9" s="629">
        <v>0</v>
      </c>
      <c r="BP9" s="629">
        <v>0</v>
      </c>
      <c r="BQ9" s="629">
        <v>0</v>
      </c>
      <c r="BR9" s="629">
        <v>0</v>
      </c>
      <c r="BS9" s="629">
        <v>0</v>
      </c>
      <c r="BT9" s="629">
        <v>0</v>
      </c>
      <c r="BU9" s="629">
        <v>0</v>
      </c>
      <c r="BV9" s="629">
        <v>0</v>
      </c>
      <c r="BW9" s="629">
        <v>0</v>
      </c>
      <c r="BX9" s="629">
        <v>0</v>
      </c>
      <c r="BY9" s="629">
        <v>0</v>
      </c>
      <c r="BZ9" s="629">
        <v>0</v>
      </c>
      <c r="CA9" s="629">
        <v>0</v>
      </c>
      <c r="CB9" s="629">
        <v>0</v>
      </c>
      <c r="CC9" s="629">
        <v>0</v>
      </c>
      <c r="CD9" s="629">
        <v>0</v>
      </c>
      <c r="CE9" s="629">
        <v>0</v>
      </c>
      <c r="CF9" s="629">
        <v>0</v>
      </c>
      <c r="CG9" s="629">
        <v>0</v>
      </c>
      <c r="CH9" s="629">
        <v>0</v>
      </c>
      <c r="CI9" s="629">
        <v>0</v>
      </c>
      <c r="CJ9" s="629">
        <v>0</v>
      </c>
      <c r="CK9" s="629">
        <v>0</v>
      </c>
      <c r="CL9" s="629">
        <v>0</v>
      </c>
      <c r="CM9" s="629">
        <v>0</v>
      </c>
      <c r="CN9" s="629">
        <v>0</v>
      </c>
      <c r="CO9" s="629">
        <v>0</v>
      </c>
      <c r="CP9" s="629">
        <v>5</v>
      </c>
      <c r="CQ9" s="629">
        <v>0</v>
      </c>
      <c r="CR9" s="629">
        <v>49</v>
      </c>
      <c r="CS9" s="629">
        <v>0</v>
      </c>
      <c r="CT9" s="629">
        <v>19</v>
      </c>
      <c r="CU9" s="629">
        <v>61</v>
      </c>
      <c r="CV9" s="629">
        <v>0</v>
      </c>
      <c r="CW9" s="629">
        <v>0</v>
      </c>
      <c r="CX9" s="629">
        <v>0</v>
      </c>
      <c r="CY9" s="629">
        <v>0</v>
      </c>
      <c r="CZ9" s="629">
        <v>0</v>
      </c>
      <c r="DA9" s="629">
        <v>26</v>
      </c>
      <c r="DB9" s="629">
        <v>646</v>
      </c>
      <c r="DC9" s="629">
        <v>0</v>
      </c>
      <c r="DD9" s="629">
        <v>1</v>
      </c>
      <c r="DE9" s="629">
        <v>11</v>
      </c>
      <c r="DF9" s="629">
        <v>0</v>
      </c>
      <c r="DG9" s="629">
        <v>0</v>
      </c>
      <c r="DH9" s="630">
        <v>1227</v>
      </c>
      <c r="DI9" s="629">
        <v>52</v>
      </c>
      <c r="DJ9" s="629">
        <v>1194</v>
      </c>
      <c r="DK9" s="629">
        <v>0</v>
      </c>
      <c r="DL9" s="629">
        <v>0</v>
      </c>
      <c r="DM9" s="629">
        <v>0</v>
      </c>
      <c r="DN9" s="629">
        <v>0</v>
      </c>
      <c r="DO9" s="630">
        <v>1246</v>
      </c>
      <c r="DP9" s="630">
        <v>2473</v>
      </c>
      <c r="DQ9" s="629">
        <v>0</v>
      </c>
      <c r="DR9" s="629">
        <v>0</v>
      </c>
      <c r="DS9" s="630">
        <v>1246</v>
      </c>
      <c r="DT9" s="629">
        <v>2473</v>
      </c>
      <c r="DU9" s="629">
        <v>-292</v>
      </c>
      <c r="DV9" s="630">
        <v>-2181</v>
      </c>
      <c r="DW9" s="629">
        <v>-2473</v>
      </c>
      <c r="DX9" s="630">
        <v>-1227</v>
      </c>
      <c r="DY9" s="631">
        <v>0</v>
      </c>
    </row>
    <row r="10" spans="1:130" x14ac:dyDescent="0.15">
      <c r="A10" s="628">
        <v>4</v>
      </c>
      <c r="B10" s="628">
        <v>4</v>
      </c>
      <c r="D10" s="433" t="s">
        <v>849</v>
      </c>
      <c r="E10" s="433" t="s">
        <v>372</v>
      </c>
      <c r="F10" s="629">
        <v>0</v>
      </c>
      <c r="G10" s="629">
        <v>0</v>
      </c>
      <c r="H10" s="629">
        <v>0</v>
      </c>
      <c r="I10" s="629">
        <v>0</v>
      </c>
      <c r="J10" s="629">
        <v>0</v>
      </c>
      <c r="K10" s="629">
        <v>0</v>
      </c>
      <c r="L10" s="629">
        <v>0</v>
      </c>
      <c r="M10" s="629">
        <v>5</v>
      </c>
      <c r="N10" s="629">
        <v>0</v>
      </c>
      <c r="O10" s="629">
        <v>0</v>
      </c>
      <c r="P10" s="629">
        <v>0</v>
      </c>
      <c r="Q10" s="629">
        <v>0</v>
      </c>
      <c r="R10" s="629">
        <v>0</v>
      </c>
      <c r="S10" s="629">
        <v>0</v>
      </c>
      <c r="T10" s="629">
        <v>0</v>
      </c>
      <c r="U10" s="629">
        <v>186</v>
      </c>
      <c r="V10" s="629">
        <v>6</v>
      </c>
      <c r="W10" s="629">
        <v>0</v>
      </c>
      <c r="X10" s="629">
        <v>0</v>
      </c>
      <c r="Y10" s="629">
        <v>0</v>
      </c>
      <c r="Z10" s="629">
        <v>0</v>
      </c>
      <c r="AA10" s="629">
        <v>0</v>
      </c>
      <c r="AB10" s="629">
        <v>19</v>
      </c>
      <c r="AC10" s="629">
        <v>271</v>
      </c>
      <c r="AD10" s="629">
        <v>2</v>
      </c>
      <c r="AE10" s="629">
        <v>16</v>
      </c>
      <c r="AF10" s="629">
        <v>320</v>
      </c>
      <c r="AG10" s="629">
        <v>759</v>
      </c>
      <c r="AH10" s="629">
        <v>1</v>
      </c>
      <c r="AI10" s="629">
        <v>0</v>
      </c>
      <c r="AJ10" s="629">
        <v>0</v>
      </c>
      <c r="AK10" s="629">
        <v>91</v>
      </c>
      <c r="AL10" s="629">
        <v>166</v>
      </c>
      <c r="AM10" s="629">
        <v>35</v>
      </c>
      <c r="AN10" s="629">
        <v>22</v>
      </c>
      <c r="AO10" s="629">
        <v>581</v>
      </c>
      <c r="AP10" s="629">
        <v>508</v>
      </c>
      <c r="AQ10" s="629">
        <v>0</v>
      </c>
      <c r="AR10" s="629">
        <v>5</v>
      </c>
      <c r="AS10" s="629">
        <v>77</v>
      </c>
      <c r="AT10" s="629">
        <v>9</v>
      </c>
      <c r="AU10" s="629">
        <v>2</v>
      </c>
      <c r="AV10" s="629">
        <v>11</v>
      </c>
      <c r="AW10" s="629">
        <v>2</v>
      </c>
      <c r="AX10" s="629">
        <v>1</v>
      </c>
      <c r="AY10" s="629">
        <v>0</v>
      </c>
      <c r="AZ10" s="629">
        <v>0</v>
      </c>
      <c r="BA10" s="629">
        <v>3</v>
      </c>
      <c r="BB10" s="629">
        <v>4</v>
      </c>
      <c r="BC10" s="629">
        <v>0</v>
      </c>
      <c r="BD10" s="629">
        <v>0</v>
      </c>
      <c r="BE10" s="629">
        <v>0</v>
      </c>
      <c r="BF10" s="629">
        <v>0</v>
      </c>
      <c r="BG10" s="629">
        <v>0</v>
      </c>
      <c r="BH10" s="629">
        <v>0</v>
      </c>
      <c r="BI10" s="629">
        <v>0</v>
      </c>
      <c r="BJ10" s="629">
        <v>3</v>
      </c>
      <c r="BK10" s="629">
        <v>0</v>
      </c>
      <c r="BL10" s="629">
        <v>1</v>
      </c>
      <c r="BM10" s="629">
        <v>0</v>
      </c>
      <c r="BN10" s="629">
        <v>1</v>
      </c>
      <c r="BO10" s="629">
        <v>0</v>
      </c>
      <c r="BP10" s="629">
        <v>0</v>
      </c>
      <c r="BQ10" s="629">
        <v>0</v>
      </c>
      <c r="BR10" s="629">
        <v>0</v>
      </c>
      <c r="BS10" s="629">
        <v>30384</v>
      </c>
      <c r="BT10" s="629">
        <v>1898</v>
      </c>
      <c r="BU10" s="629">
        <v>0</v>
      </c>
      <c r="BV10" s="629">
        <v>0</v>
      </c>
      <c r="BW10" s="629">
        <v>1</v>
      </c>
      <c r="BX10" s="629">
        <v>0</v>
      </c>
      <c r="BY10" s="629">
        <v>0</v>
      </c>
      <c r="BZ10" s="629">
        <v>0</v>
      </c>
      <c r="CA10" s="629">
        <v>0</v>
      </c>
      <c r="CB10" s="629">
        <v>1</v>
      </c>
      <c r="CC10" s="629">
        <v>0</v>
      </c>
      <c r="CD10" s="629">
        <v>0</v>
      </c>
      <c r="CE10" s="629">
        <v>0</v>
      </c>
      <c r="CF10" s="629">
        <v>1</v>
      </c>
      <c r="CG10" s="629">
        <v>0</v>
      </c>
      <c r="CH10" s="629">
        <v>0</v>
      </c>
      <c r="CI10" s="629">
        <v>0</v>
      </c>
      <c r="CJ10" s="629">
        <v>0</v>
      </c>
      <c r="CK10" s="629">
        <v>0</v>
      </c>
      <c r="CL10" s="629">
        <v>0</v>
      </c>
      <c r="CM10" s="629">
        <v>0</v>
      </c>
      <c r="CN10" s="629">
        <v>0</v>
      </c>
      <c r="CO10" s="629">
        <v>0</v>
      </c>
      <c r="CP10" s="629">
        <v>0</v>
      </c>
      <c r="CQ10" s="629">
        <v>13</v>
      </c>
      <c r="CR10" s="629">
        <v>2</v>
      </c>
      <c r="CS10" s="629">
        <v>0</v>
      </c>
      <c r="CT10" s="629">
        <v>0</v>
      </c>
      <c r="CU10" s="629">
        <v>1</v>
      </c>
      <c r="CV10" s="629">
        <v>0</v>
      </c>
      <c r="CW10" s="629">
        <v>1</v>
      </c>
      <c r="CX10" s="629">
        <v>0</v>
      </c>
      <c r="CY10" s="629">
        <v>0</v>
      </c>
      <c r="CZ10" s="629">
        <v>0</v>
      </c>
      <c r="DA10" s="629">
        <v>1</v>
      </c>
      <c r="DB10" s="629">
        <v>0</v>
      </c>
      <c r="DC10" s="629">
        <v>2</v>
      </c>
      <c r="DD10" s="629">
        <v>0</v>
      </c>
      <c r="DE10" s="629">
        <v>0</v>
      </c>
      <c r="DF10" s="629">
        <v>0</v>
      </c>
      <c r="DG10" s="629">
        <v>0</v>
      </c>
      <c r="DH10" s="630">
        <v>35412</v>
      </c>
      <c r="DI10" s="629">
        <v>0</v>
      </c>
      <c r="DJ10" s="629">
        <v>0</v>
      </c>
      <c r="DK10" s="629">
        <v>0</v>
      </c>
      <c r="DL10" s="629">
        <v>0</v>
      </c>
      <c r="DM10" s="629">
        <v>0</v>
      </c>
      <c r="DN10" s="629">
        <v>0</v>
      </c>
      <c r="DO10" s="630">
        <v>0</v>
      </c>
      <c r="DP10" s="630">
        <v>35412</v>
      </c>
      <c r="DQ10" s="629">
        <v>0</v>
      </c>
      <c r="DR10" s="629">
        <v>0</v>
      </c>
      <c r="DS10" s="630">
        <v>0</v>
      </c>
      <c r="DT10" s="629">
        <v>35412</v>
      </c>
      <c r="DU10" s="629">
        <v>-35122</v>
      </c>
      <c r="DV10" s="630">
        <v>-290</v>
      </c>
      <c r="DW10" s="629">
        <v>-35412</v>
      </c>
      <c r="DX10" s="630">
        <v>-35412</v>
      </c>
      <c r="DY10" s="631">
        <v>0</v>
      </c>
    </row>
    <row r="11" spans="1:130" x14ac:dyDescent="0.15">
      <c r="A11" s="628">
        <v>4</v>
      </c>
      <c r="B11" s="628">
        <v>4</v>
      </c>
      <c r="D11" s="433" t="s">
        <v>850</v>
      </c>
      <c r="E11" s="433" t="s">
        <v>945</v>
      </c>
      <c r="F11" s="629">
        <v>0</v>
      </c>
      <c r="G11" s="629">
        <v>0</v>
      </c>
      <c r="H11" s="629">
        <v>0</v>
      </c>
      <c r="I11" s="629">
        <v>0</v>
      </c>
      <c r="J11" s="629">
        <v>0</v>
      </c>
      <c r="K11" s="629">
        <v>0</v>
      </c>
      <c r="L11" s="629">
        <v>0</v>
      </c>
      <c r="M11" s="629">
        <v>0</v>
      </c>
      <c r="N11" s="629">
        <v>0</v>
      </c>
      <c r="O11" s="629">
        <v>0</v>
      </c>
      <c r="P11" s="629">
        <v>0</v>
      </c>
      <c r="Q11" s="629">
        <v>0</v>
      </c>
      <c r="R11" s="629">
        <v>0</v>
      </c>
      <c r="S11" s="629">
        <v>0</v>
      </c>
      <c r="T11" s="629">
        <v>0</v>
      </c>
      <c r="U11" s="629">
        <v>42</v>
      </c>
      <c r="V11" s="629">
        <v>0</v>
      </c>
      <c r="W11" s="629">
        <v>0</v>
      </c>
      <c r="X11" s="629">
        <v>0</v>
      </c>
      <c r="Y11" s="629">
        <v>0</v>
      </c>
      <c r="Z11" s="629">
        <v>0</v>
      </c>
      <c r="AA11" s="629">
        <v>0</v>
      </c>
      <c r="AB11" s="629">
        <v>3</v>
      </c>
      <c r="AC11" s="629">
        <v>0</v>
      </c>
      <c r="AD11" s="629">
        <v>1</v>
      </c>
      <c r="AE11" s="629">
        <v>4</v>
      </c>
      <c r="AF11" s="629">
        <v>0</v>
      </c>
      <c r="AG11" s="629">
        <v>12</v>
      </c>
      <c r="AH11" s="629">
        <v>0</v>
      </c>
      <c r="AI11" s="629">
        <v>0</v>
      </c>
      <c r="AJ11" s="629">
        <v>0</v>
      </c>
      <c r="AK11" s="629">
        <v>1031</v>
      </c>
      <c r="AL11" s="629">
        <v>482</v>
      </c>
      <c r="AM11" s="629">
        <v>109</v>
      </c>
      <c r="AN11" s="629">
        <v>176</v>
      </c>
      <c r="AO11" s="629">
        <v>10538</v>
      </c>
      <c r="AP11" s="629">
        <v>0</v>
      </c>
      <c r="AQ11" s="629">
        <v>0</v>
      </c>
      <c r="AR11" s="629">
        <v>0</v>
      </c>
      <c r="AS11" s="629">
        <v>14477</v>
      </c>
      <c r="AT11" s="629">
        <v>3</v>
      </c>
      <c r="AU11" s="629">
        <v>1</v>
      </c>
      <c r="AV11" s="629">
        <v>0</v>
      </c>
      <c r="AW11" s="629">
        <v>0</v>
      </c>
      <c r="AX11" s="629">
        <v>1</v>
      </c>
      <c r="AY11" s="629">
        <v>0</v>
      </c>
      <c r="AZ11" s="629">
        <v>0</v>
      </c>
      <c r="BA11" s="629">
        <v>0</v>
      </c>
      <c r="BB11" s="629">
        <v>0</v>
      </c>
      <c r="BC11" s="629">
        <v>0</v>
      </c>
      <c r="BD11" s="629">
        <v>0</v>
      </c>
      <c r="BE11" s="629">
        <v>0</v>
      </c>
      <c r="BF11" s="629">
        <v>0</v>
      </c>
      <c r="BG11" s="629">
        <v>0</v>
      </c>
      <c r="BH11" s="629">
        <v>0</v>
      </c>
      <c r="BI11" s="629">
        <v>0</v>
      </c>
      <c r="BJ11" s="629">
        <v>0</v>
      </c>
      <c r="BK11" s="629">
        <v>0</v>
      </c>
      <c r="BL11" s="629">
        <v>0</v>
      </c>
      <c r="BM11" s="629">
        <v>7</v>
      </c>
      <c r="BN11" s="629">
        <v>0</v>
      </c>
      <c r="BO11" s="629">
        <v>261</v>
      </c>
      <c r="BP11" s="629">
        <v>7</v>
      </c>
      <c r="BQ11" s="629">
        <v>480</v>
      </c>
      <c r="BR11" s="629">
        <v>367</v>
      </c>
      <c r="BS11" s="629">
        <v>-1</v>
      </c>
      <c r="BT11" s="629">
        <v>0</v>
      </c>
      <c r="BU11" s="629">
        <v>0</v>
      </c>
      <c r="BV11" s="629">
        <v>0</v>
      </c>
      <c r="BW11" s="629">
        <v>0</v>
      </c>
      <c r="BX11" s="629">
        <v>0</v>
      </c>
      <c r="BY11" s="629">
        <v>0</v>
      </c>
      <c r="BZ11" s="629">
        <v>0</v>
      </c>
      <c r="CA11" s="629">
        <v>0</v>
      </c>
      <c r="CB11" s="629">
        <v>0</v>
      </c>
      <c r="CC11" s="629">
        <v>0</v>
      </c>
      <c r="CD11" s="629">
        <v>0</v>
      </c>
      <c r="CE11" s="629">
        <v>0</v>
      </c>
      <c r="CF11" s="629">
        <v>0</v>
      </c>
      <c r="CG11" s="629">
        <v>0</v>
      </c>
      <c r="CH11" s="629">
        <v>0</v>
      </c>
      <c r="CI11" s="629">
        <v>0</v>
      </c>
      <c r="CJ11" s="629">
        <v>0</v>
      </c>
      <c r="CK11" s="629">
        <v>0</v>
      </c>
      <c r="CL11" s="629">
        <v>0</v>
      </c>
      <c r="CM11" s="629">
        <v>0</v>
      </c>
      <c r="CN11" s="629">
        <v>0</v>
      </c>
      <c r="CO11" s="629">
        <v>1</v>
      </c>
      <c r="CP11" s="629">
        <v>0</v>
      </c>
      <c r="CQ11" s="629">
        <v>0</v>
      </c>
      <c r="CR11" s="629">
        <v>0</v>
      </c>
      <c r="CS11" s="629">
        <v>0</v>
      </c>
      <c r="CT11" s="629">
        <v>0</v>
      </c>
      <c r="CU11" s="629">
        <v>0</v>
      </c>
      <c r="CV11" s="629">
        <v>0</v>
      </c>
      <c r="CW11" s="629">
        <v>0</v>
      </c>
      <c r="CX11" s="629">
        <v>0</v>
      </c>
      <c r="CY11" s="629">
        <v>0</v>
      </c>
      <c r="CZ11" s="629">
        <v>0</v>
      </c>
      <c r="DA11" s="629">
        <v>0</v>
      </c>
      <c r="DB11" s="629">
        <v>-3</v>
      </c>
      <c r="DC11" s="629">
        <v>0</v>
      </c>
      <c r="DD11" s="629">
        <v>1</v>
      </c>
      <c r="DE11" s="629">
        <v>2</v>
      </c>
      <c r="DF11" s="629">
        <v>0</v>
      </c>
      <c r="DG11" s="629">
        <v>1</v>
      </c>
      <c r="DH11" s="630">
        <v>28003</v>
      </c>
      <c r="DI11" s="629">
        <v>-17</v>
      </c>
      <c r="DJ11" s="629">
        <v>-21</v>
      </c>
      <c r="DK11" s="629">
        <v>0</v>
      </c>
      <c r="DL11" s="629">
        <v>0</v>
      </c>
      <c r="DM11" s="629">
        <v>-13</v>
      </c>
      <c r="DN11" s="629">
        <v>-17</v>
      </c>
      <c r="DO11" s="630">
        <v>-68</v>
      </c>
      <c r="DP11" s="630">
        <v>27935</v>
      </c>
      <c r="DQ11" s="629">
        <v>14</v>
      </c>
      <c r="DR11" s="629">
        <v>253</v>
      </c>
      <c r="DS11" s="630">
        <v>199</v>
      </c>
      <c r="DT11" s="629">
        <v>28202</v>
      </c>
      <c r="DU11" s="629">
        <v>-27616</v>
      </c>
      <c r="DV11" s="630">
        <v>-267</v>
      </c>
      <c r="DW11" s="629">
        <v>-27883</v>
      </c>
      <c r="DX11" s="630">
        <v>-27684</v>
      </c>
      <c r="DY11" s="631">
        <v>319</v>
      </c>
    </row>
    <row r="12" spans="1:130" x14ac:dyDescent="0.15">
      <c r="A12" s="628">
        <v>5</v>
      </c>
      <c r="B12" s="628">
        <v>5</v>
      </c>
      <c r="D12" s="433" t="s">
        <v>851</v>
      </c>
      <c r="E12" s="433" t="s">
        <v>567</v>
      </c>
      <c r="F12" s="629">
        <v>0</v>
      </c>
      <c r="G12" s="629">
        <v>0</v>
      </c>
      <c r="H12" s="629">
        <v>0</v>
      </c>
      <c r="I12" s="629">
        <v>0</v>
      </c>
      <c r="J12" s="629">
        <v>0</v>
      </c>
      <c r="K12" s="629">
        <v>0</v>
      </c>
      <c r="L12" s="629">
        <v>0</v>
      </c>
      <c r="M12" s="629">
        <v>3829</v>
      </c>
      <c r="N12" s="629">
        <v>9</v>
      </c>
      <c r="O12" s="629">
        <v>187</v>
      </c>
      <c r="P12" s="629">
        <v>0</v>
      </c>
      <c r="Q12" s="629">
        <v>0</v>
      </c>
      <c r="R12" s="629">
        <v>5</v>
      </c>
      <c r="S12" s="629">
        <v>1</v>
      </c>
      <c r="T12" s="629">
        <v>0</v>
      </c>
      <c r="U12" s="629">
        <v>93</v>
      </c>
      <c r="V12" s="629">
        <v>1</v>
      </c>
      <c r="W12" s="629">
        <v>0</v>
      </c>
      <c r="X12" s="629">
        <v>0</v>
      </c>
      <c r="Y12" s="629">
        <v>0</v>
      </c>
      <c r="Z12" s="629">
        <v>0</v>
      </c>
      <c r="AA12" s="629">
        <v>0</v>
      </c>
      <c r="AB12" s="629">
        <v>2</v>
      </c>
      <c r="AC12" s="629">
        <v>0</v>
      </c>
      <c r="AD12" s="629">
        <v>124</v>
      </c>
      <c r="AE12" s="629">
        <v>660</v>
      </c>
      <c r="AF12" s="629">
        <v>0</v>
      </c>
      <c r="AG12" s="629">
        <v>0</v>
      </c>
      <c r="AH12" s="629">
        <v>1</v>
      </c>
      <c r="AI12" s="629">
        <v>0</v>
      </c>
      <c r="AJ12" s="629">
        <v>6</v>
      </c>
      <c r="AK12" s="629">
        <v>0</v>
      </c>
      <c r="AL12" s="629">
        <v>0</v>
      </c>
      <c r="AM12" s="629">
        <v>2</v>
      </c>
      <c r="AN12" s="629">
        <v>4</v>
      </c>
      <c r="AO12" s="629">
        <v>0</v>
      </c>
      <c r="AP12" s="629">
        <v>0</v>
      </c>
      <c r="AQ12" s="629">
        <v>0</v>
      </c>
      <c r="AR12" s="629">
        <v>0</v>
      </c>
      <c r="AS12" s="629">
        <v>0</v>
      </c>
      <c r="AT12" s="629">
        <v>0</v>
      </c>
      <c r="AU12" s="629">
        <v>0</v>
      </c>
      <c r="AV12" s="629">
        <v>0</v>
      </c>
      <c r="AW12" s="629">
        <v>0</v>
      </c>
      <c r="AX12" s="629">
        <v>0</v>
      </c>
      <c r="AY12" s="629">
        <v>0</v>
      </c>
      <c r="AZ12" s="629">
        <v>0</v>
      </c>
      <c r="BA12" s="629">
        <v>0</v>
      </c>
      <c r="BB12" s="629">
        <v>0</v>
      </c>
      <c r="BC12" s="629">
        <v>0</v>
      </c>
      <c r="BD12" s="629">
        <v>0</v>
      </c>
      <c r="BE12" s="629">
        <v>0</v>
      </c>
      <c r="BF12" s="629">
        <v>0</v>
      </c>
      <c r="BG12" s="629">
        <v>0</v>
      </c>
      <c r="BH12" s="629">
        <v>0</v>
      </c>
      <c r="BI12" s="629">
        <v>0</v>
      </c>
      <c r="BJ12" s="629">
        <v>0</v>
      </c>
      <c r="BK12" s="629">
        <v>0</v>
      </c>
      <c r="BL12" s="629">
        <v>0</v>
      </c>
      <c r="BM12" s="629">
        <v>24</v>
      </c>
      <c r="BN12" s="629">
        <v>0</v>
      </c>
      <c r="BO12" s="629">
        <v>0</v>
      </c>
      <c r="BP12" s="629">
        <v>0</v>
      </c>
      <c r="BQ12" s="629">
        <v>0</v>
      </c>
      <c r="BR12" s="629">
        <v>0</v>
      </c>
      <c r="BS12" s="629">
        <v>0</v>
      </c>
      <c r="BT12" s="629">
        <v>0</v>
      </c>
      <c r="BU12" s="629">
        <v>0</v>
      </c>
      <c r="BV12" s="629">
        <v>0</v>
      </c>
      <c r="BW12" s="629">
        <v>0</v>
      </c>
      <c r="BX12" s="629">
        <v>0</v>
      </c>
      <c r="BY12" s="629">
        <v>0</v>
      </c>
      <c r="BZ12" s="629">
        <v>0</v>
      </c>
      <c r="CA12" s="629">
        <v>0</v>
      </c>
      <c r="CB12" s="629">
        <v>0</v>
      </c>
      <c r="CC12" s="629">
        <v>0</v>
      </c>
      <c r="CD12" s="629">
        <v>0</v>
      </c>
      <c r="CE12" s="629">
        <v>0</v>
      </c>
      <c r="CF12" s="629">
        <v>0</v>
      </c>
      <c r="CG12" s="629">
        <v>0</v>
      </c>
      <c r="CH12" s="629">
        <v>5</v>
      </c>
      <c r="CI12" s="629">
        <v>0</v>
      </c>
      <c r="CJ12" s="629">
        <v>0</v>
      </c>
      <c r="CK12" s="629">
        <v>0</v>
      </c>
      <c r="CL12" s="629">
        <v>0</v>
      </c>
      <c r="CM12" s="629">
        <v>0</v>
      </c>
      <c r="CN12" s="629">
        <v>0</v>
      </c>
      <c r="CO12" s="629">
        <v>22</v>
      </c>
      <c r="CP12" s="629">
        <v>348</v>
      </c>
      <c r="CQ12" s="629">
        <v>0</v>
      </c>
      <c r="CR12" s="629">
        <v>744</v>
      </c>
      <c r="CS12" s="629">
        <v>0</v>
      </c>
      <c r="CT12" s="629">
        <v>285</v>
      </c>
      <c r="CU12" s="629">
        <v>788</v>
      </c>
      <c r="CV12" s="629">
        <v>11</v>
      </c>
      <c r="CW12" s="629">
        <v>0</v>
      </c>
      <c r="CX12" s="629">
        <v>0</v>
      </c>
      <c r="CY12" s="629">
        <v>0</v>
      </c>
      <c r="CZ12" s="629">
        <v>0</v>
      </c>
      <c r="DA12" s="629">
        <v>324</v>
      </c>
      <c r="DB12" s="629">
        <v>16326</v>
      </c>
      <c r="DC12" s="629">
        <v>0</v>
      </c>
      <c r="DD12" s="629">
        <v>1</v>
      </c>
      <c r="DE12" s="629">
        <v>149</v>
      </c>
      <c r="DF12" s="629">
        <v>0</v>
      </c>
      <c r="DG12" s="629">
        <v>0</v>
      </c>
      <c r="DH12" s="630">
        <v>23951</v>
      </c>
      <c r="DI12" s="629">
        <v>1332</v>
      </c>
      <c r="DJ12" s="629">
        <v>59936</v>
      </c>
      <c r="DK12" s="629">
        <v>0</v>
      </c>
      <c r="DL12" s="629">
        <v>0</v>
      </c>
      <c r="DM12" s="629">
        <v>0</v>
      </c>
      <c r="DN12" s="629">
        <v>42</v>
      </c>
      <c r="DO12" s="630">
        <v>61310</v>
      </c>
      <c r="DP12" s="630">
        <v>85261</v>
      </c>
      <c r="DQ12" s="629">
        <v>54</v>
      </c>
      <c r="DR12" s="629">
        <v>13318</v>
      </c>
      <c r="DS12" s="630">
        <v>74682</v>
      </c>
      <c r="DT12" s="629">
        <v>98633</v>
      </c>
      <c r="DU12" s="629">
        <v>-77995</v>
      </c>
      <c r="DV12" s="630">
        <v>-3879</v>
      </c>
      <c r="DW12" s="629">
        <v>-81874</v>
      </c>
      <c r="DX12" s="630">
        <v>-7192</v>
      </c>
      <c r="DY12" s="631">
        <v>16759</v>
      </c>
    </row>
    <row r="13" spans="1:130" x14ac:dyDescent="0.15">
      <c r="A13" s="628">
        <v>5</v>
      </c>
      <c r="B13" s="628">
        <v>5</v>
      </c>
      <c r="D13" s="433" t="s">
        <v>852</v>
      </c>
      <c r="E13" s="433" t="s">
        <v>373</v>
      </c>
      <c r="F13" s="629">
        <v>0</v>
      </c>
      <c r="G13" s="629">
        <v>0</v>
      </c>
      <c r="H13" s="629">
        <v>0</v>
      </c>
      <c r="I13" s="629">
        <v>0</v>
      </c>
      <c r="J13" s="629">
        <v>0</v>
      </c>
      <c r="K13" s="629">
        <v>0</v>
      </c>
      <c r="L13" s="629">
        <v>0</v>
      </c>
      <c r="M13" s="629">
        <v>30</v>
      </c>
      <c r="N13" s="629">
        <v>5</v>
      </c>
      <c r="O13" s="629">
        <v>0</v>
      </c>
      <c r="P13" s="629">
        <v>0</v>
      </c>
      <c r="Q13" s="629">
        <v>0</v>
      </c>
      <c r="R13" s="629">
        <v>0</v>
      </c>
      <c r="S13" s="629">
        <v>0</v>
      </c>
      <c r="T13" s="629">
        <v>0</v>
      </c>
      <c r="U13" s="629">
        <v>0</v>
      </c>
      <c r="V13" s="629">
        <v>0</v>
      </c>
      <c r="W13" s="629">
        <v>0</v>
      </c>
      <c r="X13" s="629">
        <v>0</v>
      </c>
      <c r="Y13" s="629">
        <v>0</v>
      </c>
      <c r="Z13" s="629">
        <v>0</v>
      </c>
      <c r="AA13" s="629">
        <v>0</v>
      </c>
      <c r="AB13" s="629">
        <v>0</v>
      </c>
      <c r="AC13" s="629">
        <v>0</v>
      </c>
      <c r="AD13" s="629">
        <v>1</v>
      </c>
      <c r="AE13" s="629">
        <v>0</v>
      </c>
      <c r="AF13" s="629">
        <v>0</v>
      </c>
      <c r="AG13" s="629">
        <v>0</v>
      </c>
      <c r="AH13" s="629">
        <v>0</v>
      </c>
      <c r="AI13" s="629">
        <v>0</v>
      </c>
      <c r="AJ13" s="629">
        <v>0</v>
      </c>
      <c r="AK13" s="629">
        <v>0</v>
      </c>
      <c r="AL13" s="629">
        <v>0</v>
      </c>
      <c r="AM13" s="629">
        <v>0</v>
      </c>
      <c r="AN13" s="629">
        <v>0</v>
      </c>
      <c r="AO13" s="629">
        <v>0</v>
      </c>
      <c r="AP13" s="629">
        <v>0</v>
      </c>
      <c r="AQ13" s="629">
        <v>0</v>
      </c>
      <c r="AR13" s="629">
        <v>0</v>
      </c>
      <c r="AS13" s="629">
        <v>0</v>
      </c>
      <c r="AT13" s="629">
        <v>0</v>
      </c>
      <c r="AU13" s="629">
        <v>0</v>
      </c>
      <c r="AV13" s="629">
        <v>0</v>
      </c>
      <c r="AW13" s="629">
        <v>0</v>
      </c>
      <c r="AX13" s="629">
        <v>0</v>
      </c>
      <c r="AY13" s="629">
        <v>0</v>
      </c>
      <c r="AZ13" s="629">
        <v>0</v>
      </c>
      <c r="BA13" s="629">
        <v>0</v>
      </c>
      <c r="BB13" s="629">
        <v>0</v>
      </c>
      <c r="BC13" s="629">
        <v>0</v>
      </c>
      <c r="BD13" s="629">
        <v>0</v>
      </c>
      <c r="BE13" s="629">
        <v>0</v>
      </c>
      <c r="BF13" s="629">
        <v>0</v>
      </c>
      <c r="BG13" s="629">
        <v>0</v>
      </c>
      <c r="BH13" s="629">
        <v>0</v>
      </c>
      <c r="BI13" s="629">
        <v>0</v>
      </c>
      <c r="BJ13" s="629">
        <v>0</v>
      </c>
      <c r="BK13" s="629">
        <v>0</v>
      </c>
      <c r="BL13" s="629">
        <v>0</v>
      </c>
      <c r="BM13" s="629">
        <v>0</v>
      </c>
      <c r="BN13" s="629">
        <v>0</v>
      </c>
      <c r="BO13" s="629">
        <v>0</v>
      </c>
      <c r="BP13" s="629">
        <v>0</v>
      </c>
      <c r="BQ13" s="629">
        <v>0</v>
      </c>
      <c r="BR13" s="629">
        <v>0</v>
      </c>
      <c r="BS13" s="629">
        <v>0</v>
      </c>
      <c r="BT13" s="629">
        <v>0</v>
      </c>
      <c r="BU13" s="629">
        <v>0</v>
      </c>
      <c r="BV13" s="629">
        <v>0</v>
      </c>
      <c r="BW13" s="629">
        <v>18</v>
      </c>
      <c r="BX13" s="629">
        <v>0</v>
      </c>
      <c r="BY13" s="629">
        <v>0</v>
      </c>
      <c r="BZ13" s="629">
        <v>0</v>
      </c>
      <c r="CA13" s="629">
        <v>0</v>
      </c>
      <c r="CB13" s="629">
        <v>0</v>
      </c>
      <c r="CC13" s="629">
        <v>0</v>
      </c>
      <c r="CD13" s="629">
        <v>0</v>
      </c>
      <c r="CE13" s="629">
        <v>0</v>
      </c>
      <c r="CF13" s="629">
        <v>0</v>
      </c>
      <c r="CG13" s="629">
        <v>0</v>
      </c>
      <c r="CH13" s="629">
        <v>5</v>
      </c>
      <c r="CI13" s="629">
        <v>0</v>
      </c>
      <c r="CJ13" s="629">
        <v>0</v>
      </c>
      <c r="CK13" s="629">
        <v>0</v>
      </c>
      <c r="CL13" s="629">
        <v>0</v>
      </c>
      <c r="CM13" s="629">
        <v>0</v>
      </c>
      <c r="CN13" s="629">
        <v>0</v>
      </c>
      <c r="CO13" s="629">
        <v>2</v>
      </c>
      <c r="CP13" s="629">
        <v>5</v>
      </c>
      <c r="CQ13" s="629">
        <v>0</v>
      </c>
      <c r="CR13" s="629">
        <v>91</v>
      </c>
      <c r="CS13" s="629">
        <v>0</v>
      </c>
      <c r="CT13" s="629">
        <v>31</v>
      </c>
      <c r="CU13" s="629">
        <v>88</v>
      </c>
      <c r="CV13" s="629">
        <v>0</v>
      </c>
      <c r="CW13" s="629">
        <v>0</v>
      </c>
      <c r="CX13" s="629">
        <v>0</v>
      </c>
      <c r="CY13" s="629">
        <v>0</v>
      </c>
      <c r="CZ13" s="629">
        <v>1</v>
      </c>
      <c r="DA13" s="629">
        <v>157</v>
      </c>
      <c r="DB13" s="629">
        <v>7643</v>
      </c>
      <c r="DC13" s="629">
        <v>0</v>
      </c>
      <c r="DD13" s="629">
        <v>0</v>
      </c>
      <c r="DE13" s="629">
        <v>38</v>
      </c>
      <c r="DF13" s="629">
        <v>0</v>
      </c>
      <c r="DG13" s="629">
        <v>11</v>
      </c>
      <c r="DH13" s="630">
        <v>8126</v>
      </c>
      <c r="DI13" s="629">
        <v>1011</v>
      </c>
      <c r="DJ13" s="629">
        <v>12016</v>
      </c>
      <c r="DK13" s="629">
        <v>0</v>
      </c>
      <c r="DL13" s="629">
        <v>0</v>
      </c>
      <c r="DM13" s="629">
        <v>0</v>
      </c>
      <c r="DN13" s="629">
        <v>-3</v>
      </c>
      <c r="DO13" s="630">
        <v>13024</v>
      </c>
      <c r="DP13" s="630">
        <v>21150</v>
      </c>
      <c r="DQ13" s="629">
        <v>2</v>
      </c>
      <c r="DR13" s="629">
        <v>64</v>
      </c>
      <c r="DS13" s="630">
        <v>13090</v>
      </c>
      <c r="DT13" s="629">
        <v>21216</v>
      </c>
      <c r="DU13" s="629">
        <v>-3522</v>
      </c>
      <c r="DV13" s="630">
        <v>-17553</v>
      </c>
      <c r="DW13" s="629">
        <v>-21075</v>
      </c>
      <c r="DX13" s="630">
        <v>-7985</v>
      </c>
      <c r="DY13" s="631">
        <v>141</v>
      </c>
    </row>
    <row r="14" spans="1:130" x14ac:dyDescent="0.15">
      <c r="A14" s="628">
        <v>5</v>
      </c>
      <c r="B14" s="628">
        <v>5</v>
      </c>
      <c r="D14" s="433" t="s">
        <v>853</v>
      </c>
      <c r="E14" s="433" t="s">
        <v>568</v>
      </c>
      <c r="F14" s="629">
        <v>4</v>
      </c>
      <c r="G14" s="629">
        <v>0</v>
      </c>
      <c r="H14" s="629">
        <v>1</v>
      </c>
      <c r="I14" s="629">
        <v>0</v>
      </c>
      <c r="J14" s="629">
        <v>0</v>
      </c>
      <c r="K14" s="629">
        <v>0</v>
      </c>
      <c r="L14" s="629">
        <v>0</v>
      </c>
      <c r="M14" s="629">
        <v>0</v>
      </c>
      <c r="N14" s="629">
        <v>0</v>
      </c>
      <c r="O14" s="629">
        <v>32</v>
      </c>
      <c r="P14" s="629">
        <v>0</v>
      </c>
      <c r="Q14" s="629">
        <v>0</v>
      </c>
      <c r="R14" s="629">
        <v>0</v>
      </c>
      <c r="S14" s="629">
        <v>0</v>
      </c>
      <c r="T14" s="629">
        <v>0</v>
      </c>
      <c r="U14" s="629">
        <v>0</v>
      </c>
      <c r="V14" s="629">
        <v>0</v>
      </c>
      <c r="W14" s="629">
        <v>0</v>
      </c>
      <c r="X14" s="629">
        <v>0</v>
      </c>
      <c r="Y14" s="629">
        <v>0</v>
      </c>
      <c r="Z14" s="629">
        <v>0</v>
      </c>
      <c r="AA14" s="629">
        <v>0</v>
      </c>
      <c r="AB14" s="629">
        <v>0</v>
      </c>
      <c r="AC14" s="629">
        <v>0</v>
      </c>
      <c r="AD14" s="629">
        <v>0</v>
      </c>
      <c r="AE14" s="629">
        <v>0</v>
      </c>
      <c r="AF14" s="629">
        <v>0</v>
      </c>
      <c r="AG14" s="629">
        <v>0</v>
      </c>
      <c r="AH14" s="629">
        <v>0</v>
      </c>
      <c r="AI14" s="629">
        <v>0</v>
      </c>
      <c r="AJ14" s="629">
        <v>0</v>
      </c>
      <c r="AK14" s="629">
        <v>0</v>
      </c>
      <c r="AL14" s="629">
        <v>0</v>
      </c>
      <c r="AM14" s="629">
        <v>0</v>
      </c>
      <c r="AN14" s="629">
        <v>0</v>
      </c>
      <c r="AO14" s="629">
        <v>0</v>
      </c>
      <c r="AP14" s="629">
        <v>0</v>
      </c>
      <c r="AQ14" s="629">
        <v>0</v>
      </c>
      <c r="AR14" s="629">
        <v>0</v>
      </c>
      <c r="AS14" s="629">
        <v>0</v>
      </c>
      <c r="AT14" s="629">
        <v>0</v>
      </c>
      <c r="AU14" s="629">
        <v>0</v>
      </c>
      <c r="AV14" s="629">
        <v>0</v>
      </c>
      <c r="AW14" s="629">
        <v>0</v>
      </c>
      <c r="AX14" s="629">
        <v>0</v>
      </c>
      <c r="AY14" s="629">
        <v>0</v>
      </c>
      <c r="AZ14" s="629">
        <v>0</v>
      </c>
      <c r="BA14" s="629">
        <v>0</v>
      </c>
      <c r="BB14" s="629">
        <v>0</v>
      </c>
      <c r="BC14" s="629">
        <v>0</v>
      </c>
      <c r="BD14" s="629">
        <v>0</v>
      </c>
      <c r="BE14" s="629">
        <v>0</v>
      </c>
      <c r="BF14" s="629">
        <v>0</v>
      </c>
      <c r="BG14" s="629">
        <v>0</v>
      </c>
      <c r="BH14" s="629">
        <v>0</v>
      </c>
      <c r="BI14" s="629">
        <v>0</v>
      </c>
      <c r="BJ14" s="629">
        <v>0</v>
      </c>
      <c r="BK14" s="629">
        <v>0</v>
      </c>
      <c r="BL14" s="629">
        <v>0</v>
      </c>
      <c r="BM14" s="629">
        <v>0</v>
      </c>
      <c r="BN14" s="629">
        <v>0</v>
      </c>
      <c r="BO14" s="629">
        <v>0</v>
      </c>
      <c r="BP14" s="629">
        <v>0</v>
      </c>
      <c r="BQ14" s="629">
        <v>2</v>
      </c>
      <c r="BR14" s="629">
        <v>0</v>
      </c>
      <c r="BS14" s="629">
        <v>0</v>
      </c>
      <c r="BT14" s="629">
        <v>0</v>
      </c>
      <c r="BU14" s="629">
        <v>0</v>
      </c>
      <c r="BV14" s="629">
        <v>0</v>
      </c>
      <c r="BW14" s="629">
        <v>11</v>
      </c>
      <c r="BX14" s="629">
        <v>0</v>
      </c>
      <c r="BY14" s="629">
        <v>0</v>
      </c>
      <c r="BZ14" s="629">
        <v>0</v>
      </c>
      <c r="CA14" s="629">
        <v>0</v>
      </c>
      <c r="CB14" s="629">
        <v>0</v>
      </c>
      <c r="CC14" s="629">
        <v>0</v>
      </c>
      <c r="CD14" s="629">
        <v>0</v>
      </c>
      <c r="CE14" s="629">
        <v>0</v>
      </c>
      <c r="CF14" s="629">
        <v>0</v>
      </c>
      <c r="CG14" s="629">
        <v>0</v>
      </c>
      <c r="CH14" s="629">
        <v>0</v>
      </c>
      <c r="CI14" s="629">
        <v>0</v>
      </c>
      <c r="CJ14" s="629">
        <v>0</v>
      </c>
      <c r="CK14" s="629">
        <v>0</v>
      </c>
      <c r="CL14" s="629">
        <v>0</v>
      </c>
      <c r="CM14" s="629">
        <v>0</v>
      </c>
      <c r="CN14" s="629">
        <v>0</v>
      </c>
      <c r="CO14" s="629">
        <v>0</v>
      </c>
      <c r="CP14" s="629">
        <v>14</v>
      </c>
      <c r="CQ14" s="629">
        <v>557</v>
      </c>
      <c r="CR14" s="629">
        <v>7</v>
      </c>
      <c r="CS14" s="629">
        <v>0</v>
      </c>
      <c r="CT14" s="629">
        <v>1</v>
      </c>
      <c r="CU14" s="629">
        <v>1</v>
      </c>
      <c r="CV14" s="629">
        <v>0</v>
      </c>
      <c r="CW14" s="629">
        <v>0</v>
      </c>
      <c r="CX14" s="629">
        <v>0</v>
      </c>
      <c r="CY14" s="629">
        <v>0</v>
      </c>
      <c r="CZ14" s="629">
        <v>0</v>
      </c>
      <c r="DA14" s="629">
        <v>0</v>
      </c>
      <c r="DB14" s="629">
        <v>0</v>
      </c>
      <c r="DC14" s="629">
        <v>0</v>
      </c>
      <c r="DD14" s="629">
        <v>44</v>
      </c>
      <c r="DE14" s="629">
        <v>0</v>
      </c>
      <c r="DF14" s="629">
        <v>0</v>
      </c>
      <c r="DG14" s="629">
        <v>0</v>
      </c>
      <c r="DH14" s="630">
        <v>674</v>
      </c>
      <c r="DI14" s="629">
        <v>0</v>
      </c>
      <c r="DJ14" s="629">
        <v>232</v>
      </c>
      <c r="DK14" s="629">
        <v>0</v>
      </c>
      <c r="DL14" s="629">
        <v>0</v>
      </c>
      <c r="DM14" s="629">
        <v>0</v>
      </c>
      <c r="DN14" s="629">
        <v>0</v>
      </c>
      <c r="DO14" s="630">
        <v>232</v>
      </c>
      <c r="DP14" s="630">
        <v>906</v>
      </c>
      <c r="DQ14" s="629">
        <v>0</v>
      </c>
      <c r="DR14" s="629">
        <v>320</v>
      </c>
      <c r="DS14" s="630">
        <v>552</v>
      </c>
      <c r="DT14" s="629">
        <v>1226</v>
      </c>
      <c r="DU14" s="629">
        <v>-111</v>
      </c>
      <c r="DV14" s="630">
        <v>-413</v>
      </c>
      <c r="DW14" s="629">
        <v>-524</v>
      </c>
      <c r="DX14" s="630">
        <v>28</v>
      </c>
      <c r="DY14" s="631">
        <v>702</v>
      </c>
    </row>
    <row r="15" spans="1:130" x14ac:dyDescent="0.15">
      <c r="A15" s="628">
        <v>5</v>
      </c>
      <c r="B15" s="628">
        <v>5</v>
      </c>
      <c r="D15" s="433" t="s">
        <v>693</v>
      </c>
      <c r="E15" s="433" t="s">
        <v>569</v>
      </c>
      <c r="F15" s="629">
        <v>0</v>
      </c>
      <c r="G15" s="629">
        <v>0</v>
      </c>
      <c r="H15" s="629">
        <v>0</v>
      </c>
      <c r="I15" s="629">
        <v>0</v>
      </c>
      <c r="J15" s="629">
        <v>0</v>
      </c>
      <c r="K15" s="629">
        <v>0</v>
      </c>
      <c r="L15" s="629">
        <v>0</v>
      </c>
      <c r="M15" s="629">
        <v>0</v>
      </c>
      <c r="N15" s="629">
        <v>0</v>
      </c>
      <c r="O15" s="629">
        <v>0</v>
      </c>
      <c r="P15" s="629">
        <v>0</v>
      </c>
      <c r="Q15" s="629">
        <v>0</v>
      </c>
      <c r="R15" s="629">
        <v>0</v>
      </c>
      <c r="S15" s="629">
        <v>0</v>
      </c>
      <c r="T15" s="629">
        <v>0</v>
      </c>
      <c r="U15" s="629">
        <v>0</v>
      </c>
      <c r="V15" s="629">
        <v>0</v>
      </c>
      <c r="W15" s="629">
        <v>0</v>
      </c>
      <c r="X15" s="629">
        <v>0</v>
      </c>
      <c r="Y15" s="629">
        <v>0</v>
      </c>
      <c r="Z15" s="629">
        <v>0</v>
      </c>
      <c r="AA15" s="629">
        <v>0</v>
      </c>
      <c r="AB15" s="629">
        <v>0</v>
      </c>
      <c r="AC15" s="629">
        <v>0</v>
      </c>
      <c r="AD15" s="629">
        <v>0</v>
      </c>
      <c r="AE15" s="629">
        <v>0</v>
      </c>
      <c r="AF15" s="629">
        <v>0</v>
      </c>
      <c r="AG15" s="629">
        <v>0</v>
      </c>
      <c r="AH15" s="629">
        <v>0</v>
      </c>
      <c r="AI15" s="629">
        <v>0</v>
      </c>
      <c r="AJ15" s="629">
        <v>0</v>
      </c>
      <c r="AK15" s="629">
        <v>0</v>
      </c>
      <c r="AL15" s="629">
        <v>0</v>
      </c>
      <c r="AM15" s="629">
        <v>0</v>
      </c>
      <c r="AN15" s="629">
        <v>0</v>
      </c>
      <c r="AO15" s="629">
        <v>0</v>
      </c>
      <c r="AP15" s="629">
        <v>0</v>
      </c>
      <c r="AQ15" s="629">
        <v>0</v>
      </c>
      <c r="AR15" s="629">
        <v>0</v>
      </c>
      <c r="AS15" s="629">
        <v>0</v>
      </c>
      <c r="AT15" s="629">
        <v>0</v>
      </c>
      <c r="AU15" s="629">
        <v>0</v>
      </c>
      <c r="AV15" s="629">
        <v>0</v>
      </c>
      <c r="AW15" s="629">
        <v>0</v>
      </c>
      <c r="AX15" s="629">
        <v>0</v>
      </c>
      <c r="AY15" s="629">
        <v>0</v>
      </c>
      <c r="AZ15" s="629">
        <v>0</v>
      </c>
      <c r="BA15" s="629">
        <v>0</v>
      </c>
      <c r="BB15" s="629">
        <v>0</v>
      </c>
      <c r="BC15" s="629">
        <v>0</v>
      </c>
      <c r="BD15" s="629">
        <v>0</v>
      </c>
      <c r="BE15" s="629">
        <v>0</v>
      </c>
      <c r="BF15" s="629">
        <v>0</v>
      </c>
      <c r="BG15" s="629">
        <v>0</v>
      </c>
      <c r="BH15" s="629">
        <v>0</v>
      </c>
      <c r="BI15" s="629">
        <v>0</v>
      </c>
      <c r="BJ15" s="629">
        <v>0</v>
      </c>
      <c r="BK15" s="629">
        <v>0</v>
      </c>
      <c r="BL15" s="629">
        <v>0</v>
      </c>
      <c r="BM15" s="629">
        <v>0</v>
      </c>
      <c r="BN15" s="629">
        <v>0</v>
      </c>
      <c r="BO15" s="629">
        <v>0</v>
      </c>
      <c r="BP15" s="629">
        <v>0</v>
      </c>
      <c r="BQ15" s="629">
        <v>0</v>
      </c>
      <c r="BR15" s="629">
        <v>0</v>
      </c>
      <c r="BS15" s="629">
        <v>0</v>
      </c>
      <c r="BT15" s="629">
        <v>0</v>
      </c>
      <c r="BU15" s="629">
        <v>0</v>
      </c>
      <c r="BV15" s="629">
        <v>0</v>
      </c>
      <c r="BW15" s="629">
        <v>0</v>
      </c>
      <c r="BX15" s="629">
        <v>0</v>
      </c>
      <c r="BY15" s="629">
        <v>0</v>
      </c>
      <c r="BZ15" s="629">
        <v>0</v>
      </c>
      <c r="CA15" s="629">
        <v>0</v>
      </c>
      <c r="CB15" s="629">
        <v>0</v>
      </c>
      <c r="CC15" s="629">
        <v>0</v>
      </c>
      <c r="CD15" s="629">
        <v>0</v>
      </c>
      <c r="CE15" s="629">
        <v>0</v>
      </c>
      <c r="CF15" s="629">
        <v>0</v>
      </c>
      <c r="CG15" s="629">
        <v>0</v>
      </c>
      <c r="CH15" s="629">
        <v>0</v>
      </c>
      <c r="CI15" s="629">
        <v>0</v>
      </c>
      <c r="CJ15" s="629">
        <v>0</v>
      </c>
      <c r="CK15" s="629">
        <v>0</v>
      </c>
      <c r="CL15" s="629">
        <v>0</v>
      </c>
      <c r="CM15" s="629">
        <v>0</v>
      </c>
      <c r="CN15" s="629">
        <v>0</v>
      </c>
      <c r="CO15" s="629">
        <v>0</v>
      </c>
      <c r="CP15" s="629">
        <v>0</v>
      </c>
      <c r="CQ15" s="629">
        <v>0</v>
      </c>
      <c r="CR15" s="629">
        <v>0</v>
      </c>
      <c r="CS15" s="629">
        <v>0</v>
      </c>
      <c r="CT15" s="629">
        <v>0</v>
      </c>
      <c r="CU15" s="629">
        <v>0</v>
      </c>
      <c r="CV15" s="629">
        <v>0</v>
      </c>
      <c r="CW15" s="629">
        <v>0</v>
      </c>
      <c r="CX15" s="629">
        <v>0</v>
      </c>
      <c r="CY15" s="629">
        <v>0</v>
      </c>
      <c r="CZ15" s="629">
        <v>0</v>
      </c>
      <c r="DA15" s="629">
        <v>0</v>
      </c>
      <c r="DB15" s="629">
        <v>0</v>
      </c>
      <c r="DC15" s="629">
        <v>0</v>
      </c>
      <c r="DD15" s="629">
        <v>0</v>
      </c>
      <c r="DE15" s="629">
        <v>0</v>
      </c>
      <c r="DF15" s="629">
        <v>0</v>
      </c>
      <c r="DG15" s="629">
        <v>0</v>
      </c>
      <c r="DH15" s="630">
        <v>0</v>
      </c>
      <c r="DI15" s="629">
        <v>541</v>
      </c>
      <c r="DJ15" s="629">
        <v>6225</v>
      </c>
      <c r="DK15" s="629">
        <v>0</v>
      </c>
      <c r="DL15" s="629">
        <v>0</v>
      </c>
      <c r="DM15" s="629">
        <v>0</v>
      </c>
      <c r="DN15" s="629">
        <v>0</v>
      </c>
      <c r="DO15" s="630">
        <v>6766</v>
      </c>
      <c r="DP15" s="630">
        <v>6766</v>
      </c>
      <c r="DQ15" s="629">
        <v>0</v>
      </c>
      <c r="DR15" s="629">
        <v>0</v>
      </c>
      <c r="DS15" s="630">
        <v>6766</v>
      </c>
      <c r="DT15" s="629">
        <v>6766</v>
      </c>
      <c r="DU15" s="629">
        <v>-3315</v>
      </c>
      <c r="DV15" s="630">
        <v>-3451</v>
      </c>
      <c r="DW15" s="629">
        <v>-6766</v>
      </c>
      <c r="DX15" s="630">
        <v>0</v>
      </c>
      <c r="DY15" s="631">
        <v>0</v>
      </c>
    </row>
    <row r="16" spans="1:130" x14ac:dyDescent="0.15">
      <c r="A16" s="628">
        <v>6</v>
      </c>
      <c r="B16" s="628">
        <v>6</v>
      </c>
      <c r="D16" s="433" t="s">
        <v>694</v>
      </c>
      <c r="E16" s="433" t="s">
        <v>374</v>
      </c>
      <c r="F16" s="629">
        <v>0</v>
      </c>
      <c r="G16" s="629">
        <v>0</v>
      </c>
      <c r="H16" s="629">
        <v>0</v>
      </c>
      <c r="I16" s="629">
        <v>0</v>
      </c>
      <c r="J16" s="629">
        <v>0</v>
      </c>
      <c r="K16" s="629">
        <v>0</v>
      </c>
      <c r="L16" s="629">
        <v>0</v>
      </c>
      <c r="M16" s="629">
        <v>0</v>
      </c>
      <c r="N16" s="629">
        <v>0</v>
      </c>
      <c r="O16" s="629">
        <v>0</v>
      </c>
      <c r="P16" s="629">
        <v>0</v>
      </c>
      <c r="Q16" s="629">
        <v>42</v>
      </c>
      <c r="R16" s="629">
        <v>132</v>
      </c>
      <c r="S16" s="629">
        <v>0</v>
      </c>
      <c r="T16" s="629">
        <v>5</v>
      </c>
      <c r="U16" s="629">
        <v>82</v>
      </c>
      <c r="V16" s="629">
        <v>75</v>
      </c>
      <c r="W16" s="629">
        <v>5</v>
      </c>
      <c r="X16" s="629">
        <v>0</v>
      </c>
      <c r="Y16" s="629">
        <v>0</v>
      </c>
      <c r="Z16" s="629">
        <v>0</v>
      </c>
      <c r="AA16" s="629">
        <v>0</v>
      </c>
      <c r="AB16" s="629">
        <v>0</v>
      </c>
      <c r="AC16" s="629">
        <v>189</v>
      </c>
      <c r="AD16" s="629">
        <v>0</v>
      </c>
      <c r="AE16" s="629">
        <v>3</v>
      </c>
      <c r="AF16" s="629">
        <v>0</v>
      </c>
      <c r="AG16" s="629">
        <v>0</v>
      </c>
      <c r="AH16" s="629">
        <v>27</v>
      </c>
      <c r="AI16" s="629">
        <v>13</v>
      </c>
      <c r="AJ16" s="629">
        <v>2</v>
      </c>
      <c r="AK16" s="629">
        <v>58</v>
      </c>
      <c r="AL16" s="629">
        <v>0</v>
      </c>
      <c r="AM16" s="629">
        <v>0</v>
      </c>
      <c r="AN16" s="629">
        <v>3</v>
      </c>
      <c r="AO16" s="629">
        <v>0</v>
      </c>
      <c r="AP16" s="629">
        <v>0</v>
      </c>
      <c r="AQ16" s="629">
        <v>0</v>
      </c>
      <c r="AR16" s="629">
        <v>0</v>
      </c>
      <c r="AS16" s="629">
        <v>0</v>
      </c>
      <c r="AT16" s="629">
        <v>10</v>
      </c>
      <c r="AU16" s="629">
        <v>2</v>
      </c>
      <c r="AV16" s="629">
        <v>14</v>
      </c>
      <c r="AW16" s="629">
        <v>1</v>
      </c>
      <c r="AX16" s="629">
        <v>10</v>
      </c>
      <c r="AY16" s="629">
        <v>1</v>
      </c>
      <c r="AZ16" s="629">
        <v>3</v>
      </c>
      <c r="BA16" s="629">
        <v>1</v>
      </c>
      <c r="BB16" s="629">
        <v>0</v>
      </c>
      <c r="BC16" s="629">
        <v>8</v>
      </c>
      <c r="BD16" s="629">
        <v>0</v>
      </c>
      <c r="BE16" s="629">
        <v>12</v>
      </c>
      <c r="BF16" s="629">
        <v>53</v>
      </c>
      <c r="BG16" s="629">
        <v>0</v>
      </c>
      <c r="BH16" s="629">
        <v>0</v>
      </c>
      <c r="BI16" s="629">
        <v>0</v>
      </c>
      <c r="BJ16" s="629">
        <v>14</v>
      </c>
      <c r="BK16" s="629">
        <v>60</v>
      </c>
      <c r="BL16" s="629">
        <v>15</v>
      </c>
      <c r="BM16" s="629">
        <v>45</v>
      </c>
      <c r="BN16" s="629">
        <v>0</v>
      </c>
      <c r="BO16" s="629">
        <v>47</v>
      </c>
      <c r="BP16" s="629">
        <v>69</v>
      </c>
      <c r="BQ16" s="629">
        <v>3</v>
      </c>
      <c r="BR16" s="629">
        <v>1</v>
      </c>
      <c r="BS16" s="629">
        <v>0</v>
      </c>
      <c r="BT16" s="629">
        <v>0</v>
      </c>
      <c r="BU16" s="629">
        <v>2</v>
      </c>
      <c r="BV16" s="629">
        <v>1</v>
      </c>
      <c r="BW16" s="629">
        <v>61</v>
      </c>
      <c r="BX16" s="629">
        <v>1</v>
      </c>
      <c r="BY16" s="629">
        <v>0</v>
      </c>
      <c r="BZ16" s="629">
        <v>0</v>
      </c>
      <c r="CA16" s="629">
        <v>0</v>
      </c>
      <c r="CB16" s="629">
        <v>14</v>
      </c>
      <c r="CC16" s="629">
        <v>7</v>
      </c>
      <c r="CD16" s="629">
        <v>12</v>
      </c>
      <c r="CE16" s="629">
        <v>0</v>
      </c>
      <c r="CF16" s="629">
        <v>3</v>
      </c>
      <c r="CG16" s="629">
        <v>3</v>
      </c>
      <c r="CH16" s="629">
        <v>13</v>
      </c>
      <c r="CI16" s="629">
        <v>0</v>
      </c>
      <c r="CJ16" s="629">
        <v>0</v>
      </c>
      <c r="CK16" s="629">
        <v>0</v>
      </c>
      <c r="CL16" s="629">
        <v>14</v>
      </c>
      <c r="CM16" s="629">
        <v>0</v>
      </c>
      <c r="CN16" s="629">
        <v>1</v>
      </c>
      <c r="CO16" s="629">
        <v>5</v>
      </c>
      <c r="CP16" s="629">
        <v>0</v>
      </c>
      <c r="CQ16" s="629">
        <v>0</v>
      </c>
      <c r="CR16" s="629">
        <v>11</v>
      </c>
      <c r="CS16" s="629">
        <v>14</v>
      </c>
      <c r="CT16" s="629">
        <v>2</v>
      </c>
      <c r="CU16" s="629">
        <v>3</v>
      </c>
      <c r="CV16" s="629">
        <v>1</v>
      </c>
      <c r="CW16" s="629">
        <v>3</v>
      </c>
      <c r="CX16" s="629">
        <v>0</v>
      </c>
      <c r="CY16" s="629">
        <v>0</v>
      </c>
      <c r="CZ16" s="629">
        <v>41</v>
      </c>
      <c r="DA16" s="629">
        <v>4</v>
      </c>
      <c r="DB16" s="629">
        <v>0</v>
      </c>
      <c r="DC16" s="629">
        <v>3</v>
      </c>
      <c r="DD16" s="629">
        <v>59</v>
      </c>
      <c r="DE16" s="629">
        <v>10</v>
      </c>
      <c r="DF16" s="629">
        <v>47</v>
      </c>
      <c r="DG16" s="629">
        <v>1</v>
      </c>
      <c r="DH16" s="630">
        <v>1341</v>
      </c>
      <c r="DI16" s="629">
        <v>4</v>
      </c>
      <c r="DJ16" s="629">
        <v>202</v>
      </c>
      <c r="DK16" s="629">
        <v>0</v>
      </c>
      <c r="DL16" s="629">
        <v>1</v>
      </c>
      <c r="DM16" s="629">
        <v>42</v>
      </c>
      <c r="DN16" s="629">
        <v>-3</v>
      </c>
      <c r="DO16" s="630">
        <v>246</v>
      </c>
      <c r="DP16" s="630">
        <v>1587</v>
      </c>
      <c r="DQ16" s="629">
        <v>21</v>
      </c>
      <c r="DR16" s="629">
        <v>72</v>
      </c>
      <c r="DS16" s="630">
        <v>339</v>
      </c>
      <c r="DT16" s="629">
        <v>1680</v>
      </c>
      <c r="DU16" s="629">
        <v>-679</v>
      </c>
      <c r="DV16" s="630">
        <v>-842</v>
      </c>
      <c r="DW16" s="629">
        <v>-1521</v>
      </c>
      <c r="DX16" s="630">
        <v>-1182</v>
      </c>
      <c r="DY16" s="631">
        <v>159</v>
      </c>
    </row>
    <row r="17" spans="1:129" x14ac:dyDescent="0.15">
      <c r="A17" s="628">
        <v>6</v>
      </c>
      <c r="B17" s="628">
        <v>6</v>
      </c>
      <c r="D17" s="433" t="s">
        <v>695</v>
      </c>
      <c r="E17" s="433" t="s">
        <v>375</v>
      </c>
      <c r="F17" s="629">
        <v>3</v>
      </c>
      <c r="G17" s="629">
        <v>0</v>
      </c>
      <c r="H17" s="629">
        <v>0</v>
      </c>
      <c r="I17" s="629">
        <v>0</v>
      </c>
      <c r="J17" s="629">
        <v>0</v>
      </c>
      <c r="K17" s="629">
        <v>0</v>
      </c>
      <c r="L17" s="629">
        <v>1</v>
      </c>
      <c r="M17" s="629">
        <v>21</v>
      </c>
      <c r="N17" s="629">
        <v>0</v>
      </c>
      <c r="O17" s="629">
        <v>0</v>
      </c>
      <c r="P17" s="629">
        <v>0</v>
      </c>
      <c r="Q17" s="629">
        <v>0</v>
      </c>
      <c r="R17" s="629">
        <v>13</v>
      </c>
      <c r="S17" s="629">
        <v>2</v>
      </c>
      <c r="T17" s="629">
        <v>1</v>
      </c>
      <c r="U17" s="629">
        <v>46</v>
      </c>
      <c r="V17" s="629">
        <v>41</v>
      </c>
      <c r="W17" s="629">
        <v>4</v>
      </c>
      <c r="X17" s="629">
        <v>0</v>
      </c>
      <c r="Y17" s="629">
        <v>0</v>
      </c>
      <c r="Z17" s="629">
        <v>0</v>
      </c>
      <c r="AA17" s="629">
        <v>0</v>
      </c>
      <c r="AB17" s="629">
        <v>9</v>
      </c>
      <c r="AC17" s="629">
        <v>15</v>
      </c>
      <c r="AD17" s="629">
        <v>12</v>
      </c>
      <c r="AE17" s="629">
        <v>45</v>
      </c>
      <c r="AF17" s="629">
        <v>0</v>
      </c>
      <c r="AG17" s="629">
        <v>0</v>
      </c>
      <c r="AH17" s="629">
        <v>16</v>
      </c>
      <c r="AI17" s="629">
        <v>2</v>
      </c>
      <c r="AJ17" s="629">
        <v>0</v>
      </c>
      <c r="AK17" s="629">
        <v>101</v>
      </c>
      <c r="AL17" s="629">
        <v>7</v>
      </c>
      <c r="AM17" s="629">
        <v>13</v>
      </c>
      <c r="AN17" s="629">
        <v>6</v>
      </c>
      <c r="AO17" s="629">
        <v>7</v>
      </c>
      <c r="AP17" s="629">
        <v>72</v>
      </c>
      <c r="AQ17" s="629">
        <v>0</v>
      </c>
      <c r="AR17" s="629">
        <v>86</v>
      </c>
      <c r="AS17" s="629">
        <v>11</v>
      </c>
      <c r="AT17" s="629">
        <v>26</v>
      </c>
      <c r="AU17" s="629">
        <v>20</v>
      </c>
      <c r="AV17" s="629">
        <v>35</v>
      </c>
      <c r="AW17" s="629">
        <v>29</v>
      </c>
      <c r="AX17" s="629">
        <v>63</v>
      </c>
      <c r="AY17" s="629">
        <v>11</v>
      </c>
      <c r="AZ17" s="629">
        <v>3</v>
      </c>
      <c r="BA17" s="629">
        <v>41</v>
      </c>
      <c r="BB17" s="629">
        <v>156</v>
      </c>
      <c r="BC17" s="629">
        <v>16</v>
      </c>
      <c r="BD17" s="629">
        <v>32</v>
      </c>
      <c r="BE17" s="629">
        <v>11</v>
      </c>
      <c r="BF17" s="629">
        <v>242</v>
      </c>
      <c r="BG17" s="629">
        <v>0</v>
      </c>
      <c r="BH17" s="629">
        <v>0</v>
      </c>
      <c r="BI17" s="629">
        <v>0</v>
      </c>
      <c r="BJ17" s="629">
        <v>8</v>
      </c>
      <c r="BK17" s="629">
        <v>32</v>
      </c>
      <c r="BL17" s="629">
        <v>10</v>
      </c>
      <c r="BM17" s="629">
        <v>74</v>
      </c>
      <c r="BN17" s="629">
        <v>3</v>
      </c>
      <c r="BO17" s="629">
        <v>368</v>
      </c>
      <c r="BP17" s="629">
        <v>43</v>
      </c>
      <c r="BQ17" s="629">
        <v>35</v>
      </c>
      <c r="BR17" s="629">
        <v>32</v>
      </c>
      <c r="BS17" s="629">
        <v>12</v>
      </c>
      <c r="BT17" s="629">
        <v>1</v>
      </c>
      <c r="BU17" s="629">
        <v>14</v>
      </c>
      <c r="BV17" s="629">
        <v>27</v>
      </c>
      <c r="BW17" s="629">
        <v>816</v>
      </c>
      <c r="BX17" s="629">
        <v>131</v>
      </c>
      <c r="BY17" s="629">
        <v>9</v>
      </c>
      <c r="BZ17" s="629">
        <v>1</v>
      </c>
      <c r="CA17" s="629">
        <v>0</v>
      </c>
      <c r="CB17" s="629">
        <v>37</v>
      </c>
      <c r="CC17" s="629">
        <v>128</v>
      </c>
      <c r="CD17" s="629">
        <v>11</v>
      </c>
      <c r="CE17" s="629">
        <v>0</v>
      </c>
      <c r="CF17" s="629">
        <v>2</v>
      </c>
      <c r="CG17" s="629">
        <v>9</v>
      </c>
      <c r="CH17" s="629">
        <v>35</v>
      </c>
      <c r="CI17" s="629">
        <v>5</v>
      </c>
      <c r="CJ17" s="629">
        <v>3</v>
      </c>
      <c r="CK17" s="629">
        <v>7</v>
      </c>
      <c r="CL17" s="629">
        <v>36</v>
      </c>
      <c r="CM17" s="629">
        <v>1</v>
      </c>
      <c r="CN17" s="629">
        <v>4</v>
      </c>
      <c r="CO17" s="629">
        <v>277</v>
      </c>
      <c r="CP17" s="629">
        <v>6</v>
      </c>
      <c r="CQ17" s="629">
        <v>124</v>
      </c>
      <c r="CR17" s="629">
        <v>396</v>
      </c>
      <c r="CS17" s="629">
        <v>29</v>
      </c>
      <c r="CT17" s="629">
        <v>139</v>
      </c>
      <c r="CU17" s="629">
        <v>104</v>
      </c>
      <c r="CV17" s="629">
        <v>160</v>
      </c>
      <c r="CW17" s="629">
        <v>76</v>
      </c>
      <c r="CX17" s="629">
        <v>1</v>
      </c>
      <c r="CY17" s="629">
        <v>44</v>
      </c>
      <c r="CZ17" s="629">
        <v>164</v>
      </c>
      <c r="DA17" s="629">
        <v>62</v>
      </c>
      <c r="DB17" s="629">
        <v>66</v>
      </c>
      <c r="DC17" s="629">
        <v>94</v>
      </c>
      <c r="DD17" s="629">
        <v>125</v>
      </c>
      <c r="DE17" s="629">
        <v>125</v>
      </c>
      <c r="DF17" s="629">
        <v>8</v>
      </c>
      <c r="DG17" s="629">
        <v>1</v>
      </c>
      <c r="DH17" s="630">
        <v>5114</v>
      </c>
      <c r="DI17" s="629">
        <v>350</v>
      </c>
      <c r="DJ17" s="629">
        <v>15407</v>
      </c>
      <c r="DK17" s="629">
        <v>0</v>
      </c>
      <c r="DL17" s="629">
        <v>1</v>
      </c>
      <c r="DM17" s="629">
        <v>512</v>
      </c>
      <c r="DN17" s="629">
        <v>92</v>
      </c>
      <c r="DO17" s="630">
        <v>16362</v>
      </c>
      <c r="DP17" s="630">
        <v>21476</v>
      </c>
      <c r="DQ17" s="629">
        <v>12</v>
      </c>
      <c r="DR17" s="629">
        <v>474</v>
      </c>
      <c r="DS17" s="630">
        <v>16848</v>
      </c>
      <c r="DT17" s="629">
        <v>21962</v>
      </c>
      <c r="DU17" s="629">
        <v>-10236</v>
      </c>
      <c r="DV17" s="630">
        <v>-11137</v>
      </c>
      <c r="DW17" s="629">
        <v>-21373</v>
      </c>
      <c r="DX17" s="630">
        <v>-4525</v>
      </c>
      <c r="DY17" s="631">
        <v>589</v>
      </c>
    </row>
    <row r="18" spans="1:129" x14ac:dyDescent="0.15">
      <c r="A18" s="628">
        <v>7</v>
      </c>
      <c r="B18" s="628">
        <v>7</v>
      </c>
      <c r="D18" s="433" t="s">
        <v>854</v>
      </c>
      <c r="E18" s="433" t="s">
        <v>570</v>
      </c>
      <c r="F18" s="629">
        <v>0</v>
      </c>
      <c r="G18" s="629">
        <v>0</v>
      </c>
      <c r="H18" s="629">
        <v>0</v>
      </c>
      <c r="I18" s="629">
        <v>0</v>
      </c>
      <c r="J18" s="629">
        <v>0</v>
      </c>
      <c r="K18" s="629">
        <v>0</v>
      </c>
      <c r="L18" s="629">
        <v>0</v>
      </c>
      <c r="M18" s="629">
        <v>8</v>
      </c>
      <c r="N18" s="629">
        <v>0</v>
      </c>
      <c r="O18" s="629">
        <v>2</v>
      </c>
      <c r="P18" s="629">
        <v>0</v>
      </c>
      <c r="Q18" s="629">
        <v>0</v>
      </c>
      <c r="R18" s="629">
        <v>0</v>
      </c>
      <c r="S18" s="629">
        <v>155</v>
      </c>
      <c r="T18" s="629">
        <v>80</v>
      </c>
      <c r="U18" s="629">
        <v>1561</v>
      </c>
      <c r="V18" s="629">
        <v>89</v>
      </c>
      <c r="W18" s="629">
        <v>1</v>
      </c>
      <c r="X18" s="629">
        <v>0</v>
      </c>
      <c r="Y18" s="629">
        <v>0</v>
      </c>
      <c r="Z18" s="629">
        <v>0</v>
      </c>
      <c r="AA18" s="629">
        <v>0</v>
      </c>
      <c r="AB18" s="629">
        <v>1</v>
      </c>
      <c r="AC18" s="629">
        <v>0</v>
      </c>
      <c r="AD18" s="629">
        <v>0</v>
      </c>
      <c r="AE18" s="629">
        <v>17</v>
      </c>
      <c r="AF18" s="629">
        <v>0</v>
      </c>
      <c r="AG18" s="629">
        <v>0</v>
      </c>
      <c r="AH18" s="629">
        <v>7</v>
      </c>
      <c r="AI18" s="629">
        <v>0</v>
      </c>
      <c r="AJ18" s="629">
        <v>0</v>
      </c>
      <c r="AK18" s="629">
        <v>180</v>
      </c>
      <c r="AL18" s="629">
        <v>1</v>
      </c>
      <c r="AM18" s="629">
        <v>63</v>
      </c>
      <c r="AN18" s="629">
        <v>10</v>
      </c>
      <c r="AO18" s="629">
        <v>0</v>
      </c>
      <c r="AP18" s="629">
        <v>9</v>
      </c>
      <c r="AQ18" s="629">
        <v>0</v>
      </c>
      <c r="AR18" s="629">
        <v>3</v>
      </c>
      <c r="AS18" s="629">
        <v>0</v>
      </c>
      <c r="AT18" s="629">
        <v>47</v>
      </c>
      <c r="AU18" s="629">
        <v>18</v>
      </c>
      <c r="AV18" s="629">
        <v>27</v>
      </c>
      <c r="AW18" s="629">
        <v>3</v>
      </c>
      <c r="AX18" s="629">
        <v>13</v>
      </c>
      <c r="AY18" s="629">
        <v>17</v>
      </c>
      <c r="AZ18" s="629">
        <v>0</v>
      </c>
      <c r="BA18" s="629">
        <v>2</v>
      </c>
      <c r="BB18" s="629">
        <v>23</v>
      </c>
      <c r="BC18" s="629">
        <v>1</v>
      </c>
      <c r="BD18" s="629">
        <v>5</v>
      </c>
      <c r="BE18" s="629">
        <v>3</v>
      </c>
      <c r="BF18" s="629">
        <v>26</v>
      </c>
      <c r="BG18" s="629">
        <v>0</v>
      </c>
      <c r="BH18" s="629">
        <v>0</v>
      </c>
      <c r="BI18" s="629">
        <v>0</v>
      </c>
      <c r="BJ18" s="629">
        <v>5</v>
      </c>
      <c r="BK18" s="629">
        <v>83</v>
      </c>
      <c r="BL18" s="629">
        <v>45</v>
      </c>
      <c r="BM18" s="629">
        <v>263</v>
      </c>
      <c r="BN18" s="629">
        <v>0</v>
      </c>
      <c r="BO18" s="629">
        <v>6857</v>
      </c>
      <c r="BP18" s="629">
        <v>380</v>
      </c>
      <c r="BQ18" s="629">
        <v>49</v>
      </c>
      <c r="BR18" s="629">
        <v>92</v>
      </c>
      <c r="BS18" s="629">
        <v>437</v>
      </c>
      <c r="BT18" s="629">
        <v>0</v>
      </c>
      <c r="BU18" s="629">
        <v>0</v>
      </c>
      <c r="BV18" s="629">
        <v>0</v>
      </c>
      <c r="BW18" s="629">
        <v>136</v>
      </c>
      <c r="BX18" s="629">
        <v>7</v>
      </c>
      <c r="BY18" s="629">
        <v>0</v>
      </c>
      <c r="BZ18" s="629">
        <v>0</v>
      </c>
      <c r="CA18" s="629">
        <v>0</v>
      </c>
      <c r="CB18" s="629">
        <v>0</v>
      </c>
      <c r="CC18" s="629">
        <v>0</v>
      </c>
      <c r="CD18" s="629">
        <v>1</v>
      </c>
      <c r="CE18" s="629">
        <v>0</v>
      </c>
      <c r="CF18" s="629">
        <v>0</v>
      </c>
      <c r="CG18" s="629">
        <v>5</v>
      </c>
      <c r="CH18" s="629">
        <v>166</v>
      </c>
      <c r="CI18" s="629">
        <v>0</v>
      </c>
      <c r="CJ18" s="629">
        <v>1</v>
      </c>
      <c r="CK18" s="629">
        <v>2</v>
      </c>
      <c r="CL18" s="629">
        <v>1</v>
      </c>
      <c r="CM18" s="629">
        <v>0</v>
      </c>
      <c r="CN18" s="629">
        <v>0</v>
      </c>
      <c r="CO18" s="629">
        <v>2</v>
      </c>
      <c r="CP18" s="629">
        <v>1</v>
      </c>
      <c r="CQ18" s="629">
        <v>15</v>
      </c>
      <c r="CR18" s="629">
        <v>0</v>
      </c>
      <c r="CS18" s="629">
        <v>2</v>
      </c>
      <c r="CT18" s="629">
        <v>1</v>
      </c>
      <c r="CU18" s="629">
        <v>1</v>
      </c>
      <c r="CV18" s="629">
        <v>1</v>
      </c>
      <c r="CW18" s="629">
        <v>1</v>
      </c>
      <c r="CX18" s="629">
        <v>0</v>
      </c>
      <c r="CY18" s="629">
        <v>1</v>
      </c>
      <c r="CZ18" s="629">
        <v>20</v>
      </c>
      <c r="DA18" s="629">
        <v>1</v>
      </c>
      <c r="DB18" s="629">
        <v>86</v>
      </c>
      <c r="DC18" s="629">
        <v>5</v>
      </c>
      <c r="DD18" s="629">
        <v>19</v>
      </c>
      <c r="DE18" s="629">
        <v>18</v>
      </c>
      <c r="DF18" s="629">
        <v>0</v>
      </c>
      <c r="DG18" s="629">
        <v>0</v>
      </c>
      <c r="DH18" s="630">
        <v>11076</v>
      </c>
      <c r="DI18" s="629">
        <v>17</v>
      </c>
      <c r="DJ18" s="629">
        <v>171</v>
      </c>
      <c r="DK18" s="629">
        <v>1</v>
      </c>
      <c r="DL18" s="629">
        <v>1</v>
      </c>
      <c r="DM18" s="629">
        <v>45</v>
      </c>
      <c r="DN18" s="629">
        <v>-12</v>
      </c>
      <c r="DO18" s="630">
        <v>223</v>
      </c>
      <c r="DP18" s="630">
        <v>11299</v>
      </c>
      <c r="DQ18" s="629">
        <v>15</v>
      </c>
      <c r="DR18" s="629">
        <v>714</v>
      </c>
      <c r="DS18" s="630">
        <v>952</v>
      </c>
      <c r="DT18" s="629">
        <v>12028</v>
      </c>
      <c r="DU18" s="629">
        <v>-3384</v>
      </c>
      <c r="DV18" s="630">
        <v>-7756</v>
      </c>
      <c r="DW18" s="629">
        <v>-11140</v>
      </c>
      <c r="DX18" s="630">
        <v>-10188</v>
      </c>
      <c r="DY18" s="631">
        <v>888</v>
      </c>
    </row>
    <row r="19" spans="1:129" x14ac:dyDescent="0.15">
      <c r="A19" s="628">
        <v>7</v>
      </c>
      <c r="B19" s="628">
        <v>7</v>
      </c>
      <c r="D19" s="433" t="s">
        <v>696</v>
      </c>
      <c r="E19" s="433" t="s">
        <v>376</v>
      </c>
      <c r="F19" s="629">
        <v>0</v>
      </c>
      <c r="G19" s="629">
        <v>0</v>
      </c>
      <c r="H19" s="629">
        <v>0</v>
      </c>
      <c r="I19" s="629">
        <v>0</v>
      </c>
      <c r="J19" s="629">
        <v>0</v>
      </c>
      <c r="K19" s="629">
        <v>0</v>
      </c>
      <c r="L19" s="629">
        <v>1</v>
      </c>
      <c r="M19" s="629">
        <v>7</v>
      </c>
      <c r="N19" s="629">
        <v>0</v>
      </c>
      <c r="O19" s="629">
        <v>0</v>
      </c>
      <c r="P19" s="629">
        <v>0</v>
      </c>
      <c r="Q19" s="629">
        <v>0</v>
      </c>
      <c r="R19" s="629">
        <v>0</v>
      </c>
      <c r="S19" s="629">
        <v>0</v>
      </c>
      <c r="T19" s="629">
        <v>18</v>
      </c>
      <c r="U19" s="629">
        <v>27</v>
      </c>
      <c r="V19" s="629">
        <v>24</v>
      </c>
      <c r="W19" s="629">
        <v>5</v>
      </c>
      <c r="X19" s="629">
        <v>0</v>
      </c>
      <c r="Y19" s="629">
        <v>0</v>
      </c>
      <c r="Z19" s="629">
        <v>0</v>
      </c>
      <c r="AA19" s="629">
        <v>0</v>
      </c>
      <c r="AB19" s="629">
        <v>5</v>
      </c>
      <c r="AC19" s="629">
        <v>12</v>
      </c>
      <c r="AD19" s="629">
        <v>19</v>
      </c>
      <c r="AE19" s="629">
        <v>29</v>
      </c>
      <c r="AF19" s="629">
        <v>0</v>
      </c>
      <c r="AG19" s="629">
        <v>0</v>
      </c>
      <c r="AH19" s="629">
        <v>38</v>
      </c>
      <c r="AI19" s="629">
        <v>1</v>
      </c>
      <c r="AJ19" s="629">
        <v>0</v>
      </c>
      <c r="AK19" s="629">
        <v>11</v>
      </c>
      <c r="AL19" s="629">
        <v>5</v>
      </c>
      <c r="AM19" s="629">
        <v>13</v>
      </c>
      <c r="AN19" s="629">
        <v>4</v>
      </c>
      <c r="AO19" s="629">
        <v>9</v>
      </c>
      <c r="AP19" s="629">
        <v>33</v>
      </c>
      <c r="AQ19" s="629">
        <v>0</v>
      </c>
      <c r="AR19" s="629">
        <v>0</v>
      </c>
      <c r="AS19" s="629">
        <v>3</v>
      </c>
      <c r="AT19" s="629">
        <v>18</v>
      </c>
      <c r="AU19" s="629">
        <v>6</v>
      </c>
      <c r="AV19" s="629">
        <v>8</v>
      </c>
      <c r="AW19" s="629">
        <v>9</v>
      </c>
      <c r="AX19" s="629">
        <v>28</v>
      </c>
      <c r="AY19" s="629">
        <v>4</v>
      </c>
      <c r="AZ19" s="629">
        <v>2</v>
      </c>
      <c r="BA19" s="629">
        <v>13</v>
      </c>
      <c r="BB19" s="629">
        <v>76</v>
      </c>
      <c r="BC19" s="629">
        <v>4</v>
      </c>
      <c r="BD19" s="629">
        <v>33</v>
      </c>
      <c r="BE19" s="629">
        <v>10</v>
      </c>
      <c r="BF19" s="629">
        <v>433</v>
      </c>
      <c r="BG19" s="629">
        <v>0</v>
      </c>
      <c r="BH19" s="629">
        <v>0</v>
      </c>
      <c r="BI19" s="629">
        <v>0</v>
      </c>
      <c r="BJ19" s="629">
        <v>6</v>
      </c>
      <c r="BK19" s="629">
        <v>107</v>
      </c>
      <c r="BL19" s="629">
        <v>24</v>
      </c>
      <c r="BM19" s="629">
        <v>33</v>
      </c>
      <c r="BN19" s="629">
        <v>0</v>
      </c>
      <c r="BO19" s="629">
        <v>1141</v>
      </c>
      <c r="BP19" s="629">
        <v>602</v>
      </c>
      <c r="BQ19" s="629">
        <v>2</v>
      </c>
      <c r="BR19" s="629">
        <v>3</v>
      </c>
      <c r="BS19" s="629">
        <v>62</v>
      </c>
      <c r="BT19" s="629">
        <v>2</v>
      </c>
      <c r="BU19" s="629">
        <v>47</v>
      </c>
      <c r="BV19" s="629">
        <v>39</v>
      </c>
      <c r="BW19" s="629">
        <v>237</v>
      </c>
      <c r="BX19" s="629">
        <v>219</v>
      </c>
      <c r="BY19" s="629">
        <v>33</v>
      </c>
      <c r="BZ19" s="629">
        <v>52</v>
      </c>
      <c r="CA19" s="629">
        <v>23</v>
      </c>
      <c r="CB19" s="629">
        <v>10</v>
      </c>
      <c r="CC19" s="629">
        <v>45</v>
      </c>
      <c r="CD19" s="629">
        <v>5</v>
      </c>
      <c r="CE19" s="629">
        <v>0</v>
      </c>
      <c r="CF19" s="629">
        <v>2</v>
      </c>
      <c r="CG19" s="629">
        <v>22</v>
      </c>
      <c r="CH19" s="629">
        <v>46</v>
      </c>
      <c r="CI19" s="629">
        <v>1</v>
      </c>
      <c r="CJ19" s="629">
        <v>30</v>
      </c>
      <c r="CK19" s="629">
        <v>6</v>
      </c>
      <c r="CL19" s="629">
        <v>136</v>
      </c>
      <c r="CM19" s="629">
        <v>2</v>
      </c>
      <c r="CN19" s="629">
        <v>5</v>
      </c>
      <c r="CO19" s="629">
        <v>75</v>
      </c>
      <c r="CP19" s="629">
        <v>107</v>
      </c>
      <c r="CQ19" s="629">
        <v>526</v>
      </c>
      <c r="CR19" s="629">
        <v>317</v>
      </c>
      <c r="CS19" s="629">
        <v>4</v>
      </c>
      <c r="CT19" s="629">
        <v>184</v>
      </c>
      <c r="CU19" s="629">
        <v>130</v>
      </c>
      <c r="CV19" s="629">
        <v>104</v>
      </c>
      <c r="CW19" s="629">
        <v>32</v>
      </c>
      <c r="CX19" s="629">
        <v>1</v>
      </c>
      <c r="CY19" s="629">
        <v>10</v>
      </c>
      <c r="CZ19" s="629">
        <v>174</v>
      </c>
      <c r="DA19" s="629">
        <v>20</v>
      </c>
      <c r="DB19" s="629">
        <v>251</v>
      </c>
      <c r="DC19" s="629">
        <v>16</v>
      </c>
      <c r="DD19" s="629">
        <v>117</v>
      </c>
      <c r="DE19" s="629">
        <v>101</v>
      </c>
      <c r="DF19" s="629">
        <v>0</v>
      </c>
      <c r="DG19" s="629">
        <v>1</v>
      </c>
      <c r="DH19" s="630">
        <v>6020</v>
      </c>
      <c r="DI19" s="629">
        <v>66</v>
      </c>
      <c r="DJ19" s="629">
        <v>468</v>
      </c>
      <c r="DK19" s="629">
        <v>0</v>
      </c>
      <c r="DL19" s="629">
        <v>23</v>
      </c>
      <c r="DM19" s="629">
        <v>847</v>
      </c>
      <c r="DN19" s="629">
        <v>-40</v>
      </c>
      <c r="DO19" s="630">
        <v>1364</v>
      </c>
      <c r="DP19" s="630">
        <v>7384</v>
      </c>
      <c r="DQ19" s="629">
        <v>2</v>
      </c>
      <c r="DR19" s="629">
        <v>315</v>
      </c>
      <c r="DS19" s="630">
        <v>1681</v>
      </c>
      <c r="DT19" s="629">
        <v>7701</v>
      </c>
      <c r="DU19" s="629">
        <v>-2158</v>
      </c>
      <c r="DV19" s="630">
        <v>-5015</v>
      </c>
      <c r="DW19" s="629">
        <v>-7173</v>
      </c>
      <c r="DX19" s="630">
        <v>-5492</v>
      </c>
      <c r="DY19" s="631">
        <v>528</v>
      </c>
    </row>
    <row r="20" spans="1:129" x14ac:dyDescent="0.15">
      <c r="A20" s="628">
        <v>7</v>
      </c>
      <c r="B20" s="628">
        <v>7</v>
      </c>
      <c r="D20" s="433" t="s">
        <v>855</v>
      </c>
      <c r="E20" s="433" t="s">
        <v>377</v>
      </c>
      <c r="F20" s="629">
        <v>0</v>
      </c>
      <c r="G20" s="629">
        <v>0</v>
      </c>
      <c r="H20" s="629">
        <v>0</v>
      </c>
      <c r="I20" s="629">
        <v>0</v>
      </c>
      <c r="J20" s="629">
        <v>0</v>
      </c>
      <c r="K20" s="629">
        <v>0</v>
      </c>
      <c r="L20" s="629">
        <v>0</v>
      </c>
      <c r="M20" s="629">
        <v>3</v>
      </c>
      <c r="N20" s="629">
        <v>0</v>
      </c>
      <c r="O20" s="629">
        <v>0</v>
      </c>
      <c r="P20" s="629">
        <v>0</v>
      </c>
      <c r="Q20" s="629">
        <v>0</v>
      </c>
      <c r="R20" s="629">
        <v>1</v>
      </c>
      <c r="S20" s="629">
        <v>8</v>
      </c>
      <c r="T20" s="629">
        <v>11</v>
      </c>
      <c r="U20" s="629">
        <v>11503</v>
      </c>
      <c r="V20" s="629">
        <v>8005</v>
      </c>
      <c r="W20" s="629">
        <v>1486</v>
      </c>
      <c r="X20" s="629">
        <v>0</v>
      </c>
      <c r="Y20" s="629">
        <v>0</v>
      </c>
      <c r="Z20" s="629">
        <v>0</v>
      </c>
      <c r="AA20" s="629">
        <v>0</v>
      </c>
      <c r="AB20" s="629">
        <v>43</v>
      </c>
      <c r="AC20" s="629">
        <v>452</v>
      </c>
      <c r="AD20" s="629">
        <v>24</v>
      </c>
      <c r="AE20" s="629">
        <v>68</v>
      </c>
      <c r="AF20" s="629">
        <v>0</v>
      </c>
      <c r="AG20" s="629">
        <v>0</v>
      </c>
      <c r="AH20" s="629">
        <v>162</v>
      </c>
      <c r="AI20" s="629">
        <v>3</v>
      </c>
      <c r="AJ20" s="629">
        <v>0</v>
      </c>
      <c r="AK20" s="629">
        <v>195</v>
      </c>
      <c r="AL20" s="629">
        <v>0</v>
      </c>
      <c r="AM20" s="629">
        <v>40</v>
      </c>
      <c r="AN20" s="629">
        <v>38</v>
      </c>
      <c r="AO20" s="629">
        <v>0</v>
      </c>
      <c r="AP20" s="629">
        <v>18</v>
      </c>
      <c r="AQ20" s="629">
        <v>0</v>
      </c>
      <c r="AR20" s="629">
        <v>32</v>
      </c>
      <c r="AS20" s="629">
        <v>0</v>
      </c>
      <c r="AT20" s="629">
        <v>37</v>
      </c>
      <c r="AU20" s="629">
        <v>2</v>
      </c>
      <c r="AV20" s="629">
        <v>18</v>
      </c>
      <c r="AW20" s="629">
        <v>2</v>
      </c>
      <c r="AX20" s="629">
        <v>12</v>
      </c>
      <c r="AY20" s="629">
        <v>3</v>
      </c>
      <c r="AZ20" s="629">
        <v>1</v>
      </c>
      <c r="BA20" s="629">
        <v>52</v>
      </c>
      <c r="BB20" s="629">
        <v>391</v>
      </c>
      <c r="BC20" s="629">
        <v>6</v>
      </c>
      <c r="BD20" s="629">
        <v>8</v>
      </c>
      <c r="BE20" s="629">
        <v>57</v>
      </c>
      <c r="BF20" s="629">
        <v>328</v>
      </c>
      <c r="BG20" s="629">
        <v>0</v>
      </c>
      <c r="BH20" s="629">
        <v>0</v>
      </c>
      <c r="BI20" s="629">
        <v>0</v>
      </c>
      <c r="BJ20" s="629">
        <v>9</v>
      </c>
      <c r="BK20" s="629">
        <v>2</v>
      </c>
      <c r="BL20" s="629">
        <v>0</v>
      </c>
      <c r="BM20" s="629">
        <v>131</v>
      </c>
      <c r="BN20" s="629">
        <v>0</v>
      </c>
      <c r="BO20" s="629">
        <v>429</v>
      </c>
      <c r="BP20" s="629">
        <v>67</v>
      </c>
      <c r="BQ20" s="629">
        <v>0</v>
      </c>
      <c r="BR20" s="629">
        <v>0</v>
      </c>
      <c r="BS20" s="629">
        <v>0</v>
      </c>
      <c r="BT20" s="629">
        <v>0</v>
      </c>
      <c r="BU20" s="629">
        <v>0</v>
      </c>
      <c r="BV20" s="629">
        <v>3</v>
      </c>
      <c r="BW20" s="629">
        <v>-122</v>
      </c>
      <c r="BX20" s="629">
        <v>41</v>
      </c>
      <c r="BY20" s="629">
        <v>0</v>
      </c>
      <c r="BZ20" s="629">
        <v>0</v>
      </c>
      <c r="CA20" s="629">
        <v>12</v>
      </c>
      <c r="CB20" s="629">
        <v>0</v>
      </c>
      <c r="CC20" s="629">
        <v>27</v>
      </c>
      <c r="CD20" s="629">
        <v>0</v>
      </c>
      <c r="CE20" s="629">
        <v>0</v>
      </c>
      <c r="CF20" s="629">
        <v>8</v>
      </c>
      <c r="CG20" s="629">
        <v>39</v>
      </c>
      <c r="CH20" s="629">
        <v>159</v>
      </c>
      <c r="CI20" s="629">
        <v>0</v>
      </c>
      <c r="CJ20" s="629">
        <v>1</v>
      </c>
      <c r="CK20" s="629">
        <v>0</v>
      </c>
      <c r="CL20" s="629">
        <v>220</v>
      </c>
      <c r="CM20" s="629">
        <v>0</v>
      </c>
      <c r="CN20" s="629">
        <v>351</v>
      </c>
      <c r="CO20" s="629">
        <v>13</v>
      </c>
      <c r="CP20" s="629">
        <v>104</v>
      </c>
      <c r="CQ20" s="629">
        <v>593</v>
      </c>
      <c r="CR20" s="629">
        <v>0</v>
      </c>
      <c r="CS20" s="629">
        <v>18</v>
      </c>
      <c r="CT20" s="629">
        <v>31</v>
      </c>
      <c r="CU20" s="629">
        <v>32</v>
      </c>
      <c r="CV20" s="629">
        <v>13</v>
      </c>
      <c r="CW20" s="629">
        <v>0</v>
      </c>
      <c r="CX20" s="629">
        <v>0</v>
      </c>
      <c r="CY20" s="629">
        <v>19</v>
      </c>
      <c r="CZ20" s="629">
        <v>179</v>
      </c>
      <c r="DA20" s="629">
        <v>7</v>
      </c>
      <c r="DB20" s="629">
        <v>0</v>
      </c>
      <c r="DC20" s="629">
        <v>8</v>
      </c>
      <c r="DD20" s="629">
        <v>13</v>
      </c>
      <c r="DE20" s="629">
        <v>1</v>
      </c>
      <c r="DF20" s="629">
        <v>344</v>
      </c>
      <c r="DG20" s="629">
        <v>2</v>
      </c>
      <c r="DH20" s="630">
        <v>25763</v>
      </c>
      <c r="DI20" s="629">
        <v>-101</v>
      </c>
      <c r="DJ20" s="629">
        <v>-271</v>
      </c>
      <c r="DK20" s="629">
        <v>0</v>
      </c>
      <c r="DL20" s="629">
        <v>0</v>
      </c>
      <c r="DM20" s="629">
        <v>0</v>
      </c>
      <c r="DN20" s="629">
        <v>-455</v>
      </c>
      <c r="DO20" s="630">
        <v>-827</v>
      </c>
      <c r="DP20" s="630">
        <v>24936</v>
      </c>
      <c r="DQ20" s="629">
        <v>7606</v>
      </c>
      <c r="DR20" s="629">
        <v>21372</v>
      </c>
      <c r="DS20" s="630">
        <v>28151</v>
      </c>
      <c r="DT20" s="629">
        <v>53914</v>
      </c>
      <c r="DU20" s="629">
        <v>-1797</v>
      </c>
      <c r="DV20" s="630">
        <v>-16310</v>
      </c>
      <c r="DW20" s="629">
        <v>-18107</v>
      </c>
      <c r="DX20" s="630">
        <v>10044</v>
      </c>
      <c r="DY20" s="631">
        <v>35807</v>
      </c>
    </row>
    <row r="21" spans="1:129" x14ac:dyDescent="0.15">
      <c r="A21" s="628">
        <v>7</v>
      </c>
      <c r="B21" s="628">
        <v>7</v>
      </c>
      <c r="D21" s="433" t="s">
        <v>697</v>
      </c>
      <c r="E21" s="433" t="s">
        <v>378</v>
      </c>
      <c r="F21" s="629">
        <v>15</v>
      </c>
      <c r="G21" s="629">
        <v>0</v>
      </c>
      <c r="H21" s="629">
        <v>1</v>
      </c>
      <c r="I21" s="629">
        <v>0</v>
      </c>
      <c r="J21" s="629">
        <v>0</v>
      </c>
      <c r="K21" s="629">
        <v>0</v>
      </c>
      <c r="L21" s="629">
        <v>0</v>
      </c>
      <c r="M21" s="629">
        <v>226</v>
      </c>
      <c r="N21" s="629">
        <v>4</v>
      </c>
      <c r="O21" s="629">
        <v>1</v>
      </c>
      <c r="P21" s="629">
        <v>0</v>
      </c>
      <c r="Q21" s="629">
        <v>0</v>
      </c>
      <c r="R21" s="629">
        <v>3</v>
      </c>
      <c r="S21" s="629">
        <v>1</v>
      </c>
      <c r="T21" s="629">
        <v>6</v>
      </c>
      <c r="U21" s="629">
        <v>11</v>
      </c>
      <c r="V21" s="629">
        <v>132</v>
      </c>
      <c r="W21" s="629">
        <v>12</v>
      </c>
      <c r="X21" s="629">
        <v>0</v>
      </c>
      <c r="Y21" s="629">
        <v>0</v>
      </c>
      <c r="Z21" s="629">
        <v>0</v>
      </c>
      <c r="AA21" s="629">
        <v>0</v>
      </c>
      <c r="AB21" s="629">
        <v>40</v>
      </c>
      <c r="AC21" s="629">
        <v>148</v>
      </c>
      <c r="AD21" s="629">
        <v>250</v>
      </c>
      <c r="AE21" s="629">
        <v>872</v>
      </c>
      <c r="AF21" s="629">
        <v>0</v>
      </c>
      <c r="AG21" s="629">
        <v>0</v>
      </c>
      <c r="AH21" s="629">
        <v>95</v>
      </c>
      <c r="AI21" s="629">
        <v>1</v>
      </c>
      <c r="AJ21" s="629">
        <v>1</v>
      </c>
      <c r="AK21" s="629">
        <v>191</v>
      </c>
      <c r="AL21" s="629">
        <v>24</v>
      </c>
      <c r="AM21" s="629">
        <v>66</v>
      </c>
      <c r="AN21" s="629">
        <v>10</v>
      </c>
      <c r="AO21" s="629">
        <v>0</v>
      </c>
      <c r="AP21" s="629">
        <v>0</v>
      </c>
      <c r="AQ21" s="629">
        <v>0</v>
      </c>
      <c r="AR21" s="629">
        <v>202</v>
      </c>
      <c r="AS21" s="629">
        <v>0</v>
      </c>
      <c r="AT21" s="629">
        <v>7</v>
      </c>
      <c r="AU21" s="629">
        <v>2</v>
      </c>
      <c r="AV21" s="629">
        <v>163</v>
      </c>
      <c r="AW21" s="629">
        <v>10</v>
      </c>
      <c r="AX21" s="629">
        <v>37</v>
      </c>
      <c r="AY21" s="629">
        <v>39</v>
      </c>
      <c r="AZ21" s="629">
        <v>1</v>
      </c>
      <c r="BA21" s="629">
        <v>34</v>
      </c>
      <c r="BB21" s="629">
        <v>111</v>
      </c>
      <c r="BC21" s="629">
        <v>19</v>
      </c>
      <c r="BD21" s="629">
        <v>38</v>
      </c>
      <c r="BE21" s="629">
        <v>63</v>
      </c>
      <c r="BF21" s="629">
        <v>473</v>
      </c>
      <c r="BG21" s="629">
        <v>0</v>
      </c>
      <c r="BH21" s="629">
        <v>0</v>
      </c>
      <c r="BI21" s="629">
        <v>0</v>
      </c>
      <c r="BJ21" s="629">
        <v>5</v>
      </c>
      <c r="BK21" s="629">
        <v>2</v>
      </c>
      <c r="BL21" s="629">
        <v>5</v>
      </c>
      <c r="BM21" s="629">
        <v>36</v>
      </c>
      <c r="BN21" s="629">
        <v>3</v>
      </c>
      <c r="BO21" s="629">
        <v>2</v>
      </c>
      <c r="BP21" s="629">
        <v>56</v>
      </c>
      <c r="BQ21" s="629">
        <v>0</v>
      </c>
      <c r="BR21" s="629">
        <v>0</v>
      </c>
      <c r="BS21" s="629">
        <v>0</v>
      </c>
      <c r="BT21" s="629">
        <v>0</v>
      </c>
      <c r="BU21" s="629">
        <v>1</v>
      </c>
      <c r="BV21" s="629">
        <v>9</v>
      </c>
      <c r="BW21" s="629">
        <v>1323</v>
      </c>
      <c r="BX21" s="629">
        <v>125</v>
      </c>
      <c r="BY21" s="629">
        <v>3</v>
      </c>
      <c r="BZ21" s="629">
        <v>0</v>
      </c>
      <c r="CA21" s="629">
        <v>0</v>
      </c>
      <c r="CB21" s="629">
        <v>8</v>
      </c>
      <c r="CC21" s="629">
        <v>48</v>
      </c>
      <c r="CD21" s="629">
        <v>3</v>
      </c>
      <c r="CE21" s="629">
        <v>0</v>
      </c>
      <c r="CF21" s="629">
        <v>1</v>
      </c>
      <c r="CG21" s="629">
        <v>16</v>
      </c>
      <c r="CH21" s="629">
        <v>139</v>
      </c>
      <c r="CI21" s="629">
        <v>1</v>
      </c>
      <c r="CJ21" s="629">
        <v>2</v>
      </c>
      <c r="CK21" s="629">
        <v>3</v>
      </c>
      <c r="CL21" s="629">
        <v>38</v>
      </c>
      <c r="CM21" s="629">
        <v>0</v>
      </c>
      <c r="CN21" s="629">
        <v>3</v>
      </c>
      <c r="CO21" s="629">
        <v>13</v>
      </c>
      <c r="CP21" s="629">
        <v>35</v>
      </c>
      <c r="CQ21" s="629">
        <v>227</v>
      </c>
      <c r="CR21" s="629">
        <v>168</v>
      </c>
      <c r="CS21" s="629">
        <v>18</v>
      </c>
      <c r="CT21" s="629">
        <v>158</v>
      </c>
      <c r="CU21" s="629">
        <v>151</v>
      </c>
      <c r="CV21" s="629">
        <v>13</v>
      </c>
      <c r="CW21" s="629">
        <v>0</v>
      </c>
      <c r="CX21" s="629">
        <v>1</v>
      </c>
      <c r="CY21" s="629">
        <v>0</v>
      </c>
      <c r="CZ21" s="629">
        <v>84</v>
      </c>
      <c r="DA21" s="629">
        <v>4</v>
      </c>
      <c r="DB21" s="629">
        <v>285</v>
      </c>
      <c r="DC21" s="629">
        <v>9</v>
      </c>
      <c r="DD21" s="629">
        <v>15</v>
      </c>
      <c r="DE21" s="629">
        <v>43</v>
      </c>
      <c r="DF21" s="629">
        <v>874</v>
      </c>
      <c r="DG21" s="629">
        <v>1</v>
      </c>
      <c r="DH21" s="630">
        <v>7240</v>
      </c>
      <c r="DI21" s="629">
        <v>266</v>
      </c>
      <c r="DJ21" s="629">
        <v>670</v>
      </c>
      <c r="DK21" s="629">
        <v>0</v>
      </c>
      <c r="DL21" s="629">
        <v>0</v>
      </c>
      <c r="DM21" s="629">
        <v>0</v>
      </c>
      <c r="DN21" s="629">
        <v>-168</v>
      </c>
      <c r="DO21" s="630">
        <v>768</v>
      </c>
      <c r="DP21" s="630">
        <v>8008</v>
      </c>
      <c r="DQ21" s="629">
        <v>613</v>
      </c>
      <c r="DR21" s="629">
        <v>18960</v>
      </c>
      <c r="DS21" s="630">
        <v>20341</v>
      </c>
      <c r="DT21" s="629">
        <v>27581</v>
      </c>
      <c r="DU21" s="629">
        <v>0</v>
      </c>
      <c r="DV21" s="630">
        <v>0</v>
      </c>
      <c r="DW21" s="629">
        <v>0</v>
      </c>
      <c r="DX21" s="630">
        <v>20341</v>
      </c>
      <c r="DY21" s="631">
        <v>27581</v>
      </c>
    </row>
    <row r="22" spans="1:129" x14ac:dyDescent="0.15">
      <c r="A22" s="628">
        <v>22</v>
      </c>
      <c r="B22" s="628">
        <v>22</v>
      </c>
      <c r="D22" s="433" t="s">
        <v>856</v>
      </c>
      <c r="E22" s="433" t="s">
        <v>379</v>
      </c>
      <c r="F22" s="629">
        <v>0</v>
      </c>
      <c r="G22" s="629">
        <v>0</v>
      </c>
      <c r="H22" s="629">
        <v>0</v>
      </c>
      <c r="I22" s="629">
        <v>0</v>
      </c>
      <c r="J22" s="629">
        <v>0</v>
      </c>
      <c r="K22" s="629">
        <v>0</v>
      </c>
      <c r="L22" s="629">
        <v>0</v>
      </c>
      <c r="M22" s="629">
        <v>149</v>
      </c>
      <c r="N22" s="629">
        <v>0</v>
      </c>
      <c r="O22" s="629">
        <v>0</v>
      </c>
      <c r="P22" s="629">
        <v>0</v>
      </c>
      <c r="Q22" s="629">
        <v>0</v>
      </c>
      <c r="R22" s="629">
        <v>2</v>
      </c>
      <c r="S22" s="629">
        <v>1</v>
      </c>
      <c r="T22" s="629">
        <v>2</v>
      </c>
      <c r="U22" s="629">
        <v>15</v>
      </c>
      <c r="V22" s="629">
        <v>388</v>
      </c>
      <c r="W22" s="629">
        <v>561</v>
      </c>
      <c r="X22" s="629">
        <v>0</v>
      </c>
      <c r="Y22" s="629">
        <v>0</v>
      </c>
      <c r="Z22" s="629">
        <v>0</v>
      </c>
      <c r="AA22" s="629">
        <v>0</v>
      </c>
      <c r="AB22" s="629">
        <v>4</v>
      </c>
      <c r="AC22" s="629">
        <v>81</v>
      </c>
      <c r="AD22" s="629">
        <v>27</v>
      </c>
      <c r="AE22" s="629">
        <v>303</v>
      </c>
      <c r="AF22" s="629">
        <v>0</v>
      </c>
      <c r="AG22" s="629">
        <v>0</v>
      </c>
      <c r="AH22" s="629">
        <v>16</v>
      </c>
      <c r="AI22" s="629">
        <v>1</v>
      </c>
      <c r="AJ22" s="629">
        <v>0</v>
      </c>
      <c r="AK22" s="629">
        <v>135</v>
      </c>
      <c r="AL22" s="629">
        <v>1</v>
      </c>
      <c r="AM22" s="629">
        <v>5</v>
      </c>
      <c r="AN22" s="629">
        <v>0</v>
      </c>
      <c r="AO22" s="629">
        <v>2</v>
      </c>
      <c r="AP22" s="629">
        <v>14</v>
      </c>
      <c r="AQ22" s="629">
        <v>0</v>
      </c>
      <c r="AR22" s="629">
        <v>17</v>
      </c>
      <c r="AS22" s="629">
        <v>8</v>
      </c>
      <c r="AT22" s="629">
        <v>34</v>
      </c>
      <c r="AU22" s="629">
        <v>6</v>
      </c>
      <c r="AV22" s="629">
        <v>259</v>
      </c>
      <c r="AW22" s="629">
        <v>39</v>
      </c>
      <c r="AX22" s="629">
        <v>136</v>
      </c>
      <c r="AY22" s="629">
        <v>107</v>
      </c>
      <c r="AZ22" s="629">
        <v>15</v>
      </c>
      <c r="BA22" s="629">
        <v>23</v>
      </c>
      <c r="BB22" s="629">
        <v>159</v>
      </c>
      <c r="BC22" s="629">
        <v>38</v>
      </c>
      <c r="BD22" s="629">
        <v>71</v>
      </c>
      <c r="BE22" s="629">
        <v>15</v>
      </c>
      <c r="BF22" s="629">
        <v>960</v>
      </c>
      <c r="BG22" s="629">
        <v>0</v>
      </c>
      <c r="BH22" s="629">
        <v>0</v>
      </c>
      <c r="BI22" s="629">
        <v>0</v>
      </c>
      <c r="BJ22" s="629">
        <v>6</v>
      </c>
      <c r="BK22" s="629">
        <v>93</v>
      </c>
      <c r="BL22" s="629">
        <v>80</v>
      </c>
      <c r="BM22" s="629">
        <v>47</v>
      </c>
      <c r="BN22" s="629">
        <v>6</v>
      </c>
      <c r="BO22" s="629">
        <v>71</v>
      </c>
      <c r="BP22" s="629">
        <v>23</v>
      </c>
      <c r="BQ22" s="629">
        <v>14</v>
      </c>
      <c r="BR22" s="629">
        <v>7</v>
      </c>
      <c r="BS22" s="629">
        <v>129</v>
      </c>
      <c r="BT22" s="629">
        <v>16</v>
      </c>
      <c r="BU22" s="629">
        <v>46</v>
      </c>
      <c r="BV22" s="629">
        <v>47</v>
      </c>
      <c r="BW22" s="629">
        <v>1257</v>
      </c>
      <c r="BX22" s="629">
        <v>1402</v>
      </c>
      <c r="BY22" s="629">
        <v>23</v>
      </c>
      <c r="BZ22" s="629">
        <v>1</v>
      </c>
      <c r="CA22" s="629">
        <v>0</v>
      </c>
      <c r="CB22" s="629">
        <v>47</v>
      </c>
      <c r="CC22" s="629">
        <v>166</v>
      </c>
      <c r="CD22" s="629">
        <v>5</v>
      </c>
      <c r="CE22" s="629">
        <v>0</v>
      </c>
      <c r="CF22" s="629">
        <v>10</v>
      </c>
      <c r="CG22" s="629">
        <v>10</v>
      </c>
      <c r="CH22" s="629">
        <v>106</v>
      </c>
      <c r="CI22" s="629">
        <v>22</v>
      </c>
      <c r="CJ22" s="629">
        <v>68</v>
      </c>
      <c r="CK22" s="629">
        <v>26</v>
      </c>
      <c r="CL22" s="629">
        <v>258</v>
      </c>
      <c r="CM22" s="629">
        <v>5</v>
      </c>
      <c r="CN22" s="629">
        <v>362</v>
      </c>
      <c r="CO22" s="629">
        <v>579</v>
      </c>
      <c r="CP22" s="629">
        <v>295</v>
      </c>
      <c r="CQ22" s="629">
        <v>2841</v>
      </c>
      <c r="CR22" s="629">
        <v>430</v>
      </c>
      <c r="CS22" s="629">
        <v>36</v>
      </c>
      <c r="CT22" s="629">
        <v>186</v>
      </c>
      <c r="CU22" s="629">
        <v>66</v>
      </c>
      <c r="CV22" s="629">
        <v>314</v>
      </c>
      <c r="CW22" s="629">
        <v>25</v>
      </c>
      <c r="CX22" s="629">
        <v>94</v>
      </c>
      <c r="CY22" s="629">
        <v>76</v>
      </c>
      <c r="CZ22" s="629">
        <v>245</v>
      </c>
      <c r="DA22" s="629">
        <v>3</v>
      </c>
      <c r="DB22" s="629">
        <v>48</v>
      </c>
      <c r="DC22" s="629">
        <v>34</v>
      </c>
      <c r="DD22" s="629">
        <v>172</v>
      </c>
      <c r="DE22" s="629">
        <v>100</v>
      </c>
      <c r="DF22" s="629">
        <v>0</v>
      </c>
      <c r="DG22" s="629">
        <v>0</v>
      </c>
      <c r="DH22" s="630">
        <v>13491</v>
      </c>
      <c r="DI22" s="629">
        <v>54</v>
      </c>
      <c r="DJ22" s="629">
        <v>144</v>
      </c>
      <c r="DK22" s="629">
        <v>0</v>
      </c>
      <c r="DL22" s="629">
        <v>0</v>
      </c>
      <c r="DM22" s="629">
        <v>0</v>
      </c>
      <c r="DN22" s="629">
        <v>-98</v>
      </c>
      <c r="DO22" s="630">
        <v>100</v>
      </c>
      <c r="DP22" s="630">
        <v>13591</v>
      </c>
      <c r="DQ22" s="629">
        <v>0</v>
      </c>
      <c r="DR22" s="629">
        <v>6740</v>
      </c>
      <c r="DS22" s="630">
        <v>6840</v>
      </c>
      <c r="DT22" s="629">
        <v>20331</v>
      </c>
      <c r="DU22" s="629">
        <v>-162</v>
      </c>
      <c r="DV22" s="630">
        <v>-8877</v>
      </c>
      <c r="DW22" s="629">
        <v>-9039</v>
      </c>
      <c r="DX22" s="630">
        <v>-2199</v>
      </c>
      <c r="DY22" s="631">
        <v>11292</v>
      </c>
    </row>
    <row r="23" spans="1:129" x14ac:dyDescent="0.15">
      <c r="A23" s="628">
        <v>8</v>
      </c>
      <c r="B23" s="628">
        <v>8</v>
      </c>
      <c r="D23" s="433" t="s">
        <v>857</v>
      </c>
      <c r="E23" s="433" t="s">
        <v>380</v>
      </c>
      <c r="F23" s="629">
        <v>25</v>
      </c>
      <c r="G23" s="629">
        <v>0</v>
      </c>
      <c r="H23" s="629">
        <v>0</v>
      </c>
      <c r="I23" s="629">
        <v>0</v>
      </c>
      <c r="J23" s="629">
        <v>0</v>
      </c>
      <c r="K23" s="629">
        <v>0</v>
      </c>
      <c r="L23" s="629">
        <v>0</v>
      </c>
      <c r="M23" s="629">
        <v>0</v>
      </c>
      <c r="N23" s="629">
        <v>0</v>
      </c>
      <c r="O23" s="629">
        <v>0</v>
      </c>
      <c r="P23" s="629">
        <v>0</v>
      </c>
      <c r="Q23" s="629">
        <v>0</v>
      </c>
      <c r="R23" s="629">
        <v>0</v>
      </c>
      <c r="S23" s="629">
        <v>0</v>
      </c>
      <c r="T23" s="629">
        <v>0</v>
      </c>
      <c r="U23" s="629">
        <v>0</v>
      </c>
      <c r="V23" s="629">
        <v>0</v>
      </c>
      <c r="W23" s="629">
        <v>0</v>
      </c>
      <c r="X23" s="629">
        <v>0</v>
      </c>
      <c r="Y23" s="629">
        <v>0</v>
      </c>
      <c r="Z23" s="629">
        <v>0</v>
      </c>
      <c r="AA23" s="629">
        <v>0</v>
      </c>
      <c r="AB23" s="629">
        <v>61</v>
      </c>
      <c r="AC23" s="629">
        <v>7</v>
      </c>
      <c r="AD23" s="629">
        <v>13</v>
      </c>
      <c r="AE23" s="629">
        <v>154</v>
      </c>
      <c r="AF23" s="629">
        <v>0</v>
      </c>
      <c r="AG23" s="629">
        <v>-4</v>
      </c>
      <c r="AH23" s="629">
        <v>0</v>
      </c>
      <c r="AI23" s="629">
        <v>0</v>
      </c>
      <c r="AJ23" s="629">
        <v>0</v>
      </c>
      <c r="AK23" s="629">
        <v>0</v>
      </c>
      <c r="AL23" s="629">
        <v>0</v>
      </c>
      <c r="AM23" s="629">
        <v>0</v>
      </c>
      <c r="AN23" s="629">
        <v>0</v>
      </c>
      <c r="AO23" s="629">
        <v>-128</v>
      </c>
      <c r="AP23" s="629">
        <v>66</v>
      </c>
      <c r="AQ23" s="629">
        <v>0</v>
      </c>
      <c r="AR23" s="629">
        <v>0</v>
      </c>
      <c r="AS23" s="629">
        <v>1</v>
      </c>
      <c r="AT23" s="629">
        <v>0</v>
      </c>
      <c r="AU23" s="629">
        <v>0</v>
      </c>
      <c r="AV23" s="629">
        <v>0</v>
      </c>
      <c r="AW23" s="629">
        <v>0</v>
      </c>
      <c r="AX23" s="629">
        <v>0</v>
      </c>
      <c r="AY23" s="629">
        <v>0</v>
      </c>
      <c r="AZ23" s="629">
        <v>0</v>
      </c>
      <c r="BA23" s="629">
        <v>0</v>
      </c>
      <c r="BB23" s="629">
        <v>0</v>
      </c>
      <c r="BC23" s="629">
        <v>0</v>
      </c>
      <c r="BD23" s="629">
        <v>0</v>
      </c>
      <c r="BE23" s="629">
        <v>5</v>
      </c>
      <c r="BF23" s="629">
        <v>0</v>
      </c>
      <c r="BG23" s="629">
        <v>0</v>
      </c>
      <c r="BH23" s="629">
        <v>0</v>
      </c>
      <c r="BI23" s="629">
        <v>0</v>
      </c>
      <c r="BJ23" s="629">
        <v>0</v>
      </c>
      <c r="BK23" s="629">
        <v>0</v>
      </c>
      <c r="BL23" s="629">
        <v>0</v>
      </c>
      <c r="BM23" s="629">
        <v>0</v>
      </c>
      <c r="BN23" s="629">
        <v>0</v>
      </c>
      <c r="BO23" s="629">
        <v>0</v>
      </c>
      <c r="BP23" s="629">
        <v>0</v>
      </c>
      <c r="BQ23" s="629">
        <v>10</v>
      </c>
      <c r="BR23" s="629">
        <v>4</v>
      </c>
      <c r="BS23" s="629">
        <v>15</v>
      </c>
      <c r="BT23" s="629">
        <v>0</v>
      </c>
      <c r="BU23" s="629">
        <v>0</v>
      </c>
      <c r="BV23" s="629">
        <v>0</v>
      </c>
      <c r="BW23" s="629">
        <v>0</v>
      </c>
      <c r="BX23" s="629">
        <v>0</v>
      </c>
      <c r="BY23" s="629">
        <v>0</v>
      </c>
      <c r="BZ23" s="629">
        <v>0</v>
      </c>
      <c r="CA23" s="629">
        <v>0</v>
      </c>
      <c r="CB23" s="629">
        <v>0</v>
      </c>
      <c r="CC23" s="629">
        <v>0</v>
      </c>
      <c r="CD23" s="629">
        <v>0</v>
      </c>
      <c r="CE23" s="629">
        <v>0</v>
      </c>
      <c r="CF23" s="629">
        <v>0</v>
      </c>
      <c r="CG23" s="629">
        <v>0</v>
      </c>
      <c r="CH23" s="629">
        <v>0</v>
      </c>
      <c r="CI23" s="629">
        <v>0</v>
      </c>
      <c r="CJ23" s="629">
        <v>0</v>
      </c>
      <c r="CK23" s="629">
        <v>0</v>
      </c>
      <c r="CL23" s="629">
        <v>0</v>
      </c>
      <c r="CM23" s="629">
        <v>0</v>
      </c>
      <c r="CN23" s="629">
        <v>0</v>
      </c>
      <c r="CO23" s="629">
        <v>0</v>
      </c>
      <c r="CP23" s="629">
        <v>0</v>
      </c>
      <c r="CQ23" s="629">
        <v>0</v>
      </c>
      <c r="CR23" s="629">
        <v>0</v>
      </c>
      <c r="CS23" s="629">
        <v>0</v>
      </c>
      <c r="CT23" s="629">
        <v>0</v>
      </c>
      <c r="CU23" s="629">
        <v>0</v>
      </c>
      <c r="CV23" s="629">
        <v>0</v>
      </c>
      <c r="CW23" s="629">
        <v>0</v>
      </c>
      <c r="CX23" s="629">
        <v>0</v>
      </c>
      <c r="CY23" s="629">
        <v>0</v>
      </c>
      <c r="CZ23" s="629">
        <v>0</v>
      </c>
      <c r="DA23" s="629">
        <v>0</v>
      </c>
      <c r="DB23" s="629">
        <v>0</v>
      </c>
      <c r="DC23" s="629">
        <v>0</v>
      </c>
      <c r="DD23" s="629">
        <v>5</v>
      </c>
      <c r="DE23" s="629">
        <v>15</v>
      </c>
      <c r="DF23" s="629">
        <v>0</v>
      </c>
      <c r="DG23" s="629">
        <v>5</v>
      </c>
      <c r="DH23" s="630">
        <v>254</v>
      </c>
      <c r="DI23" s="629">
        <v>0</v>
      </c>
      <c r="DJ23" s="629">
        <v>16</v>
      </c>
      <c r="DK23" s="629">
        <v>0</v>
      </c>
      <c r="DL23" s="629">
        <v>0</v>
      </c>
      <c r="DM23" s="629">
        <v>0</v>
      </c>
      <c r="DN23" s="629">
        <v>0</v>
      </c>
      <c r="DO23" s="630">
        <v>16</v>
      </c>
      <c r="DP23" s="630">
        <v>270</v>
      </c>
      <c r="DQ23" s="629">
        <v>0</v>
      </c>
      <c r="DR23" s="629">
        <v>0</v>
      </c>
      <c r="DS23" s="630">
        <v>16</v>
      </c>
      <c r="DT23" s="629">
        <v>270</v>
      </c>
      <c r="DU23" s="629">
        <v>-63</v>
      </c>
      <c r="DV23" s="630">
        <v>-207</v>
      </c>
      <c r="DW23" s="629">
        <v>-270</v>
      </c>
      <c r="DX23" s="630">
        <v>-254</v>
      </c>
      <c r="DY23" s="631">
        <v>0</v>
      </c>
    </row>
    <row r="24" spans="1:129" x14ac:dyDescent="0.15">
      <c r="A24" s="628">
        <v>8</v>
      </c>
      <c r="B24" s="628">
        <v>8</v>
      </c>
      <c r="D24" s="433" t="s">
        <v>858</v>
      </c>
      <c r="E24" s="433" t="s">
        <v>571</v>
      </c>
      <c r="F24" s="629">
        <v>1</v>
      </c>
      <c r="G24" s="629">
        <v>0</v>
      </c>
      <c r="H24" s="629">
        <v>0</v>
      </c>
      <c r="I24" s="629">
        <v>0</v>
      </c>
      <c r="J24" s="629">
        <v>0</v>
      </c>
      <c r="K24" s="629">
        <v>0</v>
      </c>
      <c r="L24" s="629">
        <v>0</v>
      </c>
      <c r="M24" s="629">
        <v>75</v>
      </c>
      <c r="N24" s="629">
        <v>1</v>
      </c>
      <c r="O24" s="629">
        <v>2</v>
      </c>
      <c r="P24" s="629">
        <v>0</v>
      </c>
      <c r="Q24" s="629">
        <v>1</v>
      </c>
      <c r="R24" s="629">
        <v>0</v>
      </c>
      <c r="S24" s="629">
        <v>0</v>
      </c>
      <c r="T24" s="629">
        <v>0</v>
      </c>
      <c r="U24" s="629">
        <v>210</v>
      </c>
      <c r="V24" s="629">
        <v>30</v>
      </c>
      <c r="W24" s="629">
        <v>0</v>
      </c>
      <c r="X24" s="629">
        <v>0</v>
      </c>
      <c r="Y24" s="629">
        <v>0</v>
      </c>
      <c r="Z24" s="629">
        <v>0</v>
      </c>
      <c r="AA24" s="629">
        <v>0</v>
      </c>
      <c r="AB24" s="629">
        <v>256</v>
      </c>
      <c r="AC24" s="629">
        <v>231</v>
      </c>
      <c r="AD24" s="629">
        <v>329</v>
      </c>
      <c r="AE24" s="629">
        <v>2504</v>
      </c>
      <c r="AF24" s="629">
        <v>0</v>
      </c>
      <c r="AG24" s="629">
        <v>0</v>
      </c>
      <c r="AH24" s="629">
        <v>172</v>
      </c>
      <c r="AI24" s="629">
        <v>19</v>
      </c>
      <c r="AJ24" s="629">
        <v>0</v>
      </c>
      <c r="AK24" s="629">
        <v>655</v>
      </c>
      <c r="AL24" s="629">
        <v>8</v>
      </c>
      <c r="AM24" s="629">
        <v>46</v>
      </c>
      <c r="AN24" s="629">
        <v>17</v>
      </c>
      <c r="AO24" s="629">
        <v>690</v>
      </c>
      <c r="AP24" s="629">
        <v>517</v>
      </c>
      <c r="AQ24" s="629">
        <v>0</v>
      </c>
      <c r="AR24" s="629">
        <v>60</v>
      </c>
      <c r="AS24" s="629">
        <v>198</v>
      </c>
      <c r="AT24" s="629">
        <v>13</v>
      </c>
      <c r="AU24" s="629">
        <v>111</v>
      </c>
      <c r="AV24" s="629">
        <v>39</v>
      </c>
      <c r="AW24" s="629">
        <v>18</v>
      </c>
      <c r="AX24" s="629">
        <v>52</v>
      </c>
      <c r="AY24" s="629">
        <v>6</v>
      </c>
      <c r="AZ24" s="629">
        <v>18</v>
      </c>
      <c r="BA24" s="629">
        <v>32</v>
      </c>
      <c r="BB24" s="629">
        <v>76</v>
      </c>
      <c r="BC24" s="629">
        <v>3</v>
      </c>
      <c r="BD24" s="629">
        <v>26</v>
      </c>
      <c r="BE24" s="629">
        <v>282</v>
      </c>
      <c r="BF24" s="629">
        <v>503</v>
      </c>
      <c r="BG24" s="629">
        <v>0</v>
      </c>
      <c r="BH24" s="629">
        <v>0</v>
      </c>
      <c r="BI24" s="629">
        <v>0</v>
      </c>
      <c r="BJ24" s="629">
        <v>3</v>
      </c>
      <c r="BK24" s="629">
        <v>53</v>
      </c>
      <c r="BL24" s="629">
        <v>14</v>
      </c>
      <c r="BM24" s="629">
        <v>33</v>
      </c>
      <c r="BN24" s="629">
        <v>1</v>
      </c>
      <c r="BO24" s="629">
        <v>18</v>
      </c>
      <c r="BP24" s="629">
        <v>8</v>
      </c>
      <c r="BQ24" s="629">
        <v>18</v>
      </c>
      <c r="BR24" s="629">
        <v>17</v>
      </c>
      <c r="BS24" s="629">
        <v>1</v>
      </c>
      <c r="BT24" s="629">
        <v>0</v>
      </c>
      <c r="BU24" s="629">
        <v>118</v>
      </c>
      <c r="BV24" s="629">
        <v>96</v>
      </c>
      <c r="BW24" s="629">
        <v>0</v>
      </c>
      <c r="BX24" s="629">
        <v>0</v>
      </c>
      <c r="BY24" s="629">
        <v>0</v>
      </c>
      <c r="BZ24" s="629">
        <v>0</v>
      </c>
      <c r="CA24" s="629">
        <v>0</v>
      </c>
      <c r="CB24" s="629">
        <v>1</v>
      </c>
      <c r="CC24" s="629">
        <v>5</v>
      </c>
      <c r="CD24" s="629">
        <v>0</v>
      </c>
      <c r="CE24" s="629">
        <v>0</v>
      </c>
      <c r="CF24" s="629">
        <v>0</v>
      </c>
      <c r="CG24" s="629">
        <v>6</v>
      </c>
      <c r="CH24" s="629">
        <v>7</v>
      </c>
      <c r="CI24" s="629">
        <v>0</v>
      </c>
      <c r="CJ24" s="629">
        <v>0</v>
      </c>
      <c r="CK24" s="629">
        <v>0</v>
      </c>
      <c r="CL24" s="629">
        <v>0</v>
      </c>
      <c r="CM24" s="629">
        <v>0</v>
      </c>
      <c r="CN24" s="629">
        <v>1</v>
      </c>
      <c r="CO24" s="629">
        <v>12</v>
      </c>
      <c r="CP24" s="629">
        <v>1</v>
      </c>
      <c r="CQ24" s="629">
        <v>755</v>
      </c>
      <c r="CR24" s="629">
        <v>59</v>
      </c>
      <c r="CS24" s="629">
        <v>70</v>
      </c>
      <c r="CT24" s="629">
        <v>8</v>
      </c>
      <c r="CU24" s="629">
        <v>11</v>
      </c>
      <c r="CV24" s="629">
        <v>0</v>
      </c>
      <c r="CW24" s="629">
        <v>0</v>
      </c>
      <c r="CX24" s="629">
        <v>1</v>
      </c>
      <c r="CY24" s="629">
        <v>21</v>
      </c>
      <c r="CZ24" s="629">
        <v>0</v>
      </c>
      <c r="DA24" s="629">
        <v>1</v>
      </c>
      <c r="DB24" s="629">
        <v>31</v>
      </c>
      <c r="DC24" s="629">
        <v>28</v>
      </c>
      <c r="DD24" s="629">
        <v>24</v>
      </c>
      <c r="DE24" s="629">
        <v>1</v>
      </c>
      <c r="DF24" s="629">
        <v>0</v>
      </c>
      <c r="DG24" s="629">
        <v>4</v>
      </c>
      <c r="DH24" s="630">
        <v>8628</v>
      </c>
      <c r="DI24" s="629">
        <v>0</v>
      </c>
      <c r="DJ24" s="629">
        <v>27</v>
      </c>
      <c r="DK24" s="629">
        <v>0</v>
      </c>
      <c r="DL24" s="629">
        <v>0</v>
      </c>
      <c r="DM24" s="629">
        <v>0</v>
      </c>
      <c r="DN24" s="629">
        <v>0</v>
      </c>
      <c r="DO24" s="630">
        <v>27</v>
      </c>
      <c r="DP24" s="630">
        <v>8655</v>
      </c>
      <c r="DQ24" s="629">
        <v>0</v>
      </c>
      <c r="DR24" s="629">
        <v>0</v>
      </c>
      <c r="DS24" s="630">
        <v>27</v>
      </c>
      <c r="DT24" s="629">
        <v>8655</v>
      </c>
      <c r="DU24" s="629">
        <v>-2374</v>
      </c>
      <c r="DV24" s="630">
        <v>-6281</v>
      </c>
      <c r="DW24" s="629">
        <v>-8655</v>
      </c>
      <c r="DX24" s="630">
        <v>-8628</v>
      </c>
      <c r="DY24" s="631">
        <v>0</v>
      </c>
    </row>
    <row r="25" spans="1:129" x14ac:dyDescent="0.15">
      <c r="A25" s="628">
        <v>8</v>
      </c>
      <c r="B25" s="628">
        <v>8</v>
      </c>
      <c r="D25" s="433" t="s">
        <v>859</v>
      </c>
      <c r="E25" s="433" t="s">
        <v>946</v>
      </c>
      <c r="F25" s="629">
        <v>0</v>
      </c>
      <c r="G25" s="629">
        <v>0</v>
      </c>
      <c r="H25" s="629">
        <v>0</v>
      </c>
      <c r="I25" s="629">
        <v>0</v>
      </c>
      <c r="J25" s="629">
        <v>0</v>
      </c>
      <c r="K25" s="629">
        <v>0</v>
      </c>
      <c r="L25" s="629">
        <v>0</v>
      </c>
      <c r="M25" s="629">
        <v>0</v>
      </c>
      <c r="N25" s="629">
        <v>0</v>
      </c>
      <c r="O25" s="629">
        <v>0</v>
      </c>
      <c r="P25" s="629">
        <v>0</v>
      </c>
      <c r="Q25" s="629">
        <v>0</v>
      </c>
      <c r="R25" s="629">
        <v>0</v>
      </c>
      <c r="S25" s="629">
        <v>0</v>
      </c>
      <c r="T25" s="629">
        <v>0</v>
      </c>
      <c r="U25" s="629">
        <v>44</v>
      </c>
      <c r="V25" s="629">
        <v>0</v>
      </c>
      <c r="W25" s="629">
        <v>0</v>
      </c>
      <c r="X25" s="629">
        <v>0</v>
      </c>
      <c r="Y25" s="629">
        <v>0</v>
      </c>
      <c r="Z25" s="629">
        <v>0</v>
      </c>
      <c r="AA25" s="629">
        <v>0</v>
      </c>
      <c r="AB25" s="629">
        <v>4003</v>
      </c>
      <c r="AC25" s="629">
        <v>35</v>
      </c>
      <c r="AD25" s="629">
        <v>5</v>
      </c>
      <c r="AE25" s="629">
        <v>1294</v>
      </c>
      <c r="AF25" s="629">
        <v>0</v>
      </c>
      <c r="AG25" s="629">
        <v>0</v>
      </c>
      <c r="AH25" s="629">
        <v>1</v>
      </c>
      <c r="AI25" s="629">
        <v>0</v>
      </c>
      <c r="AJ25" s="629">
        <v>0</v>
      </c>
      <c r="AK25" s="629">
        <v>17</v>
      </c>
      <c r="AL25" s="629">
        <v>0</v>
      </c>
      <c r="AM25" s="629">
        <v>0</v>
      </c>
      <c r="AN25" s="629">
        <v>1</v>
      </c>
      <c r="AO25" s="629">
        <v>0</v>
      </c>
      <c r="AP25" s="629">
        <v>0</v>
      </c>
      <c r="AQ25" s="629">
        <v>0</v>
      </c>
      <c r="AR25" s="629">
        <v>0</v>
      </c>
      <c r="AS25" s="629">
        <v>0</v>
      </c>
      <c r="AT25" s="629">
        <v>0</v>
      </c>
      <c r="AU25" s="629">
        <v>0</v>
      </c>
      <c r="AV25" s="629">
        <v>0</v>
      </c>
      <c r="AW25" s="629">
        <v>0</v>
      </c>
      <c r="AX25" s="629">
        <v>0</v>
      </c>
      <c r="AY25" s="629">
        <v>0</v>
      </c>
      <c r="AZ25" s="629">
        <v>0</v>
      </c>
      <c r="BA25" s="629">
        <v>2</v>
      </c>
      <c r="BB25" s="629">
        <v>0</v>
      </c>
      <c r="BC25" s="629">
        <v>0</v>
      </c>
      <c r="BD25" s="629">
        <v>0</v>
      </c>
      <c r="BE25" s="629">
        <v>0</v>
      </c>
      <c r="BF25" s="629">
        <v>0</v>
      </c>
      <c r="BG25" s="629">
        <v>0</v>
      </c>
      <c r="BH25" s="629">
        <v>0</v>
      </c>
      <c r="BI25" s="629">
        <v>0</v>
      </c>
      <c r="BJ25" s="629">
        <v>0</v>
      </c>
      <c r="BK25" s="629">
        <v>0</v>
      </c>
      <c r="BL25" s="629">
        <v>0</v>
      </c>
      <c r="BM25" s="629">
        <v>5</v>
      </c>
      <c r="BN25" s="629">
        <v>0</v>
      </c>
      <c r="BO25" s="629">
        <v>0</v>
      </c>
      <c r="BP25" s="629">
        <v>0</v>
      </c>
      <c r="BQ25" s="629">
        <v>0</v>
      </c>
      <c r="BR25" s="629">
        <v>0</v>
      </c>
      <c r="BS25" s="629">
        <v>0</v>
      </c>
      <c r="BT25" s="629">
        <v>1</v>
      </c>
      <c r="BU25" s="629">
        <v>0</v>
      </c>
      <c r="BV25" s="629">
        <v>0</v>
      </c>
      <c r="BW25" s="629">
        <v>0</v>
      </c>
      <c r="BX25" s="629">
        <v>0</v>
      </c>
      <c r="BY25" s="629">
        <v>0</v>
      </c>
      <c r="BZ25" s="629">
        <v>0</v>
      </c>
      <c r="CA25" s="629">
        <v>0</v>
      </c>
      <c r="CB25" s="629">
        <v>0</v>
      </c>
      <c r="CC25" s="629">
        <v>0</v>
      </c>
      <c r="CD25" s="629">
        <v>0</v>
      </c>
      <c r="CE25" s="629">
        <v>0</v>
      </c>
      <c r="CF25" s="629">
        <v>0</v>
      </c>
      <c r="CG25" s="629">
        <v>0</v>
      </c>
      <c r="CH25" s="629">
        <v>0</v>
      </c>
      <c r="CI25" s="629">
        <v>0</v>
      </c>
      <c r="CJ25" s="629">
        <v>0</v>
      </c>
      <c r="CK25" s="629">
        <v>0</v>
      </c>
      <c r="CL25" s="629">
        <v>0</v>
      </c>
      <c r="CM25" s="629">
        <v>0</v>
      </c>
      <c r="CN25" s="629">
        <v>0</v>
      </c>
      <c r="CO25" s="629">
        <v>0</v>
      </c>
      <c r="CP25" s="629">
        <v>0</v>
      </c>
      <c r="CQ25" s="629">
        <v>187</v>
      </c>
      <c r="CR25" s="629">
        <v>13</v>
      </c>
      <c r="CS25" s="629">
        <v>0</v>
      </c>
      <c r="CT25" s="629">
        <v>0</v>
      </c>
      <c r="CU25" s="629">
        <v>0</v>
      </c>
      <c r="CV25" s="629">
        <v>0</v>
      </c>
      <c r="CW25" s="629">
        <v>0</v>
      </c>
      <c r="CX25" s="629">
        <v>0</v>
      </c>
      <c r="CY25" s="629">
        <v>0</v>
      </c>
      <c r="CZ25" s="629">
        <v>0</v>
      </c>
      <c r="DA25" s="629">
        <v>0</v>
      </c>
      <c r="DB25" s="629">
        <v>0</v>
      </c>
      <c r="DC25" s="629">
        <v>0</v>
      </c>
      <c r="DD25" s="629">
        <v>0</v>
      </c>
      <c r="DE25" s="629">
        <v>0</v>
      </c>
      <c r="DF25" s="629">
        <v>0</v>
      </c>
      <c r="DG25" s="629">
        <v>0</v>
      </c>
      <c r="DH25" s="630">
        <v>5608</v>
      </c>
      <c r="DI25" s="629">
        <v>0</v>
      </c>
      <c r="DJ25" s="629">
        <v>0</v>
      </c>
      <c r="DK25" s="629">
        <v>0</v>
      </c>
      <c r="DL25" s="629">
        <v>0</v>
      </c>
      <c r="DM25" s="629">
        <v>0</v>
      </c>
      <c r="DN25" s="629">
        <v>0</v>
      </c>
      <c r="DO25" s="630">
        <v>0</v>
      </c>
      <c r="DP25" s="630">
        <v>5608</v>
      </c>
      <c r="DQ25" s="629">
        <v>0</v>
      </c>
      <c r="DR25" s="629">
        <v>0</v>
      </c>
      <c r="DS25" s="630">
        <v>0</v>
      </c>
      <c r="DT25" s="629">
        <v>5608</v>
      </c>
      <c r="DU25" s="629">
        <v>-107</v>
      </c>
      <c r="DV25" s="630">
        <v>-5501</v>
      </c>
      <c r="DW25" s="629">
        <v>-5608</v>
      </c>
      <c r="DX25" s="630">
        <v>-5608</v>
      </c>
      <c r="DY25" s="631">
        <v>0</v>
      </c>
    </row>
    <row r="26" spans="1:129" x14ac:dyDescent="0.15">
      <c r="A26" s="628">
        <v>8</v>
      </c>
      <c r="B26" s="628">
        <v>8</v>
      </c>
      <c r="D26" s="433" t="s">
        <v>860</v>
      </c>
      <c r="E26" s="433" t="s">
        <v>947</v>
      </c>
      <c r="F26" s="629">
        <v>0</v>
      </c>
      <c r="G26" s="629">
        <v>0</v>
      </c>
      <c r="H26" s="629">
        <v>0</v>
      </c>
      <c r="I26" s="629">
        <v>0</v>
      </c>
      <c r="J26" s="629">
        <v>0</v>
      </c>
      <c r="K26" s="629">
        <v>0</v>
      </c>
      <c r="L26" s="629">
        <v>0</v>
      </c>
      <c r="M26" s="629">
        <v>59</v>
      </c>
      <c r="N26" s="629">
        <v>0</v>
      </c>
      <c r="O26" s="629">
        <v>1</v>
      </c>
      <c r="P26" s="629">
        <v>0</v>
      </c>
      <c r="Q26" s="629">
        <v>1</v>
      </c>
      <c r="R26" s="629">
        <v>1</v>
      </c>
      <c r="S26" s="629">
        <v>2</v>
      </c>
      <c r="T26" s="629">
        <v>1</v>
      </c>
      <c r="U26" s="629">
        <v>485</v>
      </c>
      <c r="V26" s="629">
        <v>47</v>
      </c>
      <c r="W26" s="629">
        <v>6</v>
      </c>
      <c r="X26" s="629">
        <v>0</v>
      </c>
      <c r="Y26" s="629">
        <v>0</v>
      </c>
      <c r="Z26" s="629">
        <v>0</v>
      </c>
      <c r="AA26" s="629">
        <v>0</v>
      </c>
      <c r="AB26" s="629">
        <v>7027</v>
      </c>
      <c r="AC26" s="629">
        <v>4951</v>
      </c>
      <c r="AD26" s="629">
        <v>809</v>
      </c>
      <c r="AE26" s="629">
        <v>7744</v>
      </c>
      <c r="AF26" s="629">
        <v>0</v>
      </c>
      <c r="AG26" s="629">
        <v>1</v>
      </c>
      <c r="AH26" s="629">
        <v>1611</v>
      </c>
      <c r="AI26" s="629">
        <v>86</v>
      </c>
      <c r="AJ26" s="629">
        <v>0</v>
      </c>
      <c r="AK26" s="629">
        <v>398</v>
      </c>
      <c r="AL26" s="629">
        <v>1</v>
      </c>
      <c r="AM26" s="629">
        <v>2</v>
      </c>
      <c r="AN26" s="629">
        <v>47</v>
      </c>
      <c r="AO26" s="629">
        <v>5</v>
      </c>
      <c r="AP26" s="629">
        <v>0</v>
      </c>
      <c r="AQ26" s="629">
        <v>0</v>
      </c>
      <c r="AR26" s="629">
        <v>0</v>
      </c>
      <c r="AS26" s="629">
        <v>9</v>
      </c>
      <c r="AT26" s="629">
        <v>46</v>
      </c>
      <c r="AU26" s="629">
        <v>2</v>
      </c>
      <c r="AV26" s="629">
        <v>6</v>
      </c>
      <c r="AW26" s="629">
        <v>4</v>
      </c>
      <c r="AX26" s="629">
        <v>1</v>
      </c>
      <c r="AY26" s="629">
        <v>12</v>
      </c>
      <c r="AZ26" s="629">
        <v>18</v>
      </c>
      <c r="BA26" s="629">
        <v>16</v>
      </c>
      <c r="BB26" s="629">
        <v>107</v>
      </c>
      <c r="BC26" s="629">
        <v>14</v>
      </c>
      <c r="BD26" s="629">
        <v>42</v>
      </c>
      <c r="BE26" s="629">
        <v>48</v>
      </c>
      <c r="BF26" s="629">
        <v>75</v>
      </c>
      <c r="BG26" s="629">
        <v>0</v>
      </c>
      <c r="BH26" s="629">
        <v>0</v>
      </c>
      <c r="BI26" s="629">
        <v>0</v>
      </c>
      <c r="BJ26" s="629">
        <v>6</v>
      </c>
      <c r="BK26" s="629">
        <v>15</v>
      </c>
      <c r="BL26" s="629">
        <v>0</v>
      </c>
      <c r="BM26" s="629">
        <v>20</v>
      </c>
      <c r="BN26" s="629">
        <v>0</v>
      </c>
      <c r="BO26" s="629">
        <v>6</v>
      </c>
      <c r="BP26" s="629">
        <v>5</v>
      </c>
      <c r="BQ26" s="629">
        <v>0</v>
      </c>
      <c r="BR26" s="629">
        <v>0</v>
      </c>
      <c r="BS26" s="629">
        <v>0</v>
      </c>
      <c r="BT26" s="629">
        <v>0</v>
      </c>
      <c r="BU26" s="629">
        <v>1</v>
      </c>
      <c r="BV26" s="629">
        <v>0</v>
      </c>
      <c r="BW26" s="629">
        <v>0</v>
      </c>
      <c r="BX26" s="629">
        <v>0</v>
      </c>
      <c r="BY26" s="629">
        <v>0</v>
      </c>
      <c r="BZ26" s="629">
        <v>0</v>
      </c>
      <c r="CA26" s="629">
        <v>0</v>
      </c>
      <c r="CB26" s="629">
        <v>0</v>
      </c>
      <c r="CC26" s="629">
        <v>0</v>
      </c>
      <c r="CD26" s="629">
        <v>0</v>
      </c>
      <c r="CE26" s="629">
        <v>0</v>
      </c>
      <c r="CF26" s="629">
        <v>0</v>
      </c>
      <c r="CG26" s="629">
        <v>0</v>
      </c>
      <c r="CH26" s="629">
        <v>11</v>
      </c>
      <c r="CI26" s="629">
        <v>0</v>
      </c>
      <c r="CJ26" s="629">
        <v>0</v>
      </c>
      <c r="CK26" s="629">
        <v>0</v>
      </c>
      <c r="CL26" s="629">
        <v>0</v>
      </c>
      <c r="CM26" s="629">
        <v>0</v>
      </c>
      <c r="CN26" s="629">
        <v>1</v>
      </c>
      <c r="CO26" s="629">
        <v>0</v>
      </c>
      <c r="CP26" s="629">
        <v>25</v>
      </c>
      <c r="CQ26" s="629">
        <v>646</v>
      </c>
      <c r="CR26" s="629">
        <v>72</v>
      </c>
      <c r="CS26" s="629">
        <v>6</v>
      </c>
      <c r="CT26" s="629">
        <v>0</v>
      </c>
      <c r="CU26" s="629">
        <v>2</v>
      </c>
      <c r="CV26" s="629">
        <v>0</v>
      </c>
      <c r="CW26" s="629">
        <v>0</v>
      </c>
      <c r="CX26" s="629">
        <v>0</v>
      </c>
      <c r="CY26" s="629">
        <v>20</v>
      </c>
      <c r="CZ26" s="629">
        <v>0</v>
      </c>
      <c r="DA26" s="629">
        <v>0</v>
      </c>
      <c r="DB26" s="629">
        <v>0</v>
      </c>
      <c r="DC26" s="629">
        <v>10</v>
      </c>
      <c r="DD26" s="629">
        <v>0</v>
      </c>
      <c r="DE26" s="629">
        <v>2</v>
      </c>
      <c r="DF26" s="629">
        <v>0</v>
      </c>
      <c r="DG26" s="629">
        <v>1</v>
      </c>
      <c r="DH26" s="630">
        <v>24534</v>
      </c>
      <c r="DI26" s="629">
        <v>0</v>
      </c>
      <c r="DJ26" s="629">
        <v>0</v>
      </c>
      <c r="DK26" s="629">
        <v>0</v>
      </c>
      <c r="DL26" s="629">
        <v>0</v>
      </c>
      <c r="DM26" s="629">
        <v>0</v>
      </c>
      <c r="DN26" s="629">
        <v>0</v>
      </c>
      <c r="DO26" s="630">
        <v>0</v>
      </c>
      <c r="DP26" s="630">
        <v>24534</v>
      </c>
      <c r="DQ26" s="629">
        <v>0</v>
      </c>
      <c r="DR26" s="629">
        <v>0</v>
      </c>
      <c r="DS26" s="630">
        <v>0</v>
      </c>
      <c r="DT26" s="629">
        <v>24534</v>
      </c>
      <c r="DU26" s="629">
        <v>-6864</v>
      </c>
      <c r="DV26" s="630">
        <v>-17670</v>
      </c>
      <c r="DW26" s="629">
        <v>-24534</v>
      </c>
      <c r="DX26" s="630">
        <v>-24534</v>
      </c>
      <c r="DY26" s="631">
        <v>0</v>
      </c>
    </row>
    <row r="27" spans="1:129" x14ac:dyDescent="0.15">
      <c r="A27" s="628">
        <v>8</v>
      </c>
      <c r="B27" s="628">
        <v>8</v>
      </c>
      <c r="D27" s="433" t="s">
        <v>861</v>
      </c>
      <c r="E27" s="433" t="s">
        <v>381</v>
      </c>
      <c r="F27" s="629">
        <v>0</v>
      </c>
      <c r="G27" s="629">
        <v>0</v>
      </c>
      <c r="H27" s="629">
        <v>0</v>
      </c>
      <c r="I27" s="629">
        <v>0</v>
      </c>
      <c r="J27" s="629">
        <v>0</v>
      </c>
      <c r="K27" s="629">
        <v>0</v>
      </c>
      <c r="L27" s="629">
        <v>0</v>
      </c>
      <c r="M27" s="629">
        <v>1</v>
      </c>
      <c r="N27" s="629">
        <v>0</v>
      </c>
      <c r="O27" s="629">
        <v>0</v>
      </c>
      <c r="P27" s="629">
        <v>0</v>
      </c>
      <c r="Q27" s="629">
        <v>0</v>
      </c>
      <c r="R27" s="629">
        <v>0</v>
      </c>
      <c r="S27" s="629">
        <v>3</v>
      </c>
      <c r="T27" s="629">
        <v>0</v>
      </c>
      <c r="U27" s="629">
        <v>303</v>
      </c>
      <c r="V27" s="629">
        <v>89</v>
      </c>
      <c r="W27" s="629">
        <v>6</v>
      </c>
      <c r="X27" s="629">
        <v>0</v>
      </c>
      <c r="Y27" s="629">
        <v>0</v>
      </c>
      <c r="Z27" s="629">
        <v>0</v>
      </c>
      <c r="AA27" s="629">
        <v>0</v>
      </c>
      <c r="AB27" s="629">
        <v>62</v>
      </c>
      <c r="AC27" s="629">
        <v>1226</v>
      </c>
      <c r="AD27" s="629">
        <v>0</v>
      </c>
      <c r="AE27" s="629">
        <v>1113</v>
      </c>
      <c r="AF27" s="629">
        <v>0</v>
      </c>
      <c r="AG27" s="629">
        <v>0</v>
      </c>
      <c r="AH27" s="629">
        <v>6702</v>
      </c>
      <c r="AI27" s="629">
        <v>1</v>
      </c>
      <c r="AJ27" s="629">
        <v>1</v>
      </c>
      <c r="AK27" s="629">
        <v>0</v>
      </c>
      <c r="AL27" s="629">
        <v>0</v>
      </c>
      <c r="AM27" s="629">
        <v>0</v>
      </c>
      <c r="AN27" s="629">
        <v>6</v>
      </c>
      <c r="AO27" s="629">
        <v>0</v>
      </c>
      <c r="AP27" s="629">
        <v>2</v>
      </c>
      <c r="AQ27" s="629">
        <v>0</v>
      </c>
      <c r="AR27" s="629">
        <v>0</v>
      </c>
      <c r="AS27" s="629">
        <v>0</v>
      </c>
      <c r="AT27" s="629">
        <v>53</v>
      </c>
      <c r="AU27" s="629">
        <v>0</v>
      </c>
      <c r="AV27" s="629">
        <v>6</v>
      </c>
      <c r="AW27" s="629">
        <v>0</v>
      </c>
      <c r="AX27" s="629">
        <v>3</v>
      </c>
      <c r="AY27" s="629">
        <v>18</v>
      </c>
      <c r="AZ27" s="629">
        <v>9</v>
      </c>
      <c r="BA27" s="629">
        <v>30</v>
      </c>
      <c r="BB27" s="629">
        <v>303</v>
      </c>
      <c r="BC27" s="629">
        <v>17</v>
      </c>
      <c r="BD27" s="629">
        <v>0</v>
      </c>
      <c r="BE27" s="629">
        <v>87</v>
      </c>
      <c r="BF27" s="629">
        <v>252</v>
      </c>
      <c r="BG27" s="629">
        <v>0</v>
      </c>
      <c r="BH27" s="629">
        <v>0</v>
      </c>
      <c r="BI27" s="629">
        <v>0</v>
      </c>
      <c r="BJ27" s="629">
        <v>58</v>
      </c>
      <c r="BK27" s="629">
        <v>25</v>
      </c>
      <c r="BL27" s="629">
        <v>1</v>
      </c>
      <c r="BM27" s="629">
        <v>19</v>
      </c>
      <c r="BN27" s="629">
        <v>0</v>
      </c>
      <c r="BO27" s="629">
        <v>0</v>
      </c>
      <c r="BP27" s="629">
        <v>0</v>
      </c>
      <c r="BQ27" s="629">
        <v>0</v>
      </c>
      <c r="BR27" s="629">
        <v>0</v>
      </c>
      <c r="BS27" s="629">
        <v>0</v>
      </c>
      <c r="BT27" s="629">
        <v>0</v>
      </c>
      <c r="BU27" s="629">
        <v>0</v>
      </c>
      <c r="BV27" s="629">
        <v>0</v>
      </c>
      <c r="BW27" s="629">
        <v>0</v>
      </c>
      <c r="BX27" s="629">
        <v>0</v>
      </c>
      <c r="BY27" s="629">
        <v>0</v>
      </c>
      <c r="BZ27" s="629">
        <v>0</v>
      </c>
      <c r="CA27" s="629">
        <v>0</v>
      </c>
      <c r="CB27" s="629">
        <v>0</v>
      </c>
      <c r="CC27" s="629">
        <v>0</v>
      </c>
      <c r="CD27" s="629">
        <v>0</v>
      </c>
      <c r="CE27" s="629">
        <v>0</v>
      </c>
      <c r="CF27" s="629">
        <v>0</v>
      </c>
      <c r="CG27" s="629">
        <v>0</v>
      </c>
      <c r="CH27" s="629">
        <v>0</v>
      </c>
      <c r="CI27" s="629">
        <v>0</v>
      </c>
      <c r="CJ27" s="629">
        <v>0</v>
      </c>
      <c r="CK27" s="629">
        <v>0</v>
      </c>
      <c r="CL27" s="629">
        <v>0</v>
      </c>
      <c r="CM27" s="629">
        <v>0</v>
      </c>
      <c r="CN27" s="629">
        <v>0</v>
      </c>
      <c r="CO27" s="629">
        <v>0</v>
      </c>
      <c r="CP27" s="629">
        <v>0</v>
      </c>
      <c r="CQ27" s="629">
        <v>0</v>
      </c>
      <c r="CR27" s="629">
        <v>28</v>
      </c>
      <c r="CS27" s="629">
        <v>1</v>
      </c>
      <c r="CT27" s="629">
        <v>0</v>
      </c>
      <c r="CU27" s="629">
        <v>0</v>
      </c>
      <c r="CV27" s="629">
        <v>0</v>
      </c>
      <c r="CW27" s="629">
        <v>0</v>
      </c>
      <c r="CX27" s="629">
        <v>0</v>
      </c>
      <c r="CY27" s="629">
        <v>0</v>
      </c>
      <c r="CZ27" s="629">
        <v>0</v>
      </c>
      <c r="DA27" s="629">
        <v>0</v>
      </c>
      <c r="DB27" s="629">
        <v>0</v>
      </c>
      <c r="DC27" s="629">
        <v>0</v>
      </c>
      <c r="DD27" s="629">
        <v>0</v>
      </c>
      <c r="DE27" s="629">
        <v>0</v>
      </c>
      <c r="DF27" s="629">
        <v>0</v>
      </c>
      <c r="DG27" s="629">
        <v>5</v>
      </c>
      <c r="DH27" s="630">
        <v>10430</v>
      </c>
      <c r="DI27" s="629">
        <v>0</v>
      </c>
      <c r="DJ27" s="629">
        <v>0</v>
      </c>
      <c r="DK27" s="629">
        <v>0</v>
      </c>
      <c r="DL27" s="629">
        <v>0</v>
      </c>
      <c r="DM27" s="629">
        <v>0</v>
      </c>
      <c r="DN27" s="629">
        <v>-1191</v>
      </c>
      <c r="DO27" s="630">
        <v>-1191</v>
      </c>
      <c r="DP27" s="630">
        <v>9239</v>
      </c>
      <c r="DQ27" s="629">
        <v>5067</v>
      </c>
      <c r="DR27" s="629">
        <v>13703</v>
      </c>
      <c r="DS27" s="630">
        <v>17579</v>
      </c>
      <c r="DT27" s="629">
        <v>28009</v>
      </c>
      <c r="DU27" s="629">
        <v>-2952</v>
      </c>
      <c r="DV27" s="630">
        <v>-6287</v>
      </c>
      <c r="DW27" s="629">
        <v>-9239</v>
      </c>
      <c r="DX27" s="630">
        <v>8340</v>
      </c>
      <c r="DY27" s="631">
        <v>18770</v>
      </c>
    </row>
    <row r="28" spans="1:129" x14ac:dyDescent="0.15">
      <c r="A28" s="628">
        <v>8</v>
      </c>
      <c r="B28" s="628">
        <v>8</v>
      </c>
      <c r="D28" s="433" t="s">
        <v>862</v>
      </c>
      <c r="E28" s="433" t="s">
        <v>382</v>
      </c>
      <c r="F28" s="629">
        <v>0</v>
      </c>
      <c r="G28" s="629">
        <v>0</v>
      </c>
      <c r="H28" s="629">
        <v>0</v>
      </c>
      <c r="I28" s="629">
        <v>0</v>
      </c>
      <c r="J28" s="629">
        <v>0</v>
      </c>
      <c r="K28" s="629">
        <v>0</v>
      </c>
      <c r="L28" s="629">
        <v>0</v>
      </c>
      <c r="M28" s="629">
        <v>0</v>
      </c>
      <c r="N28" s="629">
        <v>0</v>
      </c>
      <c r="O28" s="629">
        <v>0</v>
      </c>
      <c r="P28" s="629">
        <v>0</v>
      </c>
      <c r="Q28" s="629">
        <v>19</v>
      </c>
      <c r="R28" s="629">
        <v>51</v>
      </c>
      <c r="S28" s="629">
        <v>0</v>
      </c>
      <c r="T28" s="629">
        <v>1</v>
      </c>
      <c r="U28" s="629">
        <v>23</v>
      </c>
      <c r="V28" s="629">
        <v>0</v>
      </c>
      <c r="W28" s="629">
        <v>0</v>
      </c>
      <c r="X28" s="629">
        <v>0</v>
      </c>
      <c r="Y28" s="629">
        <v>0</v>
      </c>
      <c r="Z28" s="629">
        <v>0</v>
      </c>
      <c r="AA28" s="629">
        <v>0</v>
      </c>
      <c r="AB28" s="629">
        <v>0</v>
      </c>
      <c r="AC28" s="629">
        <v>1</v>
      </c>
      <c r="AD28" s="629">
        <v>0</v>
      </c>
      <c r="AE28" s="629">
        <v>0</v>
      </c>
      <c r="AF28" s="629">
        <v>0</v>
      </c>
      <c r="AG28" s="629">
        <v>0</v>
      </c>
      <c r="AH28" s="629">
        <v>14</v>
      </c>
      <c r="AI28" s="629">
        <v>0</v>
      </c>
      <c r="AJ28" s="629">
        <v>0</v>
      </c>
      <c r="AK28" s="629">
        <v>0</v>
      </c>
      <c r="AL28" s="629">
        <v>0</v>
      </c>
      <c r="AM28" s="629">
        <v>0</v>
      </c>
      <c r="AN28" s="629">
        <v>13</v>
      </c>
      <c r="AO28" s="629">
        <v>0</v>
      </c>
      <c r="AP28" s="629">
        <v>0</v>
      </c>
      <c r="AQ28" s="629">
        <v>0</v>
      </c>
      <c r="AR28" s="629">
        <v>0</v>
      </c>
      <c r="AS28" s="629">
        <v>0</v>
      </c>
      <c r="AT28" s="629">
        <v>0</v>
      </c>
      <c r="AU28" s="629">
        <v>0</v>
      </c>
      <c r="AV28" s="629">
        <v>0</v>
      </c>
      <c r="AW28" s="629">
        <v>0</v>
      </c>
      <c r="AX28" s="629">
        <v>0</v>
      </c>
      <c r="AY28" s="629">
        <v>3</v>
      </c>
      <c r="AZ28" s="629">
        <v>0</v>
      </c>
      <c r="BA28" s="629">
        <v>0</v>
      </c>
      <c r="BB28" s="629">
        <v>0</v>
      </c>
      <c r="BC28" s="629">
        <v>0</v>
      </c>
      <c r="BD28" s="629">
        <v>0</v>
      </c>
      <c r="BE28" s="629">
        <v>0</v>
      </c>
      <c r="BF28" s="629">
        <v>0</v>
      </c>
      <c r="BG28" s="629">
        <v>0</v>
      </c>
      <c r="BH28" s="629">
        <v>0</v>
      </c>
      <c r="BI28" s="629">
        <v>0</v>
      </c>
      <c r="BJ28" s="629">
        <v>0</v>
      </c>
      <c r="BK28" s="629">
        <v>0</v>
      </c>
      <c r="BL28" s="629">
        <v>0</v>
      </c>
      <c r="BM28" s="629">
        <v>157</v>
      </c>
      <c r="BN28" s="629">
        <v>0</v>
      </c>
      <c r="BO28" s="629">
        <v>0</v>
      </c>
      <c r="BP28" s="629">
        <v>0</v>
      </c>
      <c r="BQ28" s="629">
        <v>0</v>
      </c>
      <c r="BR28" s="629">
        <v>0</v>
      </c>
      <c r="BS28" s="629">
        <v>0</v>
      </c>
      <c r="BT28" s="629">
        <v>0</v>
      </c>
      <c r="BU28" s="629">
        <v>0</v>
      </c>
      <c r="BV28" s="629">
        <v>0</v>
      </c>
      <c r="BW28" s="629">
        <v>0</v>
      </c>
      <c r="BX28" s="629">
        <v>0</v>
      </c>
      <c r="BY28" s="629">
        <v>0</v>
      </c>
      <c r="BZ28" s="629">
        <v>0</v>
      </c>
      <c r="CA28" s="629">
        <v>0</v>
      </c>
      <c r="CB28" s="629">
        <v>0</v>
      </c>
      <c r="CC28" s="629">
        <v>0</v>
      </c>
      <c r="CD28" s="629">
        <v>0</v>
      </c>
      <c r="CE28" s="629">
        <v>0</v>
      </c>
      <c r="CF28" s="629">
        <v>0</v>
      </c>
      <c r="CG28" s="629">
        <v>0</v>
      </c>
      <c r="CH28" s="629">
        <v>0</v>
      </c>
      <c r="CI28" s="629">
        <v>0</v>
      </c>
      <c r="CJ28" s="629">
        <v>0</v>
      </c>
      <c r="CK28" s="629">
        <v>0</v>
      </c>
      <c r="CL28" s="629">
        <v>0</v>
      </c>
      <c r="CM28" s="629">
        <v>0</v>
      </c>
      <c r="CN28" s="629">
        <v>0</v>
      </c>
      <c r="CO28" s="629">
        <v>0</v>
      </c>
      <c r="CP28" s="629">
        <v>0</v>
      </c>
      <c r="CQ28" s="629">
        <v>0</v>
      </c>
      <c r="CR28" s="629">
        <v>0</v>
      </c>
      <c r="CS28" s="629">
        <v>0</v>
      </c>
      <c r="CT28" s="629">
        <v>0</v>
      </c>
      <c r="CU28" s="629">
        <v>0</v>
      </c>
      <c r="CV28" s="629">
        <v>0</v>
      </c>
      <c r="CW28" s="629">
        <v>0</v>
      </c>
      <c r="CX28" s="629">
        <v>0</v>
      </c>
      <c r="CY28" s="629">
        <v>0</v>
      </c>
      <c r="CZ28" s="629">
        <v>0</v>
      </c>
      <c r="DA28" s="629">
        <v>0</v>
      </c>
      <c r="DB28" s="629">
        <v>0</v>
      </c>
      <c r="DC28" s="629">
        <v>0</v>
      </c>
      <c r="DD28" s="629">
        <v>0</v>
      </c>
      <c r="DE28" s="629">
        <v>0</v>
      </c>
      <c r="DF28" s="629">
        <v>0</v>
      </c>
      <c r="DG28" s="629">
        <v>0</v>
      </c>
      <c r="DH28" s="630">
        <v>282</v>
      </c>
      <c r="DI28" s="629">
        <v>0</v>
      </c>
      <c r="DJ28" s="629">
        <v>0</v>
      </c>
      <c r="DK28" s="629">
        <v>0</v>
      </c>
      <c r="DL28" s="629">
        <v>0</v>
      </c>
      <c r="DM28" s="629">
        <v>0</v>
      </c>
      <c r="DN28" s="629">
        <v>-282</v>
      </c>
      <c r="DO28" s="630">
        <v>-282</v>
      </c>
      <c r="DP28" s="630">
        <v>0</v>
      </c>
      <c r="DQ28" s="629">
        <v>9837</v>
      </c>
      <c r="DR28" s="629">
        <v>8933</v>
      </c>
      <c r="DS28" s="630">
        <v>18488</v>
      </c>
      <c r="DT28" s="629">
        <v>18770</v>
      </c>
      <c r="DU28" s="629">
        <v>0</v>
      </c>
      <c r="DV28" s="630">
        <v>0</v>
      </c>
      <c r="DW28" s="629">
        <v>0</v>
      </c>
      <c r="DX28" s="630">
        <v>18488</v>
      </c>
      <c r="DY28" s="631">
        <v>18770</v>
      </c>
    </row>
    <row r="29" spans="1:129" x14ac:dyDescent="0.15">
      <c r="A29" s="628">
        <v>8</v>
      </c>
      <c r="B29" s="628">
        <v>8</v>
      </c>
      <c r="D29" s="433" t="s">
        <v>863</v>
      </c>
      <c r="E29" s="433" t="s">
        <v>383</v>
      </c>
      <c r="F29" s="629">
        <v>0</v>
      </c>
      <c r="G29" s="629">
        <v>0</v>
      </c>
      <c r="H29" s="629">
        <v>2</v>
      </c>
      <c r="I29" s="629">
        <v>0</v>
      </c>
      <c r="J29" s="629">
        <v>0</v>
      </c>
      <c r="K29" s="629">
        <v>0</v>
      </c>
      <c r="L29" s="629">
        <v>0</v>
      </c>
      <c r="M29" s="629">
        <v>4</v>
      </c>
      <c r="N29" s="629">
        <v>0</v>
      </c>
      <c r="O29" s="629">
        <v>1</v>
      </c>
      <c r="P29" s="629">
        <v>0</v>
      </c>
      <c r="Q29" s="629">
        <v>0</v>
      </c>
      <c r="R29" s="629">
        <v>0</v>
      </c>
      <c r="S29" s="629">
        <v>0</v>
      </c>
      <c r="T29" s="629">
        <v>0</v>
      </c>
      <c r="U29" s="629">
        <v>0</v>
      </c>
      <c r="V29" s="629">
        <v>0</v>
      </c>
      <c r="W29" s="629">
        <v>0</v>
      </c>
      <c r="X29" s="629">
        <v>0</v>
      </c>
      <c r="Y29" s="629">
        <v>0</v>
      </c>
      <c r="Z29" s="629">
        <v>0</v>
      </c>
      <c r="AA29" s="629">
        <v>0</v>
      </c>
      <c r="AB29" s="629">
        <v>0</v>
      </c>
      <c r="AC29" s="629">
        <v>0</v>
      </c>
      <c r="AD29" s="629">
        <v>458</v>
      </c>
      <c r="AE29" s="629">
        <v>63</v>
      </c>
      <c r="AF29" s="629">
        <v>0</v>
      </c>
      <c r="AG29" s="629">
        <v>0</v>
      </c>
      <c r="AH29" s="629">
        <v>0</v>
      </c>
      <c r="AI29" s="629">
        <v>0</v>
      </c>
      <c r="AJ29" s="629">
        <v>0</v>
      </c>
      <c r="AK29" s="629">
        <v>0</v>
      </c>
      <c r="AL29" s="629">
        <v>0</v>
      </c>
      <c r="AM29" s="629">
        <v>0</v>
      </c>
      <c r="AN29" s="629">
        <v>0</v>
      </c>
      <c r="AO29" s="629">
        <v>0</v>
      </c>
      <c r="AP29" s="629">
        <v>0</v>
      </c>
      <c r="AQ29" s="629">
        <v>0</v>
      </c>
      <c r="AR29" s="629">
        <v>0</v>
      </c>
      <c r="AS29" s="629">
        <v>0</v>
      </c>
      <c r="AT29" s="629">
        <v>0</v>
      </c>
      <c r="AU29" s="629">
        <v>0</v>
      </c>
      <c r="AV29" s="629">
        <v>0</v>
      </c>
      <c r="AW29" s="629">
        <v>0</v>
      </c>
      <c r="AX29" s="629">
        <v>0</v>
      </c>
      <c r="AY29" s="629">
        <v>0</v>
      </c>
      <c r="AZ29" s="629">
        <v>0</v>
      </c>
      <c r="BA29" s="629">
        <v>0</v>
      </c>
      <c r="BB29" s="629">
        <v>0</v>
      </c>
      <c r="BC29" s="629">
        <v>0</v>
      </c>
      <c r="BD29" s="629">
        <v>0</v>
      </c>
      <c r="BE29" s="629">
        <v>0</v>
      </c>
      <c r="BF29" s="629">
        <v>0</v>
      </c>
      <c r="BG29" s="629">
        <v>0</v>
      </c>
      <c r="BH29" s="629">
        <v>0</v>
      </c>
      <c r="BI29" s="629">
        <v>0</v>
      </c>
      <c r="BJ29" s="629">
        <v>0</v>
      </c>
      <c r="BK29" s="629">
        <v>0</v>
      </c>
      <c r="BL29" s="629">
        <v>0</v>
      </c>
      <c r="BM29" s="629">
        <v>0</v>
      </c>
      <c r="BN29" s="629">
        <v>0</v>
      </c>
      <c r="BO29" s="629">
        <v>0</v>
      </c>
      <c r="BP29" s="629">
        <v>0</v>
      </c>
      <c r="BQ29" s="629">
        <v>0</v>
      </c>
      <c r="BR29" s="629">
        <v>0</v>
      </c>
      <c r="BS29" s="629">
        <v>0</v>
      </c>
      <c r="BT29" s="629">
        <v>0</v>
      </c>
      <c r="BU29" s="629">
        <v>0</v>
      </c>
      <c r="BV29" s="629">
        <v>73</v>
      </c>
      <c r="BW29" s="629">
        <v>0</v>
      </c>
      <c r="BX29" s="629">
        <v>0</v>
      </c>
      <c r="BY29" s="629">
        <v>0</v>
      </c>
      <c r="BZ29" s="629">
        <v>0</v>
      </c>
      <c r="CA29" s="629">
        <v>0</v>
      </c>
      <c r="CB29" s="629">
        <v>0</v>
      </c>
      <c r="CC29" s="629">
        <v>2</v>
      </c>
      <c r="CD29" s="629">
        <v>0</v>
      </c>
      <c r="CE29" s="629">
        <v>0</v>
      </c>
      <c r="CF29" s="629">
        <v>0</v>
      </c>
      <c r="CG29" s="629">
        <v>0</v>
      </c>
      <c r="CH29" s="629">
        <v>0</v>
      </c>
      <c r="CI29" s="629">
        <v>3</v>
      </c>
      <c r="CJ29" s="629">
        <v>0</v>
      </c>
      <c r="CK29" s="629">
        <v>0</v>
      </c>
      <c r="CL29" s="629">
        <v>0</v>
      </c>
      <c r="CM29" s="629">
        <v>0</v>
      </c>
      <c r="CN29" s="629">
        <v>0</v>
      </c>
      <c r="CO29" s="629">
        <v>24</v>
      </c>
      <c r="CP29" s="629">
        <v>0</v>
      </c>
      <c r="CQ29" s="629">
        <v>97</v>
      </c>
      <c r="CR29" s="629">
        <v>34654</v>
      </c>
      <c r="CS29" s="629">
        <v>96</v>
      </c>
      <c r="CT29" s="629">
        <v>202</v>
      </c>
      <c r="CU29" s="629">
        <v>132</v>
      </c>
      <c r="CV29" s="629">
        <v>0</v>
      </c>
      <c r="CW29" s="629">
        <v>0</v>
      </c>
      <c r="CX29" s="629">
        <v>0</v>
      </c>
      <c r="CY29" s="629">
        <v>0</v>
      </c>
      <c r="CZ29" s="629">
        <v>0</v>
      </c>
      <c r="DA29" s="629">
        <v>0</v>
      </c>
      <c r="DB29" s="629">
        <v>0</v>
      </c>
      <c r="DC29" s="629">
        <v>0</v>
      </c>
      <c r="DD29" s="629">
        <v>1</v>
      </c>
      <c r="DE29" s="629">
        <v>0</v>
      </c>
      <c r="DF29" s="629">
        <v>0</v>
      </c>
      <c r="DG29" s="629">
        <v>7</v>
      </c>
      <c r="DH29" s="630">
        <v>35819</v>
      </c>
      <c r="DI29" s="629">
        <v>291</v>
      </c>
      <c r="DJ29" s="629">
        <v>1441</v>
      </c>
      <c r="DK29" s="629">
        <v>0</v>
      </c>
      <c r="DL29" s="629">
        <v>0</v>
      </c>
      <c r="DM29" s="629">
        <v>0</v>
      </c>
      <c r="DN29" s="629">
        <v>1023</v>
      </c>
      <c r="DO29" s="630">
        <v>2755</v>
      </c>
      <c r="DP29" s="630">
        <v>38574</v>
      </c>
      <c r="DQ29" s="629">
        <v>263</v>
      </c>
      <c r="DR29" s="629">
        <v>9365</v>
      </c>
      <c r="DS29" s="630">
        <v>12383</v>
      </c>
      <c r="DT29" s="629">
        <v>48202</v>
      </c>
      <c r="DU29" s="629">
        <v>-11893</v>
      </c>
      <c r="DV29" s="630">
        <v>-24313</v>
      </c>
      <c r="DW29" s="629">
        <v>-36206</v>
      </c>
      <c r="DX29" s="630">
        <v>-23823</v>
      </c>
      <c r="DY29" s="631">
        <v>11996</v>
      </c>
    </row>
    <row r="30" spans="1:129" x14ac:dyDescent="0.15">
      <c r="A30" s="628">
        <v>8</v>
      </c>
      <c r="B30" s="628">
        <v>8</v>
      </c>
      <c r="D30" s="433" t="s">
        <v>864</v>
      </c>
      <c r="E30" s="433" t="s">
        <v>572</v>
      </c>
      <c r="F30" s="629">
        <v>22</v>
      </c>
      <c r="G30" s="629">
        <v>0</v>
      </c>
      <c r="H30" s="629">
        <v>0</v>
      </c>
      <c r="I30" s="629">
        <v>0</v>
      </c>
      <c r="J30" s="629">
        <v>0</v>
      </c>
      <c r="K30" s="629">
        <v>0</v>
      </c>
      <c r="L30" s="629">
        <v>6</v>
      </c>
      <c r="M30" s="629">
        <v>42</v>
      </c>
      <c r="N30" s="629">
        <v>0</v>
      </c>
      <c r="O30" s="629">
        <v>0</v>
      </c>
      <c r="P30" s="629">
        <v>0</v>
      </c>
      <c r="Q30" s="629">
        <v>2</v>
      </c>
      <c r="R30" s="629">
        <v>4</v>
      </c>
      <c r="S30" s="629">
        <v>22</v>
      </c>
      <c r="T30" s="629">
        <v>10</v>
      </c>
      <c r="U30" s="629">
        <v>809</v>
      </c>
      <c r="V30" s="629">
        <v>477</v>
      </c>
      <c r="W30" s="629">
        <v>344</v>
      </c>
      <c r="X30" s="629">
        <v>0</v>
      </c>
      <c r="Y30" s="629">
        <v>0</v>
      </c>
      <c r="Z30" s="629">
        <v>0</v>
      </c>
      <c r="AA30" s="629">
        <v>0</v>
      </c>
      <c r="AB30" s="629">
        <v>168</v>
      </c>
      <c r="AC30" s="629">
        <v>254</v>
      </c>
      <c r="AD30" s="629">
        <v>184</v>
      </c>
      <c r="AE30" s="629">
        <v>5986</v>
      </c>
      <c r="AF30" s="629">
        <v>0</v>
      </c>
      <c r="AG30" s="629">
        <v>6</v>
      </c>
      <c r="AH30" s="629">
        <v>235</v>
      </c>
      <c r="AI30" s="629">
        <v>10</v>
      </c>
      <c r="AJ30" s="629">
        <v>0</v>
      </c>
      <c r="AK30" s="629">
        <v>36</v>
      </c>
      <c r="AL30" s="629">
        <v>50</v>
      </c>
      <c r="AM30" s="629">
        <v>2</v>
      </c>
      <c r="AN30" s="629">
        <v>43</v>
      </c>
      <c r="AO30" s="629">
        <v>15</v>
      </c>
      <c r="AP30" s="629">
        <v>166</v>
      </c>
      <c r="AQ30" s="629">
        <v>0</v>
      </c>
      <c r="AR30" s="629">
        <v>26</v>
      </c>
      <c r="AS30" s="629">
        <v>1</v>
      </c>
      <c r="AT30" s="629">
        <v>131</v>
      </c>
      <c r="AU30" s="629">
        <v>130</v>
      </c>
      <c r="AV30" s="629">
        <v>176</v>
      </c>
      <c r="AW30" s="629">
        <v>50</v>
      </c>
      <c r="AX30" s="629">
        <v>221</v>
      </c>
      <c r="AY30" s="629">
        <v>122</v>
      </c>
      <c r="AZ30" s="629">
        <v>6</v>
      </c>
      <c r="BA30" s="629">
        <v>49</v>
      </c>
      <c r="BB30" s="629">
        <v>358</v>
      </c>
      <c r="BC30" s="629">
        <v>9</v>
      </c>
      <c r="BD30" s="629">
        <v>92</v>
      </c>
      <c r="BE30" s="629">
        <v>84</v>
      </c>
      <c r="BF30" s="629">
        <v>818</v>
      </c>
      <c r="BG30" s="629">
        <v>0</v>
      </c>
      <c r="BH30" s="629">
        <v>0</v>
      </c>
      <c r="BI30" s="629">
        <v>0</v>
      </c>
      <c r="BJ30" s="629">
        <v>171</v>
      </c>
      <c r="BK30" s="629">
        <v>449</v>
      </c>
      <c r="BL30" s="629">
        <v>61</v>
      </c>
      <c r="BM30" s="629">
        <v>261</v>
      </c>
      <c r="BN30" s="629">
        <v>0</v>
      </c>
      <c r="BO30" s="629">
        <v>546</v>
      </c>
      <c r="BP30" s="629">
        <v>145</v>
      </c>
      <c r="BQ30" s="629">
        <v>40</v>
      </c>
      <c r="BR30" s="629">
        <v>48</v>
      </c>
      <c r="BS30" s="629">
        <v>23</v>
      </c>
      <c r="BT30" s="629">
        <v>11</v>
      </c>
      <c r="BU30" s="629">
        <v>19</v>
      </c>
      <c r="BV30" s="629">
        <v>36</v>
      </c>
      <c r="BW30" s="629">
        <v>2</v>
      </c>
      <c r="BX30" s="629">
        <v>2</v>
      </c>
      <c r="BY30" s="629">
        <v>1</v>
      </c>
      <c r="BZ30" s="629">
        <v>1</v>
      </c>
      <c r="CA30" s="629">
        <v>5</v>
      </c>
      <c r="CB30" s="629">
        <v>3</v>
      </c>
      <c r="CC30" s="629">
        <v>42</v>
      </c>
      <c r="CD30" s="629">
        <v>0</v>
      </c>
      <c r="CE30" s="629">
        <v>0</v>
      </c>
      <c r="CF30" s="629">
        <v>0</v>
      </c>
      <c r="CG30" s="629">
        <v>2</v>
      </c>
      <c r="CH30" s="629">
        <v>8</v>
      </c>
      <c r="CI30" s="629">
        <v>0</v>
      </c>
      <c r="CJ30" s="629">
        <v>0</v>
      </c>
      <c r="CK30" s="629">
        <v>8</v>
      </c>
      <c r="CL30" s="629">
        <v>32</v>
      </c>
      <c r="CM30" s="629">
        <v>0</v>
      </c>
      <c r="CN30" s="629">
        <v>38</v>
      </c>
      <c r="CO30" s="629">
        <v>35</v>
      </c>
      <c r="CP30" s="629">
        <v>2</v>
      </c>
      <c r="CQ30" s="629">
        <v>1041</v>
      </c>
      <c r="CR30" s="629">
        <v>404</v>
      </c>
      <c r="CS30" s="629">
        <v>64</v>
      </c>
      <c r="CT30" s="629">
        <v>78</v>
      </c>
      <c r="CU30" s="629">
        <v>103</v>
      </c>
      <c r="CV30" s="629">
        <v>16</v>
      </c>
      <c r="CW30" s="629">
        <v>66</v>
      </c>
      <c r="CX30" s="629">
        <v>9</v>
      </c>
      <c r="CY30" s="629">
        <v>137</v>
      </c>
      <c r="CZ30" s="629">
        <v>347</v>
      </c>
      <c r="DA30" s="629">
        <v>18</v>
      </c>
      <c r="DB30" s="629">
        <v>195</v>
      </c>
      <c r="DC30" s="629">
        <v>434</v>
      </c>
      <c r="DD30" s="629">
        <v>116</v>
      </c>
      <c r="DE30" s="629">
        <v>229</v>
      </c>
      <c r="DF30" s="629">
        <v>29</v>
      </c>
      <c r="DG30" s="629">
        <v>4</v>
      </c>
      <c r="DH30" s="630">
        <v>16447</v>
      </c>
      <c r="DI30" s="629">
        <v>247</v>
      </c>
      <c r="DJ30" s="629">
        <v>5464</v>
      </c>
      <c r="DK30" s="629">
        <v>0</v>
      </c>
      <c r="DL30" s="629">
        <v>0</v>
      </c>
      <c r="DM30" s="629">
        <v>0</v>
      </c>
      <c r="DN30" s="629">
        <v>-277</v>
      </c>
      <c r="DO30" s="630">
        <v>5434</v>
      </c>
      <c r="DP30" s="630">
        <v>21881</v>
      </c>
      <c r="DQ30" s="629">
        <v>11376</v>
      </c>
      <c r="DR30" s="629">
        <v>38177</v>
      </c>
      <c r="DS30" s="630">
        <v>54987</v>
      </c>
      <c r="DT30" s="629">
        <v>71434</v>
      </c>
      <c r="DU30" s="629">
        <v>-5383</v>
      </c>
      <c r="DV30" s="630">
        <v>-16498</v>
      </c>
      <c r="DW30" s="629">
        <v>-21881</v>
      </c>
      <c r="DX30" s="630">
        <v>33106</v>
      </c>
      <c r="DY30" s="631">
        <v>49553</v>
      </c>
    </row>
    <row r="31" spans="1:129" x14ac:dyDescent="0.15">
      <c r="A31" s="628">
        <v>9</v>
      </c>
      <c r="B31" s="628">
        <v>9</v>
      </c>
      <c r="D31" s="433" t="s">
        <v>865</v>
      </c>
      <c r="E31" s="433" t="s">
        <v>384</v>
      </c>
      <c r="F31" s="629">
        <v>13</v>
      </c>
      <c r="G31" s="629">
        <v>0</v>
      </c>
      <c r="H31" s="629">
        <v>0</v>
      </c>
      <c r="I31" s="629">
        <v>0</v>
      </c>
      <c r="J31" s="629">
        <v>0</v>
      </c>
      <c r="K31" s="629">
        <v>0</v>
      </c>
      <c r="L31" s="629">
        <v>41</v>
      </c>
      <c r="M31" s="629">
        <v>118</v>
      </c>
      <c r="N31" s="629">
        <v>1</v>
      </c>
      <c r="O31" s="629">
        <v>4</v>
      </c>
      <c r="P31" s="629">
        <v>0</v>
      </c>
      <c r="Q31" s="629">
        <v>2</v>
      </c>
      <c r="R31" s="629">
        <v>3</v>
      </c>
      <c r="S31" s="629">
        <v>7</v>
      </c>
      <c r="T31" s="629">
        <v>2</v>
      </c>
      <c r="U31" s="629">
        <v>287</v>
      </c>
      <c r="V31" s="629">
        <v>108</v>
      </c>
      <c r="W31" s="629">
        <v>49</v>
      </c>
      <c r="X31" s="629">
        <v>0</v>
      </c>
      <c r="Y31" s="629">
        <v>0</v>
      </c>
      <c r="Z31" s="629">
        <v>0</v>
      </c>
      <c r="AA31" s="629">
        <v>0</v>
      </c>
      <c r="AB31" s="629">
        <v>36</v>
      </c>
      <c r="AC31" s="629">
        <v>181</v>
      </c>
      <c r="AD31" s="629">
        <v>32</v>
      </c>
      <c r="AE31" s="629">
        <v>257</v>
      </c>
      <c r="AF31" s="629">
        <v>29</v>
      </c>
      <c r="AG31" s="629">
        <v>63</v>
      </c>
      <c r="AH31" s="629">
        <v>58</v>
      </c>
      <c r="AI31" s="629">
        <v>4</v>
      </c>
      <c r="AJ31" s="629">
        <v>0</v>
      </c>
      <c r="AK31" s="629">
        <v>541</v>
      </c>
      <c r="AL31" s="629">
        <v>139</v>
      </c>
      <c r="AM31" s="629">
        <v>122</v>
      </c>
      <c r="AN31" s="629">
        <v>70</v>
      </c>
      <c r="AO31" s="629">
        <v>250</v>
      </c>
      <c r="AP31" s="629">
        <v>726</v>
      </c>
      <c r="AQ31" s="629">
        <v>0</v>
      </c>
      <c r="AR31" s="629">
        <v>565</v>
      </c>
      <c r="AS31" s="629">
        <v>211</v>
      </c>
      <c r="AT31" s="629">
        <v>113</v>
      </c>
      <c r="AU31" s="629">
        <v>107</v>
      </c>
      <c r="AV31" s="629">
        <v>207</v>
      </c>
      <c r="AW31" s="629">
        <v>125</v>
      </c>
      <c r="AX31" s="629">
        <v>219</v>
      </c>
      <c r="AY31" s="629">
        <v>38</v>
      </c>
      <c r="AZ31" s="629">
        <v>5</v>
      </c>
      <c r="BA31" s="629">
        <v>18</v>
      </c>
      <c r="BB31" s="629">
        <v>208</v>
      </c>
      <c r="BC31" s="629">
        <v>4</v>
      </c>
      <c r="BD31" s="629">
        <v>30</v>
      </c>
      <c r="BE31" s="629">
        <v>37</v>
      </c>
      <c r="BF31" s="629">
        <v>89</v>
      </c>
      <c r="BG31" s="629">
        <v>0</v>
      </c>
      <c r="BH31" s="629">
        <v>0</v>
      </c>
      <c r="BI31" s="629">
        <v>0</v>
      </c>
      <c r="BJ31" s="629">
        <v>41</v>
      </c>
      <c r="BK31" s="629">
        <v>414</v>
      </c>
      <c r="BL31" s="629">
        <v>102</v>
      </c>
      <c r="BM31" s="629">
        <v>103</v>
      </c>
      <c r="BN31" s="629">
        <v>23</v>
      </c>
      <c r="BO31" s="629">
        <v>941</v>
      </c>
      <c r="BP31" s="629">
        <v>237</v>
      </c>
      <c r="BQ31" s="629">
        <v>504</v>
      </c>
      <c r="BR31" s="629">
        <v>194</v>
      </c>
      <c r="BS31" s="629">
        <v>5117</v>
      </c>
      <c r="BT31" s="629">
        <v>130</v>
      </c>
      <c r="BU31" s="629">
        <v>229</v>
      </c>
      <c r="BV31" s="629">
        <v>259</v>
      </c>
      <c r="BW31" s="629">
        <v>2616</v>
      </c>
      <c r="BX31" s="629">
        <v>253</v>
      </c>
      <c r="BY31" s="629">
        <v>212</v>
      </c>
      <c r="BZ31" s="629">
        <v>77</v>
      </c>
      <c r="CA31" s="629">
        <v>34</v>
      </c>
      <c r="CB31" s="629">
        <v>117</v>
      </c>
      <c r="CC31" s="629">
        <v>6866</v>
      </c>
      <c r="CD31" s="629">
        <v>238</v>
      </c>
      <c r="CE31" s="629">
        <v>0</v>
      </c>
      <c r="CF31" s="629">
        <v>154</v>
      </c>
      <c r="CG31" s="629">
        <v>19</v>
      </c>
      <c r="CH31" s="629">
        <v>59</v>
      </c>
      <c r="CI31" s="629">
        <v>22</v>
      </c>
      <c r="CJ31" s="629">
        <v>39</v>
      </c>
      <c r="CK31" s="629">
        <v>23</v>
      </c>
      <c r="CL31" s="629">
        <v>176</v>
      </c>
      <c r="CM31" s="629">
        <v>1</v>
      </c>
      <c r="CN31" s="629">
        <v>17</v>
      </c>
      <c r="CO31" s="629">
        <v>1073</v>
      </c>
      <c r="CP31" s="629">
        <v>240</v>
      </c>
      <c r="CQ31" s="629">
        <v>992</v>
      </c>
      <c r="CR31" s="629">
        <v>613</v>
      </c>
      <c r="CS31" s="629">
        <v>32</v>
      </c>
      <c r="CT31" s="629">
        <v>92</v>
      </c>
      <c r="CU31" s="629">
        <v>187</v>
      </c>
      <c r="CV31" s="629">
        <v>48</v>
      </c>
      <c r="CW31" s="629">
        <v>102</v>
      </c>
      <c r="CX31" s="629">
        <v>10</v>
      </c>
      <c r="CY31" s="629">
        <v>361</v>
      </c>
      <c r="CZ31" s="629">
        <v>331</v>
      </c>
      <c r="DA31" s="629">
        <v>75</v>
      </c>
      <c r="DB31" s="629">
        <v>415</v>
      </c>
      <c r="DC31" s="629">
        <v>192</v>
      </c>
      <c r="DD31" s="629">
        <v>418</v>
      </c>
      <c r="DE31" s="629">
        <v>287</v>
      </c>
      <c r="DF31" s="629">
        <v>0</v>
      </c>
      <c r="DG31" s="629">
        <v>83</v>
      </c>
      <c r="DH31" s="630">
        <v>29887</v>
      </c>
      <c r="DI31" s="629">
        <v>50</v>
      </c>
      <c r="DJ31" s="629">
        <v>15826</v>
      </c>
      <c r="DK31" s="629">
        <v>0</v>
      </c>
      <c r="DL31" s="629">
        <v>0</v>
      </c>
      <c r="DM31" s="629">
        <v>0</v>
      </c>
      <c r="DN31" s="629">
        <v>-4</v>
      </c>
      <c r="DO31" s="630">
        <v>15872</v>
      </c>
      <c r="DP31" s="630">
        <v>45759</v>
      </c>
      <c r="DQ31" s="629">
        <v>0</v>
      </c>
      <c r="DR31" s="629">
        <v>424</v>
      </c>
      <c r="DS31" s="630">
        <v>16296</v>
      </c>
      <c r="DT31" s="629">
        <v>46183</v>
      </c>
      <c r="DU31" s="629">
        <v>-9065</v>
      </c>
      <c r="DV31" s="630">
        <v>-36575</v>
      </c>
      <c r="DW31" s="629">
        <v>-45640</v>
      </c>
      <c r="DX31" s="630">
        <v>-29344</v>
      </c>
      <c r="DY31" s="631">
        <v>543</v>
      </c>
    </row>
    <row r="32" spans="1:129" x14ac:dyDescent="0.15">
      <c r="A32" s="628">
        <v>9</v>
      </c>
      <c r="B32" s="628">
        <v>9</v>
      </c>
      <c r="D32" s="433" t="s">
        <v>866</v>
      </c>
      <c r="E32" s="433" t="s">
        <v>385</v>
      </c>
      <c r="F32" s="629">
        <v>0</v>
      </c>
      <c r="G32" s="629">
        <v>0</v>
      </c>
      <c r="H32" s="629">
        <v>0</v>
      </c>
      <c r="I32" s="629">
        <v>0</v>
      </c>
      <c r="J32" s="629">
        <v>0</v>
      </c>
      <c r="K32" s="629">
        <v>0</v>
      </c>
      <c r="L32" s="629">
        <v>0</v>
      </c>
      <c r="M32" s="629">
        <v>0</v>
      </c>
      <c r="N32" s="629">
        <v>0</v>
      </c>
      <c r="O32" s="629">
        <v>0</v>
      </c>
      <c r="P32" s="629">
        <v>0</v>
      </c>
      <c r="Q32" s="629">
        <v>0</v>
      </c>
      <c r="R32" s="629">
        <v>0</v>
      </c>
      <c r="S32" s="629">
        <v>0</v>
      </c>
      <c r="T32" s="629">
        <v>0</v>
      </c>
      <c r="U32" s="629">
        <v>2</v>
      </c>
      <c r="V32" s="629">
        <v>0</v>
      </c>
      <c r="W32" s="629">
        <v>0</v>
      </c>
      <c r="X32" s="629">
        <v>0</v>
      </c>
      <c r="Y32" s="629">
        <v>0</v>
      </c>
      <c r="Z32" s="629">
        <v>0</v>
      </c>
      <c r="AA32" s="629">
        <v>0</v>
      </c>
      <c r="AB32" s="629">
        <v>0</v>
      </c>
      <c r="AC32" s="629">
        <v>0</v>
      </c>
      <c r="AD32" s="629">
        <v>0</v>
      </c>
      <c r="AE32" s="629">
        <v>5</v>
      </c>
      <c r="AF32" s="629">
        <v>0</v>
      </c>
      <c r="AG32" s="629">
        <v>58</v>
      </c>
      <c r="AH32" s="629">
        <v>2</v>
      </c>
      <c r="AI32" s="629">
        <v>0</v>
      </c>
      <c r="AJ32" s="629">
        <v>0</v>
      </c>
      <c r="AK32" s="629">
        <v>0</v>
      </c>
      <c r="AL32" s="629">
        <v>1</v>
      </c>
      <c r="AM32" s="629">
        <v>0</v>
      </c>
      <c r="AN32" s="629">
        <v>21</v>
      </c>
      <c r="AO32" s="629">
        <v>3340</v>
      </c>
      <c r="AP32" s="629">
        <v>1398</v>
      </c>
      <c r="AQ32" s="629">
        <v>0</v>
      </c>
      <c r="AR32" s="629">
        <v>22</v>
      </c>
      <c r="AS32" s="629">
        <v>93</v>
      </c>
      <c r="AT32" s="629">
        <v>4</v>
      </c>
      <c r="AU32" s="629">
        <v>0</v>
      </c>
      <c r="AV32" s="629">
        <v>2</v>
      </c>
      <c r="AW32" s="629">
        <v>1</v>
      </c>
      <c r="AX32" s="629">
        <v>1</v>
      </c>
      <c r="AY32" s="629">
        <v>0</v>
      </c>
      <c r="AZ32" s="629">
        <v>0</v>
      </c>
      <c r="BA32" s="629">
        <v>0</v>
      </c>
      <c r="BB32" s="629">
        <v>0</v>
      </c>
      <c r="BC32" s="629">
        <v>0</v>
      </c>
      <c r="BD32" s="629">
        <v>0</v>
      </c>
      <c r="BE32" s="629">
        <v>0</v>
      </c>
      <c r="BF32" s="629">
        <v>1</v>
      </c>
      <c r="BG32" s="629">
        <v>0</v>
      </c>
      <c r="BH32" s="629">
        <v>0</v>
      </c>
      <c r="BI32" s="629">
        <v>0</v>
      </c>
      <c r="BJ32" s="629">
        <v>1</v>
      </c>
      <c r="BK32" s="629">
        <v>0</v>
      </c>
      <c r="BL32" s="629">
        <v>4</v>
      </c>
      <c r="BM32" s="629">
        <v>0</v>
      </c>
      <c r="BN32" s="629">
        <v>0</v>
      </c>
      <c r="BO32" s="629">
        <v>82</v>
      </c>
      <c r="BP32" s="629">
        <v>1</v>
      </c>
      <c r="BQ32" s="629">
        <v>759</v>
      </c>
      <c r="BR32" s="629">
        <v>286</v>
      </c>
      <c r="BS32" s="629">
        <v>3188</v>
      </c>
      <c r="BT32" s="629">
        <v>0</v>
      </c>
      <c r="BU32" s="629">
        <v>0</v>
      </c>
      <c r="BV32" s="629">
        <v>3</v>
      </c>
      <c r="BW32" s="629">
        <v>-1</v>
      </c>
      <c r="BX32" s="629">
        <v>0</v>
      </c>
      <c r="BY32" s="629">
        <v>0</v>
      </c>
      <c r="BZ32" s="629">
        <v>0</v>
      </c>
      <c r="CA32" s="629">
        <v>0</v>
      </c>
      <c r="CB32" s="629">
        <v>1</v>
      </c>
      <c r="CC32" s="629">
        <v>0</v>
      </c>
      <c r="CD32" s="629">
        <v>0</v>
      </c>
      <c r="CE32" s="629">
        <v>0</v>
      </c>
      <c r="CF32" s="629">
        <v>0</v>
      </c>
      <c r="CG32" s="629">
        <v>0</v>
      </c>
      <c r="CH32" s="629">
        <v>0</v>
      </c>
      <c r="CI32" s="629">
        <v>0</v>
      </c>
      <c r="CJ32" s="629">
        <v>0</v>
      </c>
      <c r="CK32" s="629">
        <v>0</v>
      </c>
      <c r="CL32" s="629">
        <v>0</v>
      </c>
      <c r="CM32" s="629">
        <v>0</v>
      </c>
      <c r="CN32" s="629">
        <v>0</v>
      </c>
      <c r="CO32" s="629">
        <v>0</v>
      </c>
      <c r="CP32" s="629">
        <v>0</v>
      </c>
      <c r="CQ32" s="629">
        <v>0</v>
      </c>
      <c r="CR32" s="629">
        <v>0</v>
      </c>
      <c r="CS32" s="629">
        <v>0</v>
      </c>
      <c r="CT32" s="629">
        <v>0</v>
      </c>
      <c r="CU32" s="629">
        <v>1</v>
      </c>
      <c r="CV32" s="629">
        <v>2</v>
      </c>
      <c r="CW32" s="629">
        <v>0</v>
      </c>
      <c r="CX32" s="629">
        <v>0</v>
      </c>
      <c r="CY32" s="629">
        <v>0</v>
      </c>
      <c r="CZ32" s="629">
        <v>0</v>
      </c>
      <c r="DA32" s="629">
        <v>0</v>
      </c>
      <c r="DB32" s="629">
        <v>49</v>
      </c>
      <c r="DC32" s="629">
        <v>0</v>
      </c>
      <c r="DD32" s="629">
        <v>0</v>
      </c>
      <c r="DE32" s="629">
        <v>2</v>
      </c>
      <c r="DF32" s="629">
        <v>0</v>
      </c>
      <c r="DG32" s="629">
        <v>0</v>
      </c>
      <c r="DH32" s="630">
        <v>9329</v>
      </c>
      <c r="DI32" s="629">
        <v>1</v>
      </c>
      <c r="DJ32" s="629">
        <v>-1</v>
      </c>
      <c r="DK32" s="629">
        <v>0</v>
      </c>
      <c r="DL32" s="629">
        <v>0</v>
      </c>
      <c r="DM32" s="629">
        <v>0</v>
      </c>
      <c r="DN32" s="629">
        <v>3</v>
      </c>
      <c r="DO32" s="630">
        <v>3</v>
      </c>
      <c r="DP32" s="630">
        <v>9332</v>
      </c>
      <c r="DQ32" s="629">
        <v>0</v>
      </c>
      <c r="DR32" s="629">
        <v>952</v>
      </c>
      <c r="DS32" s="630">
        <v>955</v>
      </c>
      <c r="DT32" s="629">
        <v>10284</v>
      </c>
      <c r="DU32" s="629">
        <v>-174</v>
      </c>
      <c r="DV32" s="630">
        <v>-8929</v>
      </c>
      <c r="DW32" s="629">
        <v>-9103</v>
      </c>
      <c r="DX32" s="630">
        <v>-8148</v>
      </c>
      <c r="DY32" s="631">
        <v>1181</v>
      </c>
    </row>
    <row r="33" spans="1:129" x14ac:dyDescent="0.15">
      <c r="A33" s="628">
        <v>10</v>
      </c>
      <c r="B33" s="628">
        <v>10</v>
      </c>
      <c r="D33" s="433" t="s">
        <v>867</v>
      </c>
      <c r="E33" s="433" t="s">
        <v>386</v>
      </c>
      <c r="F33" s="629">
        <v>3</v>
      </c>
      <c r="G33" s="629">
        <v>0</v>
      </c>
      <c r="H33" s="629">
        <v>0</v>
      </c>
      <c r="I33" s="629">
        <v>0</v>
      </c>
      <c r="J33" s="629">
        <v>0</v>
      </c>
      <c r="K33" s="629">
        <v>0</v>
      </c>
      <c r="L33" s="629">
        <v>0</v>
      </c>
      <c r="M33" s="629">
        <v>294</v>
      </c>
      <c r="N33" s="629">
        <v>3</v>
      </c>
      <c r="O33" s="629">
        <v>0</v>
      </c>
      <c r="P33" s="629">
        <v>0</v>
      </c>
      <c r="Q33" s="629">
        <v>1</v>
      </c>
      <c r="R33" s="629">
        <v>6</v>
      </c>
      <c r="S33" s="629">
        <v>9</v>
      </c>
      <c r="T33" s="629">
        <v>15</v>
      </c>
      <c r="U33" s="629">
        <v>376</v>
      </c>
      <c r="V33" s="629">
        <v>787</v>
      </c>
      <c r="W33" s="629">
        <v>540</v>
      </c>
      <c r="X33" s="629">
        <v>0</v>
      </c>
      <c r="Y33" s="629">
        <v>0</v>
      </c>
      <c r="Z33" s="629">
        <v>0</v>
      </c>
      <c r="AA33" s="629">
        <v>0</v>
      </c>
      <c r="AB33" s="629">
        <v>18</v>
      </c>
      <c r="AC33" s="629">
        <v>120</v>
      </c>
      <c r="AD33" s="629">
        <v>429</v>
      </c>
      <c r="AE33" s="629">
        <v>1237</v>
      </c>
      <c r="AF33" s="629">
        <v>0</v>
      </c>
      <c r="AG33" s="629">
        <v>0</v>
      </c>
      <c r="AH33" s="629">
        <v>10843</v>
      </c>
      <c r="AI33" s="629">
        <v>45</v>
      </c>
      <c r="AJ33" s="629">
        <v>5</v>
      </c>
      <c r="AK33" s="629">
        <v>614</v>
      </c>
      <c r="AL33" s="629">
        <v>7</v>
      </c>
      <c r="AM33" s="629">
        <v>5</v>
      </c>
      <c r="AN33" s="629">
        <v>10</v>
      </c>
      <c r="AO33" s="629">
        <v>0</v>
      </c>
      <c r="AP33" s="629">
        <v>6</v>
      </c>
      <c r="AQ33" s="629">
        <v>0</v>
      </c>
      <c r="AR33" s="629">
        <v>21</v>
      </c>
      <c r="AS33" s="629">
        <v>39</v>
      </c>
      <c r="AT33" s="629">
        <v>131</v>
      </c>
      <c r="AU33" s="629">
        <v>38</v>
      </c>
      <c r="AV33" s="629">
        <v>206</v>
      </c>
      <c r="AW33" s="629">
        <v>77</v>
      </c>
      <c r="AX33" s="629">
        <v>360</v>
      </c>
      <c r="AY33" s="629">
        <v>400</v>
      </c>
      <c r="AZ33" s="629">
        <v>33</v>
      </c>
      <c r="BA33" s="629">
        <v>163</v>
      </c>
      <c r="BB33" s="629">
        <v>1739</v>
      </c>
      <c r="BC33" s="629">
        <v>116</v>
      </c>
      <c r="BD33" s="629">
        <v>310</v>
      </c>
      <c r="BE33" s="629">
        <v>988</v>
      </c>
      <c r="BF33" s="629">
        <v>7862</v>
      </c>
      <c r="BG33" s="629">
        <v>0</v>
      </c>
      <c r="BH33" s="629">
        <v>0</v>
      </c>
      <c r="BI33" s="629">
        <v>0</v>
      </c>
      <c r="BJ33" s="629">
        <v>504</v>
      </c>
      <c r="BK33" s="629">
        <v>440</v>
      </c>
      <c r="BL33" s="629">
        <v>283</v>
      </c>
      <c r="BM33" s="629">
        <v>591</v>
      </c>
      <c r="BN33" s="629">
        <v>5</v>
      </c>
      <c r="BO33" s="629">
        <v>1261</v>
      </c>
      <c r="BP33" s="629">
        <v>416</v>
      </c>
      <c r="BQ33" s="629">
        <v>248</v>
      </c>
      <c r="BR33" s="629">
        <v>249</v>
      </c>
      <c r="BS33" s="629">
        <v>0</v>
      </c>
      <c r="BT33" s="629">
        <v>0</v>
      </c>
      <c r="BU33" s="629">
        <v>579</v>
      </c>
      <c r="BV33" s="629">
        <v>25</v>
      </c>
      <c r="BW33" s="629">
        <v>1225</v>
      </c>
      <c r="BX33" s="629">
        <v>253</v>
      </c>
      <c r="BY33" s="629">
        <v>38</v>
      </c>
      <c r="BZ33" s="629">
        <v>61</v>
      </c>
      <c r="CA33" s="629">
        <v>62</v>
      </c>
      <c r="CB33" s="629">
        <v>0</v>
      </c>
      <c r="CC33" s="629">
        <v>41</v>
      </c>
      <c r="CD33" s="629">
        <v>1</v>
      </c>
      <c r="CE33" s="629">
        <v>0</v>
      </c>
      <c r="CF33" s="629">
        <v>10</v>
      </c>
      <c r="CG33" s="629">
        <v>35</v>
      </c>
      <c r="CH33" s="629">
        <v>81</v>
      </c>
      <c r="CI33" s="629">
        <v>0</v>
      </c>
      <c r="CJ33" s="629">
        <v>0</v>
      </c>
      <c r="CK33" s="629">
        <v>12</v>
      </c>
      <c r="CL33" s="629">
        <v>334</v>
      </c>
      <c r="CM33" s="629">
        <v>0</v>
      </c>
      <c r="CN33" s="629">
        <v>9</v>
      </c>
      <c r="CO33" s="629">
        <v>60</v>
      </c>
      <c r="CP33" s="629">
        <v>13</v>
      </c>
      <c r="CQ33" s="629">
        <v>1223</v>
      </c>
      <c r="CR33" s="629">
        <v>221</v>
      </c>
      <c r="CS33" s="629">
        <v>0</v>
      </c>
      <c r="CT33" s="629">
        <v>4</v>
      </c>
      <c r="CU33" s="629">
        <v>10</v>
      </c>
      <c r="CV33" s="629">
        <v>18</v>
      </c>
      <c r="CW33" s="629">
        <v>9</v>
      </c>
      <c r="CX33" s="629">
        <v>10</v>
      </c>
      <c r="CY33" s="629">
        <v>257</v>
      </c>
      <c r="CZ33" s="629">
        <v>136</v>
      </c>
      <c r="DA33" s="629">
        <v>12</v>
      </c>
      <c r="DB33" s="629">
        <v>112</v>
      </c>
      <c r="DC33" s="629">
        <v>46</v>
      </c>
      <c r="DD33" s="629">
        <v>131</v>
      </c>
      <c r="DE33" s="629">
        <v>24</v>
      </c>
      <c r="DF33" s="629">
        <v>104</v>
      </c>
      <c r="DG33" s="629">
        <v>13</v>
      </c>
      <c r="DH33" s="630">
        <v>37022</v>
      </c>
      <c r="DI33" s="629">
        <v>56</v>
      </c>
      <c r="DJ33" s="629">
        <v>1137</v>
      </c>
      <c r="DK33" s="629">
        <v>7</v>
      </c>
      <c r="DL33" s="629">
        <v>0</v>
      </c>
      <c r="DM33" s="629">
        <v>0</v>
      </c>
      <c r="DN33" s="629">
        <v>168</v>
      </c>
      <c r="DO33" s="630">
        <v>1368</v>
      </c>
      <c r="DP33" s="630">
        <v>38390</v>
      </c>
      <c r="DQ33" s="629">
        <v>4649</v>
      </c>
      <c r="DR33" s="629">
        <v>35031</v>
      </c>
      <c r="DS33" s="630">
        <v>41048</v>
      </c>
      <c r="DT33" s="629">
        <v>78070</v>
      </c>
      <c r="DU33" s="629">
        <v>-2831</v>
      </c>
      <c r="DV33" s="630">
        <v>-31767</v>
      </c>
      <c r="DW33" s="629">
        <v>-34598</v>
      </c>
      <c r="DX33" s="630">
        <v>6450</v>
      </c>
      <c r="DY33" s="631">
        <v>43472</v>
      </c>
    </row>
    <row r="34" spans="1:129" x14ac:dyDescent="0.15">
      <c r="A34" s="628">
        <v>10</v>
      </c>
      <c r="B34" s="628">
        <v>10</v>
      </c>
      <c r="D34" s="433" t="s">
        <v>868</v>
      </c>
      <c r="E34" s="433" t="s">
        <v>387</v>
      </c>
      <c r="F34" s="629">
        <v>1</v>
      </c>
      <c r="G34" s="629">
        <v>0</v>
      </c>
      <c r="H34" s="629">
        <v>0</v>
      </c>
      <c r="I34" s="629">
        <v>0</v>
      </c>
      <c r="J34" s="629">
        <v>0</v>
      </c>
      <c r="K34" s="629">
        <v>0</v>
      </c>
      <c r="L34" s="629">
        <v>2</v>
      </c>
      <c r="M34" s="629">
        <v>5</v>
      </c>
      <c r="N34" s="629">
        <v>0</v>
      </c>
      <c r="O34" s="629">
        <v>0</v>
      </c>
      <c r="P34" s="629">
        <v>0</v>
      </c>
      <c r="Q34" s="629">
        <v>0</v>
      </c>
      <c r="R34" s="629">
        <v>3</v>
      </c>
      <c r="S34" s="629">
        <v>0</v>
      </c>
      <c r="T34" s="629">
        <v>1</v>
      </c>
      <c r="U34" s="629">
        <v>24</v>
      </c>
      <c r="V34" s="629">
        <v>17</v>
      </c>
      <c r="W34" s="629">
        <v>7</v>
      </c>
      <c r="X34" s="629">
        <v>0</v>
      </c>
      <c r="Y34" s="629">
        <v>0</v>
      </c>
      <c r="Z34" s="629">
        <v>0</v>
      </c>
      <c r="AA34" s="629">
        <v>0</v>
      </c>
      <c r="AB34" s="629">
        <v>9</v>
      </c>
      <c r="AC34" s="629">
        <v>0</v>
      </c>
      <c r="AD34" s="629">
        <v>17</v>
      </c>
      <c r="AE34" s="629">
        <v>15</v>
      </c>
      <c r="AF34" s="629">
        <v>0</v>
      </c>
      <c r="AG34" s="629">
        <v>0</v>
      </c>
      <c r="AH34" s="629">
        <v>32</v>
      </c>
      <c r="AI34" s="629">
        <v>43</v>
      </c>
      <c r="AJ34" s="629">
        <v>3</v>
      </c>
      <c r="AK34" s="629">
        <v>10</v>
      </c>
      <c r="AL34" s="629">
        <v>19</v>
      </c>
      <c r="AM34" s="629">
        <v>1</v>
      </c>
      <c r="AN34" s="629">
        <v>6</v>
      </c>
      <c r="AO34" s="629">
        <v>62</v>
      </c>
      <c r="AP34" s="629">
        <v>168</v>
      </c>
      <c r="AQ34" s="629">
        <v>0</v>
      </c>
      <c r="AR34" s="629">
        <v>26</v>
      </c>
      <c r="AS34" s="629">
        <v>2</v>
      </c>
      <c r="AT34" s="629">
        <v>8</v>
      </c>
      <c r="AU34" s="629">
        <v>57</v>
      </c>
      <c r="AV34" s="629">
        <v>54</v>
      </c>
      <c r="AW34" s="629">
        <v>247</v>
      </c>
      <c r="AX34" s="629">
        <v>2127</v>
      </c>
      <c r="AY34" s="629">
        <v>129</v>
      </c>
      <c r="AZ34" s="629">
        <v>7</v>
      </c>
      <c r="BA34" s="629">
        <v>11</v>
      </c>
      <c r="BB34" s="629">
        <v>1145</v>
      </c>
      <c r="BC34" s="629">
        <v>25</v>
      </c>
      <c r="BD34" s="629">
        <v>59</v>
      </c>
      <c r="BE34" s="629">
        <v>18</v>
      </c>
      <c r="BF34" s="629">
        <v>1115</v>
      </c>
      <c r="BG34" s="629">
        <v>0</v>
      </c>
      <c r="BH34" s="629">
        <v>0</v>
      </c>
      <c r="BI34" s="629">
        <v>0</v>
      </c>
      <c r="BJ34" s="629">
        <v>262</v>
      </c>
      <c r="BK34" s="629">
        <v>531</v>
      </c>
      <c r="BL34" s="629">
        <v>245</v>
      </c>
      <c r="BM34" s="629">
        <v>61</v>
      </c>
      <c r="BN34" s="629">
        <v>12</v>
      </c>
      <c r="BO34" s="629">
        <v>44</v>
      </c>
      <c r="BP34" s="629">
        <v>11</v>
      </c>
      <c r="BQ34" s="629">
        <v>99</v>
      </c>
      <c r="BR34" s="629">
        <v>97</v>
      </c>
      <c r="BS34" s="629">
        <v>1</v>
      </c>
      <c r="BT34" s="629">
        <v>0</v>
      </c>
      <c r="BU34" s="629">
        <v>23</v>
      </c>
      <c r="BV34" s="629">
        <v>179</v>
      </c>
      <c r="BW34" s="629">
        <v>73</v>
      </c>
      <c r="BX34" s="629">
        <v>2</v>
      </c>
      <c r="BY34" s="629">
        <v>0</v>
      </c>
      <c r="BZ34" s="629">
        <v>0</v>
      </c>
      <c r="CA34" s="629">
        <v>0</v>
      </c>
      <c r="CB34" s="629">
        <v>5</v>
      </c>
      <c r="CC34" s="629">
        <v>200</v>
      </c>
      <c r="CD34" s="629">
        <v>10</v>
      </c>
      <c r="CE34" s="629">
        <v>0</v>
      </c>
      <c r="CF34" s="629">
        <v>5</v>
      </c>
      <c r="CG34" s="629">
        <v>6</v>
      </c>
      <c r="CH34" s="629">
        <v>3</v>
      </c>
      <c r="CI34" s="629">
        <v>1</v>
      </c>
      <c r="CJ34" s="629">
        <v>2</v>
      </c>
      <c r="CK34" s="629">
        <v>0</v>
      </c>
      <c r="CL34" s="629">
        <v>2</v>
      </c>
      <c r="CM34" s="629">
        <v>0</v>
      </c>
      <c r="CN34" s="629">
        <v>0</v>
      </c>
      <c r="CO34" s="629">
        <v>93</v>
      </c>
      <c r="CP34" s="629">
        <v>6</v>
      </c>
      <c r="CQ34" s="629">
        <v>47</v>
      </c>
      <c r="CR34" s="629">
        <v>206</v>
      </c>
      <c r="CS34" s="629">
        <v>4</v>
      </c>
      <c r="CT34" s="629">
        <v>41</v>
      </c>
      <c r="CU34" s="629">
        <v>58</v>
      </c>
      <c r="CV34" s="629">
        <v>34</v>
      </c>
      <c r="CW34" s="629">
        <v>12</v>
      </c>
      <c r="CX34" s="629">
        <v>0</v>
      </c>
      <c r="CY34" s="629">
        <v>1458</v>
      </c>
      <c r="CZ34" s="629">
        <v>6</v>
      </c>
      <c r="DA34" s="629">
        <v>9</v>
      </c>
      <c r="DB34" s="629">
        <v>15</v>
      </c>
      <c r="DC34" s="629">
        <v>10</v>
      </c>
      <c r="DD34" s="629">
        <v>79</v>
      </c>
      <c r="DE34" s="629">
        <v>21</v>
      </c>
      <c r="DF34" s="629">
        <v>29</v>
      </c>
      <c r="DG34" s="629">
        <v>1</v>
      </c>
      <c r="DH34" s="630">
        <v>9478</v>
      </c>
      <c r="DI34" s="629">
        <v>26</v>
      </c>
      <c r="DJ34" s="629">
        <v>1801</v>
      </c>
      <c r="DK34" s="629">
        <v>0</v>
      </c>
      <c r="DL34" s="629">
        <v>0</v>
      </c>
      <c r="DM34" s="629">
        <v>0</v>
      </c>
      <c r="DN34" s="629">
        <v>-9</v>
      </c>
      <c r="DO34" s="630">
        <v>1818</v>
      </c>
      <c r="DP34" s="630">
        <v>11296</v>
      </c>
      <c r="DQ34" s="629">
        <v>133</v>
      </c>
      <c r="DR34" s="629">
        <v>544</v>
      </c>
      <c r="DS34" s="630">
        <v>2495</v>
      </c>
      <c r="DT34" s="629">
        <v>11973</v>
      </c>
      <c r="DU34" s="629">
        <v>-3133</v>
      </c>
      <c r="DV34" s="630">
        <v>-8011</v>
      </c>
      <c r="DW34" s="629">
        <v>-11144</v>
      </c>
      <c r="DX34" s="630">
        <v>-8649</v>
      </c>
      <c r="DY34" s="631">
        <v>829</v>
      </c>
    </row>
    <row r="35" spans="1:129" x14ac:dyDescent="0.15">
      <c r="A35" s="628">
        <v>22</v>
      </c>
      <c r="B35" s="628">
        <v>22</v>
      </c>
      <c r="D35" s="433" t="s">
        <v>869</v>
      </c>
      <c r="E35" s="433" t="s">
        <v>948</v>
      </c>
      <c r="F35" s="629">
        <v>0</v>
      </c>
      <c r="G35" s="629">
        <v>0</v>
      </c>
      <c r="H35" s="629">
        <v>0</v>
      </c>
      <c r="I35" s="629">
        <v>0</v>
      </c>
      <c r="J35" s="629">
        <v>0</v>
      </c>
      <c r="K35" s="629">
        <v>0</v>
      </c>
      <c r="L35" s="629">
        <v>1</v>
      </c>
      <c r="M35" s="629">
        <v>0</v>
      </c>
      <c r="N35" s="629">
        <v>0</v>
      </c>
      <c r="O35" s="629">
        <v>0</v>
      </c>
      <c r="P35" s="629">
        <v>0</v>
      </c>
      <c r="Q35" s="629">
        <v>0</v>
      </c>
      <c r="R35" s="629">
        <v>3</v>
      </c>
      <c r="S35" s="629">
        <v>0</v>
      </c>
      <c r="T35" s="629">
        <v>0</v>
      </c>
      <c r="U35" s="629">
        <v>3</v>
      </c>
      <c r="V35" s="629">
        <v>3</v>
      </c>
      <c r="W35" s="629">
        <v>1</v>
      </c>
      <c r="X35" s="629">
        <v>0</v>
      </c>
      <c r="Y35" s="629">
        <v>0</v>
      </c>
      <c r="Z35" s="629">
        <v>0</v>
      </c>
      <c r="AA35" s="629">
        <v>0</v>
      </c>
      <c r="AB35" s="629">
        <v>0</v>
      </c>
      <c r="AC35" s="629">
        <v>2</v>
      </c>
      <c r="AD35" s="629">
        <v>0</v>
      </c>
      <c r="AE35" s="629">
        <v>17</v>
      </c>
      <c r="AF35" s="629">
        <v>0</v>
      </c>
      <c r="AG35" s="629">
        <v>0</v>
      </c>
      <c r="AH35" s="629">
        <v>5</v>
      </c>
      <c r="AI35" s="629">
        <v>0</v>
      </c>
      <c r="AJ35" s="629">
        <v>14</v>
      </c>
      <c r="AK35" s="629">
        <v>0</v>
      </c>
      <c r="AL35" s="629">
        <v>1</v>
      </c>
      <c r="AM35" s="629">
        <v>2</v>
      </c>
      <c r="AN35" s="629">
        <v>0</v>
      </c>
      <c r="AO35" s="629">
        <v>2</v>
      </c>
      <c r="AP35" s="629">
        <v>10</v>
      </c>
      <c r="AQ35" s="629">
        <v>0</v>
      </c>
      <c r="AR35" s="629">
        <v>3</v>
      </c>
      <c r="AS35" s="629">
        <v>1</v>
      </c>
      <c r="AT35" s="629">
        <v>3</v>
      </c>
      <c r="AU35" s="629">
        <v>9</v>
      </c>
      <c r="AV35" s="629">
        <v>2</v>
      </c>
      <c r="AW35" s="629">
        <v>1</v>
      </c>
      <c r="AX35" s="629">
        <v>13</v>
      </c>
      <c r="AY35" s="629">
        <v>7</v>
      </c>
      <c r="AZ35" s="629">
        <v>0</v>
      </c>
      <c r="BA35" s="629">
        <v>3</v>
      </c>
      <c r="BB35" s="629">
        <v>4</v>
      </c>
      <c r="BC35" s="629">
        <v>0</v>
      </c>
      <c r="BD35" s="629">
        <v>11</v>
      </c>
      <c r="BE35" s="629">
        <v>0</v>
      </c>
      <c r="BF35" s="629">
        <v>50</v>
      </c>
      <c r="BG35" s="629">
        <v>0</v>
      </c>
      <c r="BH35" s="629">
        <v>0</v>
      </c>
      <c r="BI35" s="629">
        <v>0</v>
      </c>
      <c r="BJ35" s="629">
        <v>2</v>
      </c>
      <c r="BK35" s="629">
        <v>1</v>
      </c>
      <c r="BL35" s="629">
        <v>2</v>
      </c>
      <c r="BM35" s="629">
        <v>56</v>
      </c>
      <c r="BN35" s="629">
        <v>0</v>
      </c>
      <c r="BO35" s="629">
        <v>0</v>
      </c>
      <c r="BP35" s="629">
        <v>0</v>
      </c>
      <c r="BQ35" s="629">
        <v>0</v>
      </c>
      <c r="BR35" s="629">
        <v>1</v>
      </c>
      <c r="BS35" s="629">
        <v>6</v>
      </c>
      <c r="BT35" s="629">
        <v>16</v>
      </c>
      <c r="BU35" s="629">
        <v>2</v>
      </c>
      <c r="BV35" s="629">
        <v>3</v>
      </c>
      <c r="BW35" s="629">
        <v>20</v>
      </c>
      <c r="BX35" s="629">
        <v>10</v>
      </c>
      <c r="BY35" s="629">
        <v>0</v>
      </c>
      <c r="BZ35" s="629">
        <v>0</v>
      </c>
      <c r="CA35" s="629">
        <v>0</v>
      </c>
      <c r="CB35" s="629">
        <v>7</v>
      </c>
      <c r="CC35" s="629">
        <v>4</v>
      </c>
      <c r="CD35" s="629">
        <v>0</v>
      </c>
      <c r="CE35" s="629">
        <v>0</v>
      </c>
      <c r="CF35" s="629">
        <v>0</v>
      </c>
      <c r="CG35" s="629">
        <v>0</v>
      </c>
      <c r="CH35" s="629">
        <v>1</v>
      </c>
      <c r="CI35" s="629">
        <v>2</v>
      </c>
      <c r="CJ35" s="629">
        <v>48</v>
      </c>
      <c r="CK35" s="629">
        <v>3</v>
      </c>
      <c r="CL35" s="629">
        <v>0</v>
      </c>
      <c r="CM35" s="629">
        <v>1</v>
      </c>
      <c r="CN35" s="629">
        <v>0</v>
      </c>
      <c r="CO35" s="629">
        <v>22</v>
      </c>
      <c r="CP35" s="629">
        <v>4</v>
      </c>
      <c r="CQ35" s="629">
        <v>62</v>
      </c>
      <c r="CR35" s="629">
        <v>6</v>
      </c>
      <c r="CS35" s="629">
        <v>1</v>
      </c>
      <c r="CT35" s="629">
        <v>2</v>
      </c>
      <c r="CU35" s="629">
        <v>2</v>
      </c>
      <c r="CV35" s="629">
        <v>10</v>
      </c>
      <c r="CW35" s="629">
        <v>15</v>
      </c>
      <c r="CX35" s="629">
        <v>0</v>
      </c>
      <c r="CY35" s="629">
        <v>0</v>
      </c>
      <c r="CZ35" s="629">
        <v>9</v>
      </c>
      <c r="DA35" s="629">
        <v>3</v>
      </c>
      <c r="DB35" s="629">
        <v>1</v>
      </c>
      <c r="DC35" s="629">
        <v>8</v>
      </c>
      <c r="DD35" s="629">
        <v>9</v>
      </c>
      <c r="DE35" s="629">
        <v>32</v>
      </c>
      <c r="DF35" s="629">
        <v>0</v>
      </c>
      <c r="DG35" s="629">
        <v>4</v>
      </c>
      <c r="DH35" s="630">
        <v>546</v>
      </c>
      <c r="DI35" s="629">
        <v>121</v>
      </c>
      <c r="DJ35" s="629">
        <v>4082</v>
      </c>
      <c r="DK35" s="629">
        <v>0</v>
      </c>
      <c r="DL35" s="629">
        <v>0</v>
      </c>
      <c r="DM35" s="629">
        <v>0</v>
      </c>
      <c r="DN35" s="629">
        <v>-1</v>
      </c>
      <c r="DO35" s="630">
        <v>4202</v>
      </c>
      <c r="DP35" s="630">
        <v>4748</v>
      </c>
      <c r="DQ35" s="629">
        <v>1</v>
      </c>
      <c r="DR35" s="629">
        <v>56</v>
      </c>
      <c r="DS35" s="630">
        <v>4259</v>
      </c>
      <c r="DT35" s="629">
        <v>4805</v>
      </c>
      <c r="DU35" s="629">
        <v>-2302</v>
      </c>
      <c r="DV35" s="630">
        <v>-2418</v>
      </c>
      <c r="DW35" s="629">
        <v>-4720</v>
      </c>
      <c r="DX35" s="630">
        <v>-461</v>
      </c>
      <c r="DY35" s="631">
        <v>85</v>
      </c>
    </row>
    <row r="36" spans="1:129" x14ac:dyDescent="0.15">
      <c r="A36" s="628">
        <v>11</v>
      </c>
      <c r="B36" s="628">
        <v>11</v>
      </c>
      <c r="D36" s="433" t="s">
        <v>870</v>
      </c>
      <c r="E36" s="433" t="s">
        <v>388</v>
      </c>
      <c r="F36" s="629">
        <v>0</v>
      </c>
      <c r="G36" s="629">
        <v>0</v>
      </c>
      <c r="H36" s="629">
        <v>0</v>
      </c>
      <c r="I36" s="629">
        <v>0</v>
      </c>
      <c r="J36" s="629">
        <v>0</v>
      </c>
      <c r="K36" s="629">
        <v>0</v>
      </c>
      <c r="L36" s="629">
        <v>0</v>
      </c>
      <c r="M36" s="629">
        <v>12</v>
      </c>
      <c r="N36" s="629">
        <v>2</v>
      </c>
      <c r="O36" s="629">
        <v>0</v>
      </c>
      <c r="P36" s="629">
        <v>0</v>
      </c>
      <c r="Q36" s="629">
        <v>0</v>
      </c>
      <c r="R36" s="629">
        <v>0</v>
      </c>
      <c r="S36" s="629">
        <v>0</v>
      </c>
      <c r="T36" s="629">
        <v>7</v>
      </c>
      <c r="U36" s="629">
        <v>11</v>
      </c>
      <c r="V36" s="629">
        <v>0</v>
      </c>
      <c r="W36" s="629">
        <v>0</v>
      </c>
      <c r="X36" s="629">
        <v>0</v>
      </c>
      <c r="Y36" s="629">
        <v>0</v>
      </c>
      <c r="Z36" s="629">
        <v>0</v>
      </c>
      <c r="AA36" s="629">
        <v>0</v>
      </c>
      <c r="AB36" s="629">
        <v>0</v>
      </c>
      <c r="AC36" s="629">
        <v>0</v>
      </c>
      <c r="AD36" s="629">
        <v>118</v>
      </c>
      <c r="AE36" s="629">
        <v>367</v>
      </c>
      <c r="AF36" s="629">
        <v>0</v>
      </c>
      <c r="AG36" s="629">
        <v>0</v>
      </c>
      <c r="AH36" s="629">
        <v>150</v>
      </c>
      <c r="AI36" s="629">
        <v>1</v>
      </c>
      <c r="AJ36" s="629">
        <v>0</v>
      </c>
      <c r="AK36" s="629">
        <v>969</v>
      </c>
      <c r="AL36" s="629">
        <v>0</v>
      </c>
      <c r="AM36" s="629">
        <v>0</v>
      </c>
      <c r="AN36" s="629">
        <v>3</v>
      </c>
      <c r="AO36" s="629">
        <v>0</v>
      </c>
      <c r="AP36" s="629">
        <v>0</v>
      </c>
      <c r="AQ36" s="629">
        <v>0</v>
      </c>
      <c r="AR36" s="629">
        <v>0</v>
      </c>
      <c r="AS36" s="629">
        <v>0</v>
      </c>
      <c r="AT36" s="629">
        <v>5</v>
      </c>
      <c r="AU36" s="629">
        <v>5</v>
      </c>
      <c r="AV36" s="629">
        <v>40</v>
      </c>
      <c r="AW36" s="629">
        <v>9</v>
      </c>
      <c r="AX36" s="629">
        <v>10</v>
      </c>
      <c r="AY36" s="629">
        <v>51</v>
      </c>
      <c r="AZ36" s="629">
        <v>10</v>
      </c>
      <c r="BA36" s="629">
        <v>98</v>
      </c>
      <c r="BB36" s="629">
        <v>13</v>
      </c>
      <c r="BC36" s="629">
        <v>7</v>
      </c>
      <c r="BD36" s="629">
        <v>18</v>
      </c>
      <c r="BE36" s="629">
        <v>137</v>
      </c>
      <c r="BF36" s="629">
        <v>65</v>
      </c>
      <c r="BG36" s="629">
        <v>0</v>
      </c>
      <c r="BH36" s="629">
        <v>0</v>
      </c>
      <c r="BI36" s="629">
        <v>0</v>
      </c>
      <c r="BJ36" s="629">
        <v>0</v>
      </c>
      <c r="BK36" s="629">
        <v>14</v>
      </c>
      <c r="BL36" s="629">
        <v>210</v>
      </c>
      <c r="BM36" s="629">
        <v>86</v>
      </c>
      <c r="BN36" s="629">
        <v>0</v>
      </c>
      <c r="BO36" s="629">
        <v>393</v>
      </c>
      <c r="BP36" s="629">
        <v>49</v>
      </c>
      <c r="BQ36" s="629">
        <v>1</v>
      </c>
      <c r="BR36" s="629">
        <v>1</v>
      </c>
      <c r="BS36" s="629">
        <v>0</v>
      </c>
      <c r="BT36" s="629">
        <v>0</v>
      </c>
      <c r="BU36" s="629">
        <v>0</v>
      </c>
      <c r="BV36" s="629">
        <v>2</v>
      </c>
      <c r="BW36" s="629">
        <v>19</v>
      </c>
      <c r="BX36" s="629">
        <v>0</v>
      </c>
      <c r="BY36" s="629">
        <v>0</v>
      </c>
      <c r="BZ36" s="629">
        <v>0</v>
      </c>
      <c r="CA36" s="629">
        <v>0</v>
      </c>
      <c r="CB36" s="629">
        <v>0</v>
      </c>
      <c r="CC36" s="629">
        <v>2</v>
      </c>
      <c r="CD36" s="629">
        <v>0</v>
      </c>
      <c r="CE36" s="629">
        <v>0</v>
      </c>
      <c r="CF36" s="629">
        <v>0</v>
      </c>
      <c r="CG36" s="629">
        <v>0</v>
      </c>
      <c r="CH36" s="629">
        <v>0</v>
      </c>
      <c r="CI36" s="629">
        <v>0</v>
      </c>
      <c r="CJ36" s="629">
        <v>0</v>
      </c>
      <c r="CK36" s="629">
        <v>0</v>
      </c>
      <c r="CL36" s="629">
        <v>0</v>
      </c>
      <c r="CM36" s="629">
        <v>0</v>
      </c>
      <c r="CN36" s="629">
        <v>0</v>
      </c>
      <c r="CO36" s="629">
        <v>7</v>
      </c>
      <c r="CP36" s="629">
        <v>21</v>
      </c>
      <c r="CQ36" s="629">
        <v>237</v>
      </c>
      <c r="CR36" s="629">
        <v>61</v>
      </c>
      <c r="CS36" s="629">
        <v>26</v>
      </c>
      <c r="CT36" s="629">
        <v>6</v>
      </c>
      <c r="CU36" s="629">
        <v>9</v>
      </c>
      <c r="CV36" s="629">
        <v>2</v>
      </c>
      <c r="CW36" s="629">
        <v>0</v>
      </c>
      <c r="CX36" s="629">
        <v>0</v>
      </c>
      <c r="CY36" s="629">
        <v>114</v>
      </c>
      <c r="CZ36" s="629">
        <v>1</v>
      </c>
      <c r="DA36" s="629">
        <v>5</v>
      </c>
      <c r="DB36" s="629">
        <v>42</v>
      </c>
      <c r="DC36" s="629">
        <v>2</v>
      </c>
      <c r="DD36" s="629">
        <v>17</v>
      </c>
      <c r="DE36" s="629">
        <v>2</v>
      </c>
      <c r="DF36" s="629">
        <v>0</v>
      </c>
      <c r="DG36" s="629">
        <v>5</v>
      </c>
      <c r="DH36" s="630">
        <v>3442</v>
      </c>
      <c r="DI36" s="629">
        <v>19</v>
      </c>
      <c r="DJ36" s="629">
        <v>88</v>
      </c>
      <c r="DK36" s="629">
        <v>0</v>
      </c>
      <c r="DL36" s="629">
        <v>0</v>
      </c>
      <c r="DM36" s="629">
        <v>0</v>
      </c>
      <c r="DN36" s="629">
        <v>-649</v>
      </c>
      <c r="DO36" s="630">
        <v>-542</v>
      </c>
      <c r="DP36" s="630">
        <v>2900</v>
      </c>
      <c r="DQ36" s="629">
        <v>143</v>
      </c>
      <c r="DR36" s="629">
        <v>17677</v>
      </c>
      <c r="DS36" s="630">
        <v>17278</v>
      </c>
      <c r="DT36" s="629">
        <v>20720</v>
      </c>
      <c r="DU36" s="629">
        <v>0</v>
      </c>
      <c r="DV36" s="630">
        <v>0</v>
      </c>
      <c r="DW36" s="629">
        <v>0</v>
      </c>
      <c r="DX36" s="630">
        <v>17278</v>
      </c>
      <c r="DY36" s="631">
        <v>20720</v>
      </c>
    </row>
    <row r="37" spans="1:129" x14ac:dyDescent="0.15">
      <c r="A37" s="628">
        <v>11</v>
      </c>
      <c r="B37" s="628">
        <v>11</v>
      </c>
      <c r="D37" s="433" t="s">
        <v>871</v>
      </c>
      <c r="E37" s="433" t="s">
        <v>389</v>
      </c>
      <c r="F37" s="629">
        <v>0</v>
      </c>
      <c r="G37" s="629">
        <v>0</v>
      </c>
      <c r="H37" s="629">
        <v>0</v>
      </c>
      <c r="I37" s="629">
        <v>0</v>
      </c>
      <c r="J37" s="629">
        <v>0</v>
      </c>
      <c r="K37" s="629">
        <v>0</v>
      </c>
      <c r="L37" s="629">
        <v>0</v>
      </c>
      <c r="M37" s="629">
        <v>0</v>
      </c>
      <c r="N37" s="629">
        <v>0</v>
      </c>
      <c r="O37" s="629">
        <v>0</v>
      </c>
      <c r="P37" s="629">
        <v>0</v>
      </c>
      <c r="Q37" s="629">
        <v>0</v>
      </c>
      <c r="R37" s="629">
        <v>0</v>
      </c>
      <c r="S37" s="629">
        <v>0</v>
      </c>
      <c r="T37" s="629">
        <v>0</v>
      </c>
      <c r="U37" s="629">
        <v>0</v>
      </c>
      <c r="V37" s="629">
        <v>0</v>
      </c>
      <c r="W37" s="629">
        <v>0</v>
      </c>
      <c r="X37" s="629">
        <v>0</v>
      </c>
      <c r="Y37" s="629">
        <v>0</v>
      </c>
      <c r="Z37" s="629">
        <v>0</v>
      </c>
      <c r="AA37" s="629">
        <v>0</v>
      </c>
      <c r="AB37" s="629">
        <v>0</v>
      </c>
      <c r="AC37" s="629">
        <v>0</v>
      </c>
      <c r="AD37" s="629">
        <v>0</v>
      </c>
      <c r="AE37" s="629">
        <v>1</v>
      </c>
      <c r="AF37" s="629">
        <v>0</v>
      </c>
      <c r="AG37" s="629">
        <v>0</v>
      </c>
      <c r="AH37" s="629">
        <v>0</v>
      </c>
      <c r="AI37" s="629">
        <v>0</v>
      </c>
      <c r="AJ37" s="629">
        <v>0</v>
      </c>
      <c r="AK37" s="629">
        <v>0</v>
      </c>
      <c r="AL37" s="629">
        <v>692</v>
      </c>
      <c r="AM37" s="629">
        <v>0</v>
      </c>
      <c r="AN37" s="629">
        <v>5</v>
      </c>
      <c r="AO37" s="629">
        <v>0</v>
      </c>
      <c r="AP37" s="629">
        <v>0</v>
      </c>
      <c r="AQ37" s="629">
        <v>0</v>
      </c>
      <c r="AR37" s="629">
        <v>0</v>
      </c>
      <c r="AS37" s="629">
        <v>0</v>
      </c>
      <c r="AT37" s="629">
        <v>0</v>
      </c>
      <c r="AU37" s="629">
        <v>0</v>
      </c>
      <c r="AV37" s="629">
        <v>2</v>
      </c>
      <c r="AW37" s="629">
        <v>0</v>
      </c>
      <c r="AX37" s="629">
        <v>0</v>
      </c>
      <c r="AY37" s="629">
        <v>0</v>
      </c>
      <c r="AZ37" s="629">
        <v>0</v>
      </c>
      <c r="BA37" s="629">
        <v>0</v>
      </c>
      <c r="BB37" s="629">
        <v>0</v>
      </c>
      <c r="BC37" s="629">
        <v>0</v>
      </c>
      <c r="BD37" s="629">
        <v>0</v>
      </c>
      <c r="BE37" s="629">
        <v>0</v>
      </c>
      <c r="BF37" s="629">
        <v>0</v>
      </c>
      <c r="BG37" s="629">
        <v>0</v>
      </c>
      <c r="BH37" s="629">
        <v>0</v>
      </c>
      <c r="BI37" s="629">
        <v>0</v>
      </c>
      <c r="BJ37" s="629">
        <v>0</v>
      </c>
      <c r="BK37" s="629">
        <v>0</v>
      </c>
      <c r="BL37" s="629">
        <v>0</v>
      </c>
      <c r="BM37" s="629">
        <v>4</v>
      </c>
      <c r="BN37" s="629">
        <v>0</v>
      </c>
      <c r="BO37" s="629">
        <v>3383</v>
      </c>
      <c r="BP37" s="629">
        <v>882</v>
      </c>
      <c r="BQ37" s="629">
        <v>1647</v>
      </c>
      <c r="BR37" s="629">
        <v>813</v>
      </c>
      <c r="BS37" s="629">
        <v>0</v>
      </c>
      <c r="BT37" s="629">
        <v>0</v>
      </c>
      <c r="BU37" s="629">
        <v>0</v>
      </c>
      <c r="BV37" s="629">
        <v>3</v>
      </c>
      <c r="BW37" s="629">
        <v>0</v>
      </c>
      <c r="BX37" s="629">
        <v>0</v>
      </c>
      <c r="BY37" s="629">
        <v>0</v>
      </c>
      <c r="BZ37" s="629">
        <v>2</v>
      </c>
      <c r="CA37" s="629">
        <v>16</v>
      </c>
      <c r="CB37" s="629">
        <v>0</v>
      </c>
      <c r="CC37" s="629">
        <v>0</v>
      </c>
      <c r="CD37" s="629">
        <v>0</v>
      </c>
      <c r="CE37" s="629">
        <v>0</v>
      </c>
      <c r="CF37" s="629">
        <v>0</v>
      </c>
      <c r="CG37" s="629">
        <v>0</v>
      </c>
      <c r="CH37" s="629">
        <v>0</v>
      </c>
      <c r="CI37" s="629">
        <v>0</v>
      </c>
      <c r="CJ37" s="629">
        <v>0</v>
      </c>
      <c r="CK37" s="629">
        <v>0</v>
      </c>
      <c r="CL37" s="629">
        <v>0</v>
      </c>
      <c r="CM37" s="629">
        <v>0</v>
      </c>
      <c r="CN37" s="629">
        <v>0</v>
      </c>
      <c r="CO37" s="629">
        <v>0</v>
      </c>
      <c r="CP37" s="629">
        <v>0</v>
      </c>
      <c r="CQ37" s="629">
        <v>4</v>
      </c>
      <c r="CR37" s="629">
        <v>0</v>
      </c>
      <c r="CS37" s="629">
        <v>0</v>
      </c>
      <c r="CT37" s="629">
        <v>0</v>
      </c>
      <c r="CU37" s="629">
        <v>0</v>
      </c>
      <c r="CV37" s="629">
        <v>0</v>
      </c>
      <c r="CW37" s="629">
        <v>0</v>
      </c>
      <c r="CX37" s="629">
        <v>0</v>
      </c>
      <c r="CY37" s="629">
        <v>0</v>
      </c>
      <c r="CZ37" s="629">
        <v>0</v>
      </c>
      <c r="DA37" s="629">
        <v>0</v>
      </c>
      <c r="DB37" s="629">
        <v>0</v>
      </c>
      <c r="DC37" s="629">
        <v>0</v>
      </c>
      <c r="DD37" s="629">
        <v>0</v>
      </c>
      <c r="DE37" s="629">
        <v>0</v>
      </c>
      <c r="DF37" s="629">
        <v>0</v>
      </c>
      <c r="DG37" s="629">
        <v>2</v>
      </c>
      <c r="DH37" s="630">
        <v>7456</v>
      </c>
      <c r="DI37" s="629">
        <v>0</v>
      </c>
      <c r="DJ37" s="629">
        <v>3</v>
      </c>
      <c r="DK37" s="629">
        <v>0</v>
      </c>
      <c r="DL37" s="629">
        <v>0</v>
      </c>
      <c r="DM37" s="629">
        <v>0</v>
      </c>
      <c r="DN37" s="629">
        <v>-93</v>
      </c>
      <c r="DO37" s="630">
        <v>-90</v>
      </c>
      <c r="DP37" s="630">
        <v>7366</v>
      </c>
      <c r="DQ37" s="629">
        <v>205</v>
      </c>
      <c r="DR37" s="629">
        <v>4966</v>
      </c>
      <c r="DS37" s="630">
        <v>5081</v>
      </c>
      <c r="DT37" s="629">
        <v>12537</v>
      </c>
      <c r="DU37" s="629">
        <v>-55</v>
      </c>
      <c r="DV37" s="630">
        <v>-5336</v>
      </c>
      <c r="DW37" s="629">
        <v>-5391</v>
      </c>
      <c r="DX37" s="630">
        <v>-310</v>
      </c>
      <c r="DY37" s="631">
        <v>7146</v>
      </c>
    </row>
    <row r="38" spans="1:129" x14ac:dyDescent="0.15">
      <c r="A38" s="628">
        <v>11</v>
      </c>
      <c r="B38" s="628">
        <v>11</v>
      </c>
      <c r="D38" s="433" t="s">
        <v>872</v>
      </c>
      <c r="E38" s="433" t="s">
        <v>390</v>
      </c>
      <c r="F38" s="629">
        <v>0</v>
      </c>
      <c r="G38" s="629">
        <v>0</v>
      </c>
      <c r="H38" s="629">
        <v>0</v>
      </c>
      <c r="I38" s="629">
        <v>0</v>
      </c>
      <c r="J38" s="629">
        <v>0</v>
      </c>
      <c r="K38" s="629">
        <v>0</v>
      </c>
      <c r="L38" s="629">
        <v>0</v>
      </c>
      <c r="M38" s="629">
        <v>0</v>
      </c>
      <c r="N38" s="629">
        <v>0</v>
      </c>
      <c r="O38" s="629">
        <v>0</v>
      </c>
      <c r="P38" s="629">
        <v>0</v>
      </c>
      <c r="Q38" s="629">
        <v>0</v>
      </c>
      <c r="R38" s="629">
        <v>0</v>
      </c>
      <c r="S38" s="629">
        <v>0</v>
      </c>
      <c r="T38" s="629">
        <v>1</v>
      </c>
      <c r="U38" s="629">
        <v>0</v>
      </c>
      <c r="V38" s="629">
        <v>0</v>
      </c>
      <c r="W38" s="629">
        <v>0</v>
      </c>
      <c r="X38" s="629">
        <v>0</v>
      </c>
      <c r="Y38" s="629">
        <v>0</v>
      </c>
      <c r="Z38" s="629">
        <v>0</v>
      </c>
      <c r="AA38" s="629">
        <v>0</v>
      </c>
      <c r="AB38" s="629">
        <v>0</v>
      </c>
      <c r="AC38" s="629">
        <v>0</v>
      </c>
      <c r="AD38" s="629">
        <v>0</v>
      </c>
      <c r="AE38" s="629">
        <v>3</v>
      </c>
      <c r="AF38" s="629">
        <v>0</v>
      </c>
      <c r="AG38" s="629">
        <v>0</v>
      </c>
      <c r="AH38" s="629">
        <v>3</v>
      </c>
      <c r="AI38" s="629">
        <v>0</v>
      </c>
      <c r="AJ38" s="629">
        <v>0</v>
      </c>
      <c r="AK38" s="629">
        <v>0</v>
      </c>
      <c r="AL38" s="629">
        <v>1</v>
      </c>
      <c r="AM38" s="629">
        <v>17</v>
      </c>
      <c r="AN38" s="629">
        <v>0</v>
      </c>
      <c r="AO38" s="629">
        <v>0</v>
      </c>
      <c r="AP38" s="629">
        <v>0</v>
      </c>
      <c r="AQ38" s="629">
        <v>0</v>
      </c>
      <c r="AR38" s="629">
        <v>0</v>
      </c>
      <c r="AS38" s="629">
        <v>0</v>
      </c>
      <c r="AT38" s="629">
        <v>0</v>
      </c>
      <c r="AU38" s="629">
        <v>0</v>
      </c>
      <c r="AV38" s="629">
        <v>17</v>
      </c>
      <c r="AW38" s="629">
        <v>2</v>
      </c>
      <c r="AX38" s="629">
        <v>4</v>
      </c>
      <c r="AY38" s="629">
        <v>5</v>
      </c>
      <c r="AZ38" s="629">
        <v>3</v>
      </c>
      <c r="BA38" s="629">
        <v>538</v>
      </c>
      <c r="BB38" s="629">
        <v>227</v>
      </c>
      <c r="BC38" s="629">
        <v>0</v>
      </c>
      <c r="BD38" s="629">
        <v>16</v>
      </c>
      <c r="BE38" s="629">
        <v>11</v>
      </c>
      <c r="BF38" s="629">
        <v>167</v>
      </c>
      <c r="BG38" s="629">
        <v>0</v>
      </c>
      <c r="BH38" s="629">
        <v>0</v>
      </c>
      <c r="BI38" s="629">
        <v>0</v>
      </c>
      <c r="BJ38" s="629">
        <v>2</v>
      </c>
      <c r="BK38" s="629">
        <v>0</v>
      </c>
      <c r="BL38" s="629">
        <v>2</v>
      </c>
      <c r="BM38" s="629">
        <v>3</v>
      </c>
      <c r="BN38" s="629">
        <v>0</v>
      </c>
      <c r="BO38" s="629">
        <v>583</v>
      </c>
      <c r="BP38" s="629">
        <v>21</v>
      </c>
      <c r="BQ38" s="629">
        <v>7</v>
      </c>
      <c r="BR38" s="629">
        <v>8</v>
      </c>
      <c r="BS38" s="629">
        <v>0</v>
      </c>
      <c r="BT38" s="629">
        <v>0</v>
      </c>
      <c r="BU38" s="629">
        <v>0</v>
      </c>
      <c r="BV38" s="629">
        <v>3</v>
      </c>
      <c r="BW38" s="629">
        <v>14</v>
      </c>
      <c r="BX38" s="629">
        <v>0</v>
      </c>
      <c r="BY38" s="629">
        <v>0</v>
      </c>
      <c r="BZ38" s="629">
        <v>0</v>
      </c>
      <c r="CA38" s="629">
        <v>0</v>
      </c>
      <c r="CB38" s="629">
        <v>0</v>
      </c>
      <c r="CC38" s="629">
        <v>2</v>
      </c>
      <c r="CD38" s="629">
        <v>0</v>
      </c>
      <c r="CE38" s="629">
        <v>0</v>
      </c>
      <c r="CF38" s="629">
        <v>0</v>
      </c>
      <c r="CG38" s="629">
        <v>0</v>
      </c>
      <c r="CH38" s="629">
        <v>0</v>
      </c>
      <c r="CI38" s="629">
        <v>0</v>
      </c>
      <c r="CJ38" s="629">
        <v>0</v>
      </c>
      <c r="CK38" s="629">
        <v>0</v>
      </c>
      <c r="CL38" s="629">
        <v>0</v>
      </c>
      <c r="CM38" s="629">
        <v>0</v>
      </c>
      <c r="CN38" s="629">
        <v>0</v>
      </c>
      <c r="CO38" s="629">
        <v>4</v>
      </c>
      <c r="CP38" s="629">
        <v>6</v>
      </c>
      <c r="CQ38" s="629">
        <v>1</v>
      </c>
      <c r="CR38" s="629">
        <v>32</v>
      </c>
      <c r="CS38" s="629">
        <v>1</v>
      </c>
      <c r="CT38" s="629">
        <v>26</v>
      </c>
      <c r="CU38" s="629">
        <v>27</v>
      </c>
      <c r="CV38" s="629">
        <v>1</v>
      </c>
      <c r="CW38" s="629">
        <v>0</v>
      </c>
      <c r="CX38" s="629">
        <v>0</v>
      </c>
      <c r="CY38" s="629">
        <v>0</v>
      </c>
      <c r="CZ38" s="629">
        <v>0</v>
      </c>
      <c r="DA38" s="629">
        <v>7</v>
      </c>
      <c r="DB38" s="629">
        <v>114</v>
      </c>
      <c r="DC38" s="629">
        <v>0</v>
      </c>
      <c r="DD38" s="629">
        <v>1</v>
      </c>
      <c r="DE38" s="629">
        <v>5</v>
      </c>
      <c r="DF38" s="629">
        <v>0</v>
      </c>
      <c r="DG38" s="629">
        <v>4</v>
      </c>
      <c r="DH38" s="630">
        <v>1889</v>
      </c>
      <c r="DI38" s="629">
        <v>9</v>
      </c>
      <c r="DJ38" s="629">
        <v>57</v>
      </c>
      <c r="DK38" s="629">
        <v>0</v>
      </c>
      <c r="DL38" s="629">
        <v>0</v>
      </c>
      <c r="DM38" s="629">
        <v>0</v>
      </c>
      <c r="DN38" s="629">
        <v>112</v>
      </c>
      <c r="DO38" s="630">
        <v>178</v>
      </c>
      <c r="DP38" s="630">
        <v>2067</v>
      </c>
      <c r="DQ38" s="629">
        <v>583</v>
      </c>
      <c r="DR38" s="629">
        <v>1841</v>
      </c>
      <c r="DS38" s="630">
        <v>2602</v>
      </c>
      <c r="DT38" s="629">
        <v>4491</v>
      </c>
      <c r="DU38" s="629">
        <v>-529</v>
      </c>
      <c r="DV38" s="630">
        <v>-1313</v>
      </c>
      <c r="DW38" s="629">
        <v>-1842</v>
      </c>
      <c r="DX38" s="630">
        <v>760</v>
      </c>
      <c r="DY38" s="631">
        <v>2649</v>
      </c>
    </row>
    <row r="39" spans="1:129" x14ac:dyDescent="0.15">
      <c r="A39" s="628">
        <v>11</v>
      </c>
      <c r="B39" s="628">
        <v>11</v>
      </c>
      <c r="D39" s="433" t="s">
        <v>873</v>
      </c>
      <c r="E39" s="433" t="s">
        <v>391</v>
      </c>
      <c r="F39" s="629">
        <v>1</v>
      </c>
      <c r="G39" s="629">
        <v>0</v>
      </c>
      <c r="H39" s="629">
        <v>0</v>
      </c>
      <c r="I39" s="629">
        <v>0</v>
      </c>
      <c r="J39" s="629">
        <v>0</v>
      </c>
      <c r="K39" s="629">
        <v>0</v>
      </c>
      <c r="L39" s="629">
        <v>0</v>
      </c>
      <c r="M39" s="629">
        <v>3</v>
      </c>
      <c r="N39" s="629">
        <v>0</v>
      </c>
      <c r="O39" s="629">
        <v>2</v>
      </c>
      <c r="P39" s="629">
        <v>0</v>
      </c>
      <c r="Q39" s="629">
        <v>0</v>
      </c>
      <c r="R39" s="629">
        <v>0</v>
      </c>
      <c r="S39" s="629">
        <v>0</v>
      </c>
      <c r="T39" s="629">
        <v>1</v>
      </c>
      <c r="U39" s="629">
        <v>56</v>
      </c>
      <c r="V39" s="629">
        <v>1</v>
      </c>
      <c r="W39" s="629">
        <v>0</v>
      </c>
      <c r="X39" s="629">
        <v>0</v>
      </c>
      <c r="Y39" s="629">
        <v>0</v>
      </c>
      <c r="Z39" s="629">
        <v>0</v>
      </c>
      <c r="AA39" s="629">
        <v>0</v>
      </c>
      <c r="AB39" s="629">
        <v>6</v>
      </c>
      <c r="AC39" s="629">
        <v>2</v>
      </c>
      <c r="AD39" s="629">
        <v>14</v>
      </c>
      <c r="AE39" s="629">
        <v>23</v>
      </c>
      <c r="AF39" s="629">
        <v>0</v>
      </c>
      <c r="AG39" s="629">
        <v>2</v>
      </c>
      <c r="AH39" s="629">
        <v>6</v>
      </c>
      <c r="AI39" s="629">
        <v>0</v>
      </c>
      <c r="AJ39" s="629">
        <v>0</v>
      </c>
      <c r="AK39" s="629">
        <v>219</v>
      </c>
      <c r="AL39" s="629">
        <v>108</v>
      </c>
      <c r="AM39" s="629">
        <v>64</v>
      </c>
      <c r="AN39" s="629">
        <v>253</v>
      </c>
      <c r="AO39" s="629">
        <v>1471</v>
      </c>
      <c r="AP39" s="629">
        <v>85</v>
      </c>
      <c r="AQ39" s="629">
        <v>0</v>
      </c>
      <c r="AR39" s="629">
        <v>0</v>
      </c>
      <c r="AS39" s="629">
        <v>750</v>
      </c>
      <c r="AT39" s="629">
        <v>94</v>
      </c>
      <c r="AU39" s="629">
        <v>74</v>
      </c>
      <c r="AV39" s="629">
        <v>96</v>
      </c>
      <c r="AW39" s="629">
        <v>133</v>
      </c>
      <c r="AX39" s="629">
        <v>298</v>
      </c>
      <c r="AY39" s="629">
        <v>13</v>
      </c>
      <c r="AZ39" s="629">
        <v>14</v>
      </c>
      <c r="BA39" s="629">
        <v>38</v>
      </c>
      <c r="BB39" s="629">
        <v>508</v>
      </c>
      <c r="BC39" s="629">
        <v>5</v>
      </c>
      <c r="BD39" s="629">
        <v>72</v>
      </c>
      <c r="BE39" s="629">
        <v>138</v>
      </c>
      <c r="BF39" s="629">
        <v>217</v>
      </c>
      <c r="BG39" s="629">
        <v>0</v>
      </c>
      <c r="BH39" s="629">
        <v>0</v>
      </c>
      <c r="BI39" s="629">
        <v>0</v>
      </c>
      <c r="BJ39" s="629">
        <v>31</v>
      </c>
      <c r="BK39" s="629">
        <v>42</v>
      </c>
      <c r="BL39" s="629">
        <v>32</v>
      </c>
      <c r="BM39" s="629">
        <v>45</v>
      </c>
      <c r="BN39" s="629">
        <v>0</v>
      </c>
      <c r="BO39" s="629">
        <v>969</v>
      </c>
      <c r="BP39" s="629">
        <v>405</v>
      </c>
      <c r="BQ39" s="629">
        <v>153</v>
      </c>
      <c r="BR39" s="629">
        <v>258</v>
      </c>
      <c r="BS39" s="629">
        <v>4</v>
      </c>
      <c r="BT39" s="629">
        <v>0</v>
      </c>
      <c r="BU39" s="629">
        <v>72</v>
      </c>
      <c r="BV39" s="629">
        <v>0</v>
      </c>
      <c r="BW39" s="629">
        <v>12</v>
      </c>
      <c r="BX39" s="629">
        <v>0</v>
      </c>
      <c r="BY39" s="629">
        <v>0</v>
      </c>
      <c r="BZ39" s="629">
        <v>0</v>
      </c>
      <c r="CA39" s="629">
        <v>0</v>
      </c>
      <c r="CB39" s="629">
        <v>0</v>
      </c>
      <c r="CC39" s="629">
        <v>0</v>
      </c>
      <c r="CD39" s="629">
        <v>0</v>
      </c>
      <c r="CE39" s="629">
        <v>0</v>
      </c>
      <c r="CF39" s="629">
        <v>0</v>
      </c>
      <c r="CG39" s="629">
        <v>0</v>
      </c>
      <c r="CH39" s="629">
        <v>0</v>
      </c>
      <c r="CI39" s="629">
        <v>0</v>
      </c>
      <c r="CJ39" s="629">
        <v>0</v>
      </c>
      <c r="CK39" s="629">
        <v>0</v>
      </c>
      <c r="CL39" s="629">
        <v>0</v>
      </c>
      <c r="CM39" s="629">
        <v>0</v>
      </c>
      <c r="CN39" s="629">
        <v>0</v>
      </c>
      <c r="CO39" s="629">
        <v>4</v>
      </c>
      <c r="CP39" s="629">
        <v>58</v>
      </c>
      <c r="CQ39" s="629">
        <v>19</v>
      </c>
      <c r="CR39" s="629">
        <v>8</v>
      </c>
      <c r="CS39" s="629">
        <v>0</v>
      </c>
      <c r="CT39" s="629">
        <v>0</v>
      </c>
      <c r="CU39" s="629">
        <v>0</v>
      </c>
      <c r="CV39" s="629">
        <v>0</v>
      </c>
      <c r="CW39" s="629">
        <v>0</v>
      </c>
      <c r="CX39" s="629">
        <v>0</v>
      </c>
      <c r="CY39" s="629">
        <v>7</v>
      </c>
      <c r="CZ39" s="629">
        <v>0</v>
      </c>
      <c r="DA39" s="629">
        <v>0</v>
      </c>
      <c r="DB39" s="629">
        <v>8</v>
      </c>
      <c r="DC39" s="629">
        <v>1</v>
      </c>
      <c r="DD39" s="629">
        <v>15</v>
      </c>
      <c r="DE39" s="629">
        <v>16</v>
      </c>
      <c r="DF39" s="629">
        <v>14</v>
      </c>
      <c r="DG39" s="629">
        <v>6</v>
      </c>
      <c r="DH39" s="630">
        <v>6946</v>
      </c>
      <c r="DI39" s="629">
        <v>10</v>
      </c>
      <c r="DJ39" s="629">
        <v>347</v>
      </c>
      <c r="DK39" s="629">
        <v>0</v>
      </c>
      <c r="DL39" s="629">
        <v>0</v>
      </c>
      <c r="DM39" s="629">
        <v>0</v>
      </c>
      <c r="DN39" s="629">
        <v>-64</v>
      </c>
      <c r="DO39" s="630">
        <v>293</v>
      </c>
      <c r="DP39" s="630">
        <v>7239</v>
      </c>
      <c r="DQ39" s="629">
        <v>376</v>
      </c>
      <c r="DR39" s="629">
        <v>2377</v>
      </c>
      <c r="DS39" s="630">
        <v>3046</v>
      </c>
      <c r="DT39" s="629">
        <v>9992</v>
      </c>
      <c r="DU39" s="629">
        <v>-1555</v>
      </c>
      <c r="DV39" s="630">
        <v>-5016</v>
      </c>
      <c r="DW39" s="629">
        <v>-6571</v>
      </c>
      <c r="DX39" s="630">
        <v>-3525</v>
      </c>
      <c r="DY39" s="631">
        <v>3421</v>
      </c>
    </row>
    <row r="40" spans="1:129" x14ac:dyDescent="0.15">
      <c r="A40" s="628">
        <v>12</v>
      </c>
      <c r="B40" s="628">
        <v>12</v>
      </c>
      <c r="D40" s="433" t="s">
        <v>874</v>
      </c>
      <c r="E40" s="433" t="s">
        <v>392</v>
      </c>
      <c r="F40" s="629">
        <v>0</v>
      </c>
      <c r="G40" s="629">
        <v>0</v>
      </c>
      <c r="H40" s="629">
        <v>0</v>
      </c>
      <c r="I40" s="629">
        <v>0</v>
      </c>
      <c r="J40" s="629">
        <v>0</v>
      </c>
      <c r="K40" s="629">
        <v>0</v>
      </c>
      <c r="L40" s="629">
        <v>0</v>
      </c>
      <c r="M40" s="629">
        <v>0</v>
      </c>
      <c r="N40" s="629">
        <v>0</v>
      </c>
      <c r="O40" s="629">
        <v>0</v>
      </c>
      <c r="P40" s="629">
        <v>0</v>
      </c>
      <c r="Q40" s="629">
        <v>0</v>
      </c>
      <c r="R40" s="629">
        <v>0</v>
      </c>
      <c r="S40" s="629">
        <v>0</v>
      </c>
      <c r="T40" s="629">
        <v>0</v>
      </c>
      <c r="U40" s="629">
        <v>0</v>
      </c>
      <c r="V40" s="629">
        <v>0</v>
      </c>
      <c r="W40" s="629">
        <v>0</v>
      </c>
      <c r="X40" s="629">
        <v>0</v>
      </c>
      <c r="Y40" s="629">
        <v>0</v>
      </c>
      <c r="Z40" s="629">
        <v>0</v>
      </c>
      <c r="AA40" s="629">
        <v>0</v>
      </c>
      <c r="AB40" s="629">
        <v>0</v>
      </c>
      <c r="AC40" s="629">
        <v>0</v>
      </c>
      <c r="AD40" s="629">
        <v>0</v>
      </c>
      <c r="AE40" s="629">
        <v>0</v>
      </c>
      <c r="AF40" s="629">
        <v>0</v>
      </c>
      <c r="AG40" s="629">
        <v>0</v>
      </c>
      <c r="AH40" s="629">
        <v>0</v>
      </c>
      <c r="AI40" s="629">
        <v>0</v>
      </c>
      <c r="AJ40" s="629">
        <v>0</v>
      </c>
      <c r="AK40" s="629">
        <v>0</v>
      </c>
      <c r="AL40" s="629">
        <v>0</v>
      </c>
      <c r="AM40" s="629">
        <v>0</v>
      </c>
      <c r="AN40" s="629">
        <v>0</v>
      </c>
      <c r="AO40" s="629">
        <v>51976</v>
      </c>
      <c r="AP40" s="629">
        <v>69763</v>
      </c>
      <c r="AQ40" s="629">
        <v>0</v>
      </c>
      <c r="AR40" s="629">
        <v>2003</v>
      </c>
      <c r="AS40" s="629">
        <v>0</v>
      </c>
      <c r="AT40" s="629">
        <v>0</v>
      </c>
      <c r="AU40" s="629">
        <v>-9</v>
      </c>
      <c r="AV40" s="629">
        <v>-52</v>
      </c>
      <c r="AW40" s="629">
        <v>-11</v>
      </c>
      <c r="AX40" s="629">
        <v>-64</v>
      </c>
      <c r="AY40" s="629">
        <v>-4</v>
      </c>
      <c r="AZ40" s="629">
        <v>0</v>
      </c>
      <c r="BA40" s="629">
        <v>0</v>
      </c>
      <c r="BB40" s="629">
        <v>-13</v>
      </c>
      <c r="BC40" s="629">
        <v>-1</v>
      </c>
      <c r="BD40" s="629">
        <v>0</v>
      </c>
      <c r="BE40" s="629">
        <v>-10</v>
      </c>
      <c r="BF40" s="629">
        <v>-44</v>
      </c>
      <c r="BG40" s="629">
        <v>0</v>
      </c>
      <c r="BH40" s="629">
        <v>0</v>
      </c>
      <c r="BI40" s="629">
        <v>0</v>
      </c>
      <c r="BJ40" s="629">
        <v>-3</v>
      </c>
      <c r="BK40" s="629">
        <v>-48</v>
      </c>
      <c r="BL40" s="629">
        <v>-10</v>
      </c>
      <c r="BM40" s="629">
        <v>0</v>
      </c>
      <c r="BN40" s="629">
        <v>0</v>
      </c>
      <c r="BO40" s="629">
        <v>0</v>
      </c>
      <c r="BP40" s="629">
        <v>-10</v>
      </c>
      <c r="BQ40" s="629">
        <v>-3</v>
      </c>
      <c r="BR40" s="629">
        <v>-2</v>
      </c>
      <c r="BS40" s="629">
        <v>0</v>
      </c>
      <c r="BT40" s="629">
        <v>0</v>
      </c>
      <c r="BU40" s="629">
        <v>0</v>
      </c>
      <c r="BV40" s="629">
        <v>0</v>
      </c>
      <c r="BW40" s="629">
        <v>0</v>
      </c>
      <c r="BX40" s="629">
        <v>0</v>
      </c>
      <c r="BY40" s="629">
        <v>0</v>
      </c>
      <c r="BZ40" s="629">
        <v>0</v>
      </c>
      <c r="CA40" s="629">
        <v>0</v>
      </c>
      <c r="CB40" s="629">
        <v>0</v>
      </c>
      <c r="CC40" s="629">
        <v>0</v>
      </c>
      <c r="CD40" s="629">
        <v>0</v>
      </c>
      <c r="CE40" s="629">
        <v>0</v>
      </c>
      <c r="CF40" s="629">
        <v>0</v>
      </c>
      <c r="CG40" s="629">
        <v>0</v>
      </c>
      <c r="CH40" s="629">
        <v>0</v>
      </c>
      <c r="CI40" s="629">
        <v>0</v>
      </c>
      <c r="CJ40" s="629">
        <v>0</v>
      </c>
      <c r="CK40" s="629">
        <v>0</v>
      </c>
      <c r="CL40" s="629">
        <v>0</v>
      </c>
      <c r="CM40" s="629">
        <v>0</v>
      </c>
      <c r="CN40" s="629">
        <v>0</v>
      </c>
      <c r="CO40" s="629">
        <v>0</v>
      </c>
      <c r="CP40" s="629">
        <v>0</v>
      </c>
      <c r="CQ40" s="629">
        <v>0</v>
      </c>
      <c r="CR40" s="629">
        <v>0</v>
      </c>
      <c r="CS40" s="629">
        <v>0</v>
      </c>
      <c r="CT40" s="629">
        <v>0</v>
      </c>
      <c r="CU40" s="629">
        <v>0</v>
      </c>
      <c r="CV40" s="629">
        <v>0</v>
      </c>
      <c r="CW40" s="629">
        <v>0</v>
      </c>
      <c r="CX40" s="629">
        <v>0</v>
      </c>
      <c r="CY40" s="629">
        <v>0</v>
      </c>
      <c r="CZ40" s="629">
        <v>0</v>
      </c>
      <c r="DA40" s="629">
        <v>0</v>
      </c>
      <c r="DB40" s="629">
        <v>0</v>
      </c>
      <c r="DC40" s="629">
        <v>0</v>
      </c>
      <c r="DD40" s="629">
        <v>0</v>
      </c>
      <c r="DE40" s="629">
        <v>0</v>
      </c>
      <c r="DF40" s="629">
        <v>0</v>
      </c>
      <c r="DG40" s="629">
        <v>0</v>
      </c>
      <c r="DH40" s="630">
        <v>123458</v>
      </c>
      <c r="DI40" s="629">
        <v>0</v>
      </c>
      <c r="DJ40" s="629">
        <v>-116</v>
      </c>
      <c r="DK40" s="629">
        <v>0</v>
      </c>
      <c r="DL40" s="629">
        <v>-53</v>
      </c>
      <c r="DM40" s="629">
        <v>-319</v>
      </c>
      <c r="DN40" s="629">
        <v>43</v>
      </c>
      <c r="DO40" s="630">
        <v>-445</v>
      </c>
      <c r="DP40" s="630">
        <v>123013</v>
      </c>
      <c r="DQ40" s="629">
        <v>2027</v>
      </c>
      <c r="DR40" s="629">
        <v>79425</v>
      </c>
      <c r="DS40" s="630">
        <v>81007</v>
      </c>
      <c r="DT40" s="629">
        <v>204465</v>
      </c>
      <c r="DU40" s="629">
        <v>-4680</v>
      </c>
      <c r="DV40" s="630">
        <v>-85493</v>
      </c>
      <c r="DW40" s="629">
        <v>-90173</v>
      </c>
      <c r="DX40" s="630">
        <v>-9166</v>
      </c>
      <c r="DY40" s="631">
        <v>114292</v>
      </c>
    </row>
    <row r="41" spans="1:129" x14ac:dyDescent="0.15">
      <c r="A41" s="628">
        <v>12</v>
      </c>
      <c r="B41" s="628">
        <v>12</v>
      </c>
      <c r="D41" s="433" t="s">
        <v>875</v>
      </c>
      <c r="E41" s="433" t="s">
        <v>393</v>
      </c>
      <c r="F41" s="629">
        <v>0</v>
      </c>
      <c r="G41" s="629">
        <v>0</v>
      </c>
      <c r="H41" s="629">
        <v>0</v>
      </c>
      <c r="I41" s="629">
        <v>0</v>
      </c>
      <c r="J41" s="629">
        <v>0</v>
      </c>
      <c r="K41" s="629">
        <v>0</v>
      </c>
      <c r="L41" s="629">
        <v>0</v>
      </c>
      <c r="M41" s="629">
        <v>0</v>
      </c>
      <c r="N41" s="629">
        <v>0</v>
      </c>
      <c r="O41" s="629">
        <v>0</v>
      </c>
      <c r="P41" s="629">
        <v>0</v>
      </c>
      <c r="Q41" s="629">
        <v>0</v>
      </c>
      <c r="R41" s="629">
        <v>0</v>
      </c>
      <c r="S41" s="629">
        <v>1</v>
      </c>
      <c r="T41" s="629">
        <v>6</v>
      </c>
      <c r="U41" s="629">
        <v>0</v>
      </c>
      <c r="V41" s="629">
        <v>0</v>
      </c>
      <c r="W41" s="629">
        <v>0</v>
      </c>
      <c r="X41" s="629">
        <v>0</v>
      </c>
      <c r="Y41" s="629">
        <v>0</v>
      </c>
      <c r="Z41" s="629">
        <v>0</v>
      </c>
      <c r="AA41" s="629">
        <v>0</v>
      </c>
      <c r="AB41" s="629">
        <v>0</v>
      </c>
      <c r="AC41" s="629">
        <v>0</v>
      </c>
      <c r="AD41" s="629">
        <v>0</v>
      </c>
      <c r="AE41" s="629">
        <v>0</v>
      </c>
      <c r="AF41" s="629">
        <v>0</v>
      </c>
      <c r="AG41" s="629">
        <v>0</v>
      </c>
      <c r="AH41" s="629">
        <v>62</v>
      </c>
      <c r="AI41" s="629">
        <v>4</v>
      </c>
      <c r="AJ41" s="629">
        <v>0</v>
      </c>
      <c r="AK41" s="629">
        <v>0</v>
      </c>
      <c r="AL41" s="629">
        <v>90</v>
      </c>
      <c r="AM41" s="629">
        <v>0</v>
      </c>
      <c r="AN41" s="629">
        <v>5</v>
      </c>
      <c r="AO41" s="629">
        <v>0</v>
      </c>
      <c r="AP41" s="629">
        <v>55257</v>
      </c>
      <c r="AQ41" s="629">
        <v>0</v>
      </c>
      <c r="AR41" s="629">
        <v>92546</v>
      </c>
      <c r="AS41" s="629">
        <v>15</v>
      </c>
      <c r="AT41" s="629">
        <v>8</v>
      </c>
      <c r="AU41" s="629">
        <v>3438</v>
      </c>
      <c r="AV41" s="629">
        <v>4234</v>
      </c>
      <c r="AW41" s="629">
        <v>2417</v>
      </c>
      <c r="AX41" s="629">
        <v>3918</v>
      </c>
      <c r="AY41" s="629">
        <v>129</v>
      </c>
      <c r="AZ41" s="629">
        <v>2</v>
      </c>
      <c r="BA41" s="629">
        <v>66</v>
      </c>
      <c r="BB41" s="629">
        <v>3871</v>
      </c>
      <c r="BC41" s="629">
        <v>91</v>
      </c>
      <c r="BD41" s="629">
        <v>149</v>
      </c>
      <c r="BE41" s="629">
        <v>183</v>
      </c>
      <c r="BF41" s="629">
        <v>635</v>
      </c>
      <c r="BG41" s="629">
        <v>0</v>
      </c>
      <c r="BH41" s="629">
        <v>0</v>
      </c>
      <c r="BI41" s="629">
        <v>0</v>
      </c>
      <c r="BJ41" s="629">
        <v>336</v>
      </c>
      <c r="BK41" s="629">
        <v>2694</v>
      </c>
      <c r="BL41" s="629">
        <v>662</v>
      </c>
      <c r="BM41" s="629">
        <v>54</v>
      </c>
      <c r="BN41" s="629">
        <v>0</v>
      </c>
      <c r="BO41" s="629">
        <v>2345</v>
      </c>
      <c r="BP41" s="629">
        <v>348</v>
      </c>
      <c r="BQ41" s="629">
        <v>567</v>
      </c>
      <c r="BR41" s="629">
        <v>697</v>
      </c>
      <c r="BS41" s="629">
        <v>0</v>
      </c>
      <c r="BT41" s="629">
        <v>0</v>
      </c>
      <c r="BU41" s="629">
        <v>0</v>
      </c>
      <c r="BV41" s="629">
        <v>0</v>
      </c>
      <c r="BW41" s="629">
        <v>0</v>
      </c>
      <c r="BX41" s="629">
        <v>0</v>
      </c>
      <c r="BY41" s="629">
        <v>0</v>
      </c>
      <c r="BZ41" s="629">
        <v>0</v>
      </c>
      <c r="CA41" s="629">
        <v>0</v>
      </c>
      <c r="CB41" s="629">
        <v>0</v>
      </c>
      <c r="CC41" s="629">
        <v>0</v>
      </c>
      <c r="CD41" s="629">
        <v>0</v>
      </c>
      <c r="CE41" s="629">
        <v>0</v>
      </c>
      <c r="CF41" s="629">
        <v>0</v>
      </c>
      <c r="CG41" s="629">
        <v>0</v>
      </c>
      <c r="CH41" s="629">
        <v>35</v>
      </c>
      <c r="CI41" s="629">
        <v>0</v>
      </c>
      <c r="CJ41" s="629">
        <v>0</v>
      </c>
      <c r="CK41" s="629">
        <v>0</v>
      </c>
      <c r="CL41" s="629">
        <v>0</v>
      </c>
      <c r="CM41" s="629">
        <v>0</v>
      </c>
      <c r="CN41" s="629">
        <v>0</v>
      </c>
      <c r="CO41" s="629">
        <v>0</v>
      </c>
      <c r="CP41" s="629">
        <v>0</v>
      </c>
      <c r="CQ41" s="629">
        <v>0</v>
      </c>
      <c r="CR41" s="629">
        <v>0</v>
      </c>
      <c r="CS41" s="629">
        <v>0</v>
      </c>
      <c r="CT41" s="629">
        <v>0</v>
      </c>
      <c r="CU41" s="629">
        <v>0</v>
      </c>
      <c r="CV41" s="629">
        <v>0</v>
      </c>
      <c r="CW41" s="629">
        <v>0</v>
      </c>
      <c r="CX41" s="629">
        <v>0</v>
      </c>
      <c r="CY41" s="629">
        <v>7</v>
      </c>
      <c r="CZ41" s="629">
        <v>0</v>
      </c>
      <c r="DA41" s="629">
        <v>0</v>
      </c>
      <c r="DB41" s="629">
        <v>0</v>
      </c>
      <c r="DC41" s="629">
        <v>0</v>
      </c>
      <c r="DD41" s="629">
        <v>0</v>
      </c>
      <c r="DE41" s="629">
        <v>2</v>
      </c>
      <c r="DF41" s="629">
        <v>0</v>
      </c>
      <c r="DG41" s="629">
        <v>12</v>
      </c>
      <c r="DH41" s="630">
        <v>174886</v>
      </c>
      <c r="DI41" s="629">
        <v>0</v>
      </c>
      <c r="DJ41" s="629">
        <v>0</v>
      </c>
      <c r="DK41" s="629">
        <v>0</v>
      </c>
      <c r="DL41" s="629">
        <v>0</v>
      </c>
      <c r="DM41" s="629">
        <v>0</v>
      </c>
      <c r="DN41" s="629">
        <v>-1639</v>
      </c>
      <c r="DO41" s="630">
        <v>-1639</v>
      </c>
      <c r="DP41" s="630">
        <v>173247</v>
      </c>
      <c r="DQ41" s="629">
        <v>39996</v>
      </c>
      <c r="DR41" s="629">
        <v>132718</v>
      </c>
      <c r="DS41" s="630">
        <v>171075</v>
      </c>
      <c r="DT41" s="629">
        <v>345961</v>
      </c>
      <c r="DU41" s="629">
        <v>-8204</v>
      </c>
      <c r="DV41" s="630">
        <v>-165043</v>
      </c>
      <c r="DW41" s="629">
        <v>-173247</v>
      </c>
      <c r="DX41" s="630">
        <v>-2172</v>
      </c>
      <c r="DY41" s="631">
        <v>172714</v>
      </c>
    </row>
    <row r="42" spans="1:129" x14ac:dyDescent="0.15">
      <c r="A42" s="628">
        <v>12</v>
      </c>
      <c r="B42" s="628">
        <v>12</v>
      </c>
      <c r="D42" s="433" t="s">
        <v>876</v>
      </c>
      <c r="E42" s="433" t="s">
        <v>949</v>
      </c>
      <c r="F42" s="629">
        <v>0</v>
      </c>
      <c r="G42" s="629">
        <v>0</v>
      </c>
      <c r="H42" s="629">
        <v>0</v>
      </c>
      <c r="I42" s="629">
        <v>0</v>
      </c>
      <c r="J42" s="629">
        <v>0</v>
      </c>
      <c r="K42" s="629">
        <v>0</v>
      </c>
      <c r="L42" s="629">
        <v>0</v>
      </c>
      <c r="M42" s="629">
        <v>0</v>
      </c>
      <c r="N42" s="629">
        <v>0</v>
      </c>
      <c r="O42" s="629">
        <v>0</v>
      </c>
      <c r="P42" s="629">
        <v>0</v>
      </c>
      <c r="Q42" s="629">
        <v>0</v>
      </c>
      <c r="R42" s="629">
        <v>0</v>
      </c>
      <c r="S42" s="629">
        <v>0</v>
      </c>
      <c r="T42" s="629">
        <v>0</v>
      </c>
      <c r="U42" s="629">
        <v>0</v>
      </c>
      <c r="V42" s="629">
        <v>0</v>
      </c>
      <c r="W42" s="629">
        <v>0</v>
      </c>
      <c r="X42" s="629">
        <v>0</v>
      </c>
      <c r="Y42" s="629">
        <v>0</v>
      </c>
      <c r="Z42" s="629">
        <v>0</v>
      </c>
      <c r="AA42" s="629">
        <v>0</v>
      </c>
      <c r="AB42" s="629">
        <v>0</v>
      </c>
      <c r="AC42" s="629">
        <v>0</v>
      </c>
      <c r="AD42" s="629">
        <v>0</v>
      </c>
      <c r="AE42" s="629">
        <v>0</v>
      </c>
      <c r="AF42" s="629">
        <v>0</v>
      </c>
      <c r="AG42" s="629">
        <v>0</v>
      </c>
      <c r="AH42" s="629">
        <v>0</v>
      </c>
      <c r="AI42" s="629">
        <v>0</v>
      </c>
      <c r="AJ42" s="629">
        <v>0</v>
      </c>
      <c r="AK42" s="629">
        <v>0</v>
      </c>
      <c r="AL42" s="629">
        <v>1</v>
      </c>
      <c r="AM42" s="629">
        <v>6</v>
      </c>
      <c r="AN42" s="629">
        <v>1</v>
      </c>
      <c r="AO42" s="629">
        <v>0</v>
      </c>
      <c r="AP42" s="629">
        <v>0</v>
      </c>
      <c r="AQ42" s="629">
        <v>0</v>
      </c>
      <c r="AR42" s="629">
        <v>0</v>
      </c>
      <c r="AS42" s="629">
        <v>0</v>
      </c>
      <c r="AT42" s="629">
        <v>0</v>
      </c>
      <c r="AU42" s="629">
        <v>359</v>
      </c>
      <c r="AV42" s="629">
        <v>264</v>
      </c>
      <c r="AW42" s="629">
        <v>2438</v>
      </c>
      <c r="AX42" s="629">
        <v>2149</v>
      </c>
      <c r="AY42" s="629">
        <v>53</v>
      </c>
      <c r="AZ42" s="629">
        <v>0</v>
      </c>
      <c r="BA42" s="629">
        <v>6</v>
      </c>
      <c r="BB42" s="629">
        <v>969</v>
      </c>
      <c r="BC42" s="629">
        <v>3</v>
      </c>
      <c r="BD42" s="629">
        <v>87</v>
      </c>
      <c r="BE42" s="629">
        <v>28</v>
      </c>
      <c r="BF42" s="629">
        <v>48</v>
      </c>
      <c r="BG42" s="629">
        <v>0</v>
      </c>
      <c r="BH42" s="629">
        <v>0</v>
      </c>
      <c r="BI42" s="629">
        <v>0</v>
      </c>
      <c r="BJ42" s="629">
        <v>350</v>
      </c>
      <c r="BK42" s="629">
        <v>2332</v>
      </c>
      <c r="BL42" s="629">
        <v>308</v>
      </c>
      <c r="BM42" s="629">
        <v>29</v>
      </c>
      <c r="BN42" s="629">
        <v>0</v>
      </c>
      <c r="BO42" s="629">
        <v>30</v>
      </c>
      <c r="BP42" s="629">
        <v>6</v>
      </c>
      <c r="BQ42" s="629">
        <v>30</v>
      </c>
      <c r="BR42" s="629">
        <v>209</v>
      </c>
      <c r="BS42" s="629">
        <v>0</v>
      </c>
      <c r="BT42" s="629">
        <v>0</v>
      </c>
      <c r="BU42" s="629">
        <v>0</v>
      </c>
      <c r="BV42" s="629">
        <v>0</v>
      </c>
      <c r="BW42" s="629">
        <v>0</v>
      </c>
      <c r="BX42" s="629">
        <v>0</v>
      </c>
      <c r="BY42" s="629">
        <v>0</v>
      </c>
      <c r="BZ42" s="629">
        <v>0</v>
      </c>
      <c r="CA42" s="629">
        <v>0</v>
      </c>
      <c r="CB42" s="629">
        <v>0</v>
      </c>
      <c r="CC42" s="629">
        <v>0</v>
      </c>
      <c r="CD42" s="629">
        <v>0</v>
      </c>
      <c r="CE42" s="629">
        <v>0</v>
      </c>
      <c r="CF42" s="629">
        <v>0</v>
      </c>
      <c r="CG42" s="629">
        <v>0</v>
      </c>
      <c r="CH42" s="629">
        <v>0</v>
      </c>
      <c r="CI42" s="629">
        <v>0</v>
      </c>
      <c r="CJ42" s="629">
        <v>0</v>
      </c>
      <c r="CK42" s="629">
        <v>0</v>
      </c>
      <c r="CL42" s="629">
        <v>0</v>
      </c>
      <c r="CM42" s="629">
        <v>0</v>
      </c>
      <c r="CN42" s="629">
        <v>0</v>
      </c>
      <c r="CO42" s="629">
        <v>0</v>
      </c>
      <c r="CP42" s="629">
        <v>0</v>
      </c>
      <c r="CQ42" s="629">
        <v>0</v>
      </c>
      <c r="CR42" s="629">
        <v>0</v>
      </c>
      <c r="CS42" s="629">
        <v>0</v>
      </c>
      <c r="CT42" s="629">
        <v>0</v>
      </c>
      <c r="CU42" s="629">
        <v>0</v>
      </c>
      <c r="CV42" s="629">
        <v>0</v>
      </c>
      <c r="CW42" s="629">
        <v>0</v>
      </c>
      <c r="CX42" s="629">
        <v>0</v>
      </c>
      <c r="CY42" s="629">
        <v>0</v>
      </c>
      <c r="CZ42" s="629">
        <v>0</v>
      </c>
      <c r="DA42" s="629">
        <v>0</v>
      </c>
      <c r="DB42" s="629">
        <v>2</v>
      </c>
      <c r="DC42" s="629">
        <v>0</v>
      </c>
      <c r="DD42" s="629">
        <v>0</v>
      </c>
      <c r="DE42" s="629">
        <v>1</v>
      </c>
      <c r="DF42" s="629">
        <v>0</v>
      </c>
      <c r="DG42" s="629">
        <v>3</v>
      </c>
      <c r="DH42" s="630">
        <v>9712</v>
      </c>
      <c r="DI42" s="629">
        <v>0</v>
      </c>
      <c r="DJ42" s="629">
        <v>0</v>
      </c>
      <c r="DK42" s="629">
        <v>0</v>
      </c>
      <c r="DL42" s="629">
        <v>0</v>
      </c>
      <c r="DM42" s="629">
        <v>0</v>
      </c>
      <c r="DN42" s="629">
        <v>0</v>
      </c>
      <c r="DO42" s="630">
        <v>0</v>
      </c>
      <c r="DP42" s="630">
        <v>9712</v>
      </c>
      <c r="DQ42" s="629">
        <v>0</v>
      </c>
      <c r="DR42" s="629">
        <v>0</v>
      </c>
      <c r="DS42" s="630">
        <v>0</v>
      </c>
      <c r="DT42" s="629">
        <v>9712</v>
      </c>
      <c r="DU42" s="629">
        <v>-154</v>
      </c>
      <c r="DV42" s="630">
        <v>-9558</v>
      </c>
      <c r="DW42" s="629">
        <v>-9712</v>
      </c>
      <c r="DX42" s="630">
        <v>-9712</v>
      </c>
      <c r="DY42" s="631">
        <v>0</v>
      </c>
    </row>
    <row r="43" spans="1:129" x14ac:dyDescent="0.15">
      <c r="A43" s="628">
        <v>12</v>
      </c>
      <c r="B43" s="628">
        <v>12</v>
      </c>
      <c r="D43" s="433" t="s">
        <v>877</v>
      </c>
      <c r="E43" s="433" t="s">
        <v>394</v>
      </c>
      <c r="F43" s="629">
        <v>0</v>
      </c>
      <c r="G43" s="629">
        <v>0</v>
      </c>
      <c r="H43" s="629">
        <v>0</v>
      </c>
      <c r="I43" s="629">
        <v>0</v>
      </c>
      <c r="J43" s="629">
        <v>0</v>
      </c>
      <c r="K43" s="629">
        <v>0</v>
      </c>
      <c r="L43" s="629">
        <v>0</v>
      </c>
      <c r="M43" s="629">
        <v>0</v>
      </c>
      <c r="N43" s="629">
        <v>0</v>
      </c>
      <c r="O43" s="629">
        <v>0</v>
      </c>
      <c r="P43" s="629">
        <v>0</v>
      </c>
      <c r="Q43" s="629">
        <v>0</v>
      </c>
      <c r="R43" s="629">
        <v>0</v>
      </c>
      <c r="S43" s="629">
        <v>0</v>
      </c>
      <c r="T43" s="629">
        <v>8</v>
      </c>
      <c r="U43" s="629">
        <v>0</v>
      </c>
      <c r="V43" s="629">
        <v>0</v>
      </c>
      <c r="W43" s="629">
        <v>0</v>
      </c>
      <c r="X43" s="629">
        <v>0</v>
      </c>
      <c r="Y43" s="629">
        <v>0</v>
      </c>
      <c r="Z43" s="629">
        <v>0</v>
      </c>
      <c r="AA43" s="629">
        <v>0</v>
      </c>
      <c r="AB43" s="629">
        <v>0</v>
      </c>
      <c r="AC43" s="629">
        <v>0</v>
      </c>
      <c r="AD43" s="629">
        <v>0</v>
      </c>
      <c r="AE43" s="629">
        <v>1</v>
      </c>
      <c r="AF43" s="629">
        <v>0</v>
      </c>
      <c r="AG43" s="629">
        <v>0</v>
      </c>
      <c r="AH43" s="629">
        <v>3</v>
      </c>
      <c r="AI43" s="629">
        <v>0</v>
      </c>
      <c r="AJ43" s="629">
        <v>0</v>
      </c>
      <c r="AK43" s="629">
        <v>1</v>
      </c>
      <c r="AL43" s="629">
        <v>22</v>
      </c>
      <c r="AM43" s="629">
        <v>3</v>
      </c>
      <c r="AN43" s="629">
        <v>6</v>
      </c>
      <c r="AO43" s="629">
        <v>4</v>
      </c>
      <c r="AP43" s="629">
        <v>0</v>
      </c>
      <c r="AQ43" s="629">
        <v>0</v>
      </c>
      <c r="AR43" s="629">
        <v>0</v>
      </c>
      <c r="AS43" s="629">
        <v>0</v>
      </c>
      <c r="AT43" s="629">
        <v>30</v>
      </c>
      <c r="AU43" s="629">
        <v>1952</v>
      </c>
      <c r="AV43" s="629">
        <v>2572</v>
      </c>
      <c r="AW43" s="629">
        <v>1151</v>
      </c>
      <c r="AX43" s="629">
        <v>1758</v>
      </c>
      <c r="AY43" s="629">
        <v>54</v>
      </c>
      <c r="AZ43" s="629">
        <v>0</v>
      </c>
      <c r="BA43" s="629">
        <v>61</v>
      </c>
      <c r="BB43" s="629">
        <v>921</v>
      </c>
      <c r="BC43" s="629">
        <v>74</v>
      </c>
      <c r="BD43" s="629">
        <v>1</v>
      </c>
      <c r="BE43" s="629">
        <v>118</v>
      </c>
      <c r="BF43" s="629">
        <v>1087</v>
      </c>
      <c r="BG43" s="629">
        <v>0</v>
      </c>
      <c r="BH43" s="629">
        <v>0</v>
      </c>
      <c r="BI43" s="629">
        <v>0</v>
      </c>
      <c r="BJ43" s="629">
        <v>163</v>
      </c>
      <c r="BK43" s="629">
        <v>1890</v>
      </c>
      <c r="BL43" s="629">
        <v>470</v>
      </c>
      <c r="BM43" s="629">
        <v>18</v>
      </c>
      <c r="BN43" s="629">
        <v>0</v>
      </c>
      <c r="BO43" s="629">
        <v>29</v>
      </c>
      <c r="BP43" s="629">
        <v>17</v>
      </c>
      <c r="BQ43" s="629">
        <v>11</v>
      </c>
      <c r="BR43" s="629">
        <v>2</v>
      </c>
      <c r="BS43" s="629">
        <v>0</v>
      </c>
      <c r="BT43" s="629">
        <v>0</v>
      </c>
      <c r="BU43" s="629">
        <v>0</v>
      </c>
      <c r="BV43" s="629">
        <v>0</v>
      </c>
      <c r="BW43" s="629">
        <v>0</v>
      </c>
      <c r="BX43" s="629">
        <v>0</v>
      </c>
      <c r="BY43" s="629">
        <v>0</v>
      </c>
      <c r="BZ43" s="629">
        <v>0</v>
      </c>
      <c r="CA43" s="629">
        <v>0</v>
      </c>
      <c r="CB43" s="629">
        <v>0</v>
      </c>
      <c r="CC43" s="629">
        <v>0</v>
      </c>
      <c r="CD43" s="629">
        <v>0</v>
      </c>
      <c r="CE43" s="629">
        <v>0</v>
      </c>
      <c r="CF43" s="629">
        <v>0</v>
      </c>
      <c r="CG43" s="629">
        <v>0</v>
      </c>
      <c r="CH43" s="629">
        <v>0</v>
      </c>
      <c r="CI43" s="629">
        <v>0</v>
      </c>
      <c r="CJ43" s="629">
        <v>0</v>
      </c>
      <c r="CK43" s="629">
        <v>0</v>
      </c>
      <c r="CL43" s="629">
        <v>0</v>
      </c>
      <c r="CM43" s="629">
        <v>0</v>
      </c>
      <c r="CN43" s="629">
        <v>0</v>
      </c>
      <c r="CO43" s="629">
        <v>2</v>
      </c>
      <c r="CP43" s="629">
        <v>0</v>
      </c>
      <c r="CQ43" s="629">
        <v>0</v>
      </c>
      <c r="CR43" s="629">
        <v>0</v>
      </c>
      <c r="CS43" s="629">
        <v>0</v>
      </c>
      <c r="CT43" s="629">
        <v>0</v>
      </c>
      <c r="CU43" s="629">
        <v>0</v>
      </c>
      <c r="CV43" s="629">
        <v>0</v>
      </c>
      <c r="CW43" s="629">
        <v>0</v>
      </c>
      <c r="CX43" s="629">
        <v>0</v>
      </c>
      <c r="CY43" s="629">
        <v>39</v>
      </c>
      <c r="CZ43" s="629">
        <v>0</v>
      </c>
      <c r="DA43" s="629">
        <v>0</v>
      </c>
      <c r="DB43" s="629">
        <v>0</v>
      </c>
      <c r="DC43" s="629">
        <v>0</v>
      </c>
      <c r="DD43" s="629">
        <v>0</v>
      </c>
      <c r="DE43" s="629">
        <v>0</v>
      </c>
      <c r="DF43" s="629">
        <v>0</v>
      </c>
      <c r="DG43" s="629">
        <v>2</v>
      </c>
      <c r="DH43" s="630">
        <v>12470</v>
      </c>
      <c r="DI43" s="629">
        <v>0</v>
      </c>
      <c r="DJ43" s="629">
        <v>0</v>
      </c>
      <c r="DK43" s="629">
        <v>0</v>
      </c>
      <c r="DL43" s="629">
        <v>0</v>
      </c>
      <c r="DM43" s="629">
        <v>0</v>
      </c>
      <c r="DN43" s="629">
        <v>-418</v>
      </c>
      <c r="DO43" s="630">
        <v>-418</v>
      </c>
      <c r="DP43" s="630">
        <v>12052</v>
      </c>
      <c r="DQ43" s="629">
        <v>10064</v>
      </c>
      <c r="DR43" s="629">
        <v>135139</v>
      </c>
      <c r="DS43" s="630">
        <v>144785</v>
      </c>
      <c r="DT43" s="629">
        <v>157255</v>
      </c>
      <c r="DU43" s="629">
        <v>-498</v>
      </c>
      <c r="DV43" s="630">
        <v>-5935</v>
      </c>
      <c r="DW43" s="629">
        <v>-6433</v>
      </c>
      <c r="DX43" s="630">
        <v>138352</v>
      </c>
      <c r="DY43" s="631">
        <v>150822</v>
      </c>
    </row>
    <row r="44" spans="1:129" x14ac:dyDescent="0.15">
      <c r="A44" s="628">
        <v>13</v>
      </c>
      <c r="B44" s="628">
        <v>13</v>
      </c>
      <c r="D44" s="433" t="s">
        <v>878</v>
      </c>
      <c r="E44" s="433" t="s">
        <v>395</v>
      </c>
      <c r="F44" s="629">
        <v>0</v>
      </c>
      <c r="G44" s="629">
        <v>0</v>
      </c>
      <c r="H44" s="629">
        <v>0</v>
      </c>
      <c r="I44" s="629">
        <v>0</v>
      </c>
      <c r="J44" s="629">
        <v>0</v>
      </c>
      <c r="K44" s="629">
        <v>0</v>
      </c>
      <c r="L44" s="629">
        <v>0</v>
      </c>
      <c r="M44" s="629">
        <v>0</v>
      </c>
      <c r="N44" s="629">
        <v>0</v>
      </c>
      <c r="O44" s="629">
        <v>0</v>
      </c>
      <c r="P44" s="629">
        <v>0</v>
      </c>
      <c r="Q44" s="629">
        <v>0</v>
      </c>
      <c r="R44" s="629">
        <v>0</v>
      </c>
      <c r="S44" s="629">
        <v>0</v>
      </c>
      <c r="T44" s="629">
        <v>0</v>
      </c>
      <c r="U44" s="629">
        <v>15</v>
      </c>
      <c r="V44" s="629">
        <v>0</v>
      </c>
      <c r="W44" s="629">
        <v>-7</v>
      </c>
      <c r="X44" s="629">
        <v>0</v>
      </c>
      <c r="Y44" s="629">
        <v>0</v>
      </c>
      <c r="Z44" s="629">
        <v>0</v>
      </c>
      <c r="AA44" s="629">
        <v>0</v>
      </c>
      <c r="AB44" s="629">
        <v>0</v>
      </c>
      <c r="AC44" s="629">
        <v>0</v>
      </c>
      <c r="AD44" s="629">
        <v>0</v>
      </c>
      <c r="AE44" s="629">
        <v>231</v>
      </c>
      <c r="AF44" s="629">
        <v>0</v>
      </c>
      <c r="AG44" s="629">
        <v>0</v>
      </c>
      <c r="AH44" s="629">
        <v>25</v>
      </c>
      <c r="AI44" s="629">
        <v>0</v>
      </c>
      <c r="AJ44" s="629">
        <v>0</v>
      </c>
      <c r="AK44" s="629">
        <v>94</v>
      </c>
      <c r="AL44" s="629">
        <v>0</v>
      </c>
      <c r="AM44" s="629">
        <v>84</v>
      </c>
      <c r="AN44" s="629">
        <v>63</v>
      </c>
      <c r="AO44" s="629">
        <v>784</v>
      </c>
      <c r="AP44" s="629">
        <v>2530</v>
      </c>
      <c r="AQ44" s="629">
        <v>0</v>
      </c>
      <c r="AR44" s="629">
        <v>-36</v>
      </c>
      <c r="AS44" s="629">
        <v>13400</v>
      </c>
      <c r="AT44" s="629">
        <v>22372</v>
      </c>
      <c r="AU44" s="629">
        <v>13</v>
      </c>
      <c r="AV44" s="629">
        <v>874</v>
      </c>
      <c r="AW44" s="629">
        <v>0</v>
      </c>
      <c r="AX44" s="629">
        <v>65</v>
      </c>
      <c r="AY44" s="629">
        <v>75</v>
      </c>
      <c r="AZ44" s="629">
        <v>-7</v>
      </c>
      <c r="BA44" s="629">
        <v>253</v>
      </c>
      <c r="BB44" s="629">
        <v>942</v>
      </c>
      <c r="BC44" s="629">
        <v>3</v>
      </c>
      <c r="BD44" s="629">
        <v>43</v>
      </c>
      <c r="BE44" s="629">
        <v>1225</v>
      </c>
      <c r="BF44" s="629">
        <v>213</v>
      </c>
      <c r="BG44" s="629">
        <v>0</v>
      </c>
      <c r="BH44" s="629">
        <v>0</v>
      </c>
      <c r="BI44" s="629">
        <v>0</v>
      </c>
      <c r="BJ44" s="629">
        <v>93</v>
      </c>
      <c r="BK44" s="629">
        <v>13</v>
      </c>
      <c r="BL44" s="629">
        <v>4</v>
      </c>
      <c r="BM44" s="629">
        <v>172</v>
      </c>
      <c r="BN44" s="629">
        <v>0</v>
      </c>
      <c r="BO44" s="629">
        <v>9</v>
      </c>
      <c r="BP44" s="629">
        <v>0</v>
      </c>
      <c r="BQ44" s="629">
        <v>0</v>
      </c>
      <c r="BR44" s="629">
        <v>0</v>
      </c>
      <c r="BS44" s="629">
        <v>0</v>
      </c>
      <c r="BT44" s="629">
        <v>0</v>
      </c>
      <c r="BU44" s="629">
        <v>0</v>
      </c>
      <c r="BV44" s="629">
        <v>0</v>
      </c>
      <c r="BW44" s="629">
        <v>0</v>
      </c>
      <c r="BX44" s="629">
        <v>0</v>
      </c>
      <c r="BY44" s="629">
        <v>0</v>
      </c>
      <c r="BZ44" s="629">
        <v>0</v>
      </c>
      <c r="CA44" s="629">
        <v>0</v>
      </c>
      <c r="CB44" s="629">
        <v>0</v>
      </c>
      <c r="CC44" s="629">
        <v>0</v>
      </c>
      <c r="CD44" s="629">
        <v>0</v>
      </c>
      <c r="CE44" s="629">
        <v>0</v>
      </c>
      <c r="CF44" s="629">
        <v>0</v>
      </c>
      <c r="CG44" s="629">
        <v>0</v>
      </c>
      <c r="CH44" s="629">
        <v>0</v>
      </c>
      <c r="CI44" s="629">
        <v>0</v>
      </c>
      <c r="CJ44" s="629">
        <v>0</v>
      </c>
      <c r="CK44" s="629">
        <v>0</v>
      </c>
      <c r="CL44" s="629">
        <v>0</v>
      </c>
      <c r="CM44" s="629">
        <v>0</v>
      </c>
      <c r="CN44" s="629">
        <v>1</v>
      </c>
      <c r="CO44" s="629">
        <v>0</v>
      </c>
      <c r="CP44" s="629">
        <v>0</v>
      </c>
      <c r="CQ44" s="629">
        <v>12</v>
      </c>
      <c r="CR44" s="629">
        <v>0</v>
      </c>
      <c r="CS44" s="629">
        <v>0</v>
      </c>
      <c r="CT44" s="629">
        <v>0</v>
      </c>
      <c r="CU44" s="629">
        <v>0</v>
      </c>
      <c r="CV44" s="629">
        <v>0</v>
      </c>
      <c r="CW44" s="629">
        <v>0</v>
      </c>
      <c r="CX44" s="629">
        <v>0</v>
      </c>
      <c r="CY44" s="629">
        <v>0</v>
      </c>
      <c r="CZ44" s="629">
        <v>0</v>
      </c>
      <c r="DA44" s="629">
        <v>0</v>
      </c>
      <c r="DB44" s="629">
        <v>0</v>
      </c>
      <c r="DC44" s="629">
        <v>0</v>
      </c>
      <c r="DD44" s="629">
        <v>0</v>
      </c>
      <c r="DE44" s="629">
        <v>0</v>
      </c>
      <c r="DF44" s="629">
        <v>0</v>
      </c>
      <c r="DG44" s="629">
        <v>6</v>
      </c>
      <c r="DH44" s="630">
        <v>43564</v>
      </c>
      <c r="DI44" s="629">
        <v>0</v>
      </c>
      <c r="DJ44" s="629">
        <v>543</v>
      </c>
      <c r="DK44" s="629">
        <v>0</v>
      </c>
      <c r="DL44" s="629">
        <v>0</v>
      </c>
      <c r="DM44" s="629">
        <v>-389</v>
      </c>
      <c r="DN44" s="629">
        <v>-1759</v>
      </c>
      <c r="DO44" s="630">
        <v>-1605</v>
      </c>
      <c r="DP44" s="630">
        <v>41959</v>
      </c>
      <c r="DQ44" s="629">
        <v>6216</v>
      </c>
      <c r="DR44" s="629">
        <v>52096</v>
      </c>
      <c r="DS44" s="630">
        <v>56707</v>
      </c>
      <c r="DT44" s="629">
        <v>100271</v>
      </c>
      <c r="DU44" s="629">
        <v>-14023</v>
      </c>
      <c r="DV44" s="630">
        <v>-27936</v>
      </c>
      <c r="DW44" s="629">
        <v>-41959</v>
      </c>
      <c r="DX44" s="630">
        <v>14748</v>
      </c>
      <c r="DY44" s="631">
        <v>58312</v>
      </c>
    </row>
    <row r="45" spans="1:129" x14ac:dyDescent="0.15">
      <c r="A45" s="628">
        <v>13</v>
      </c>
      <c r="B45" s="628">
        <v>13</v>
      </c>
      <c r="D45" s="433" t="s">
        <v>879</v>
      </c>
      <c r="E45" s="433" t="s">
        <v>396</v>
      </c>
      <c r="F45" s="629">
        <v>0</v>
      </c>
      <c r="G45" s="629">
        <v>0</v>
      </c>
      <c r="H45" s="629">
        <v>0</v>
      </c>
      <c r="I45" s="629">
        <v>0</v>
      </c>
      <c r="J45" s="629">
        <v>0</v>
      </c>
      <c r="K45" s="629">
        <v>0</v>
      </c>
      <c r="L45" s="629">
        <v>0</v>
      </c>
      <c r="M45" s="629">
        <v>22</v>
      </c>
      <c r="N45" s="629">
        <v>1</v>
      </c>
      <c r="O45" s="629">
        <v>0</v>
      </c>
      <c r="P45" s="629">
        <v>0</v>
      </c>
      <c r="Q45" s="629">
        <v>0</v>
      </c>
      <c r="R45" s="629">
        <v>0</v>
      </c>
      <c r="S45" s="629">
        <v>1</v>
      </c>
      <c r="T45" s="629">
        <v>3</v>
      </c>
      <c r="U45" s="629">
        <v>0</v>
      </c>
      <c r="V45" s="629">
        <v>7</v>
      </c>
      <c r="W45" s="629">
        <v>28</v>
      </c>
      <c r="X45" s="629">
        <v>0</v>
      </c>
      <c r="Y45" s="629">
        <v>0</v>
      </c>
      <c r="Z45" s="629">
        <v>0</v>
      </c>
      <c r="AA45" s="629">
        <v>0</v>
      </c>
      <c r="AB45" s="629">
        <v>0</v>
      </c>
      <c r="AC45" s="629">
        <v>0</v>
      </c>
      <c r="AD45" s="629">
        <v>13</v>
      </c>
      <c r="AE45" s="629">
        <v>138</v>
      </c>
      <c r="AF45" s="629">
        <v>0</v>
      </c>
      <c r="AG45" s="629">
        <v>0</v>
      </c>
      <c r="AH45" s="629">
        <v>82</v>
      </c>
      <c r="AI45" s="629">
        <v>1</v>
      </c>
      <c r="AJ45" s="629">
        <v>0</v>
      </c>
      <c r="AK45" s="629">
        <v>14</v>
      </c>
      <c r="AL45" s="629">
        <v>2</v>
      </c>
      <c r="AM45" s="629">
        <v>4</v>
      </c>
      <c r="AN45" s="629">
        <v>12</v>
      </c>
      <c r="AO45" s="629">
        <v>0</v>
      </c>
      <c r="AP45" s="629">
        <v>261</v>
      </c>
      <c r="AQ45" s="629">
        <v>0</v>
      </c>
      <c r="AR45" s="629">
        <v>0</v>
      </c>
      <c r="AS45" s="629">
        <v>78</v>
      </c>
      <c r="AT45" s="629">
        <v>2175</v>
      </c>
      <c r="AU45" s="629">
        <v>1019</v>
      </c>
      <c r="AV45" s="629">
        <v>1927</v>
      </c>
      <c r="AW45" s="629">
        <v>1756</v>
      </c>
      <c r="AX45" s="629">
        <v>1377</v>
      </c>
      <c r="AY45" s="629">
        <v>186</v>
      </c>
      <c r="AZ45" s="629">
        <v>16</v>
      </c>
      <c r="BA45" s="629">
        <v>684</v>
      </c>
      <c r="BB45" s="629">
        <v>6112</v>
      </c>
      <c r="BC45" s="629">
        <v>118</v>
      </c>
      <c r="BD45" s="629">
        <v>778</v>
      </c>
      <c r="BE45" s="629">
        <v>542</v>
      </c>
      <c r="BF45" s="629">
        <v>9509</v>
      </c>
      <c r="BG45" s="629">
        <v>0</v>
      </c>
      <c r="BH45" s="629">
        <v>0</v>
      </c>
      <c r="BI45" s="629">
        <v>0</v>
      </c>
      <c r="BJ45" s="629">
        <v>509</v>
      </c>
      <c r="BK45" s="629">
        <v>998</v>
      </c>
      <c r="BL45" s="629">
        <v>401</v>
      </c>
      <c r="BM45" s="629">
        <v>154</v>
      </c>
      <c r="BN45" s="629">
        <v>0</v>
      </c>
      <c r="BO45" s="629">
        <v>771</v>
      </c>
      <c r="BP45" s="629">
        <v>226</v>
      </c>
      <c r="BQ45" s="629">
        <v>112</v>
      </c>
      <c r="BR45" s="629">
        <v>420</v>
      </c>
      <c r="BS45" s="629">
        <v>25</v>
      </c>
      <c r="BT45" s="629">
        <v>0</v>
      </c>
      <c r="BU45" s="629">
        <v>3</v>
      </c>
      <c r="BV45" s="629">
        <v>0</v>
      </c>
      <c r="BW45" s="629">
        <v>3</v>
      </c>
      <c r="BX45" s="629">
        <v>0</v>
      </c>
      <c r="BY45" s="629">
        <v>0</v>
      </c>
      <c r="BZ45" s="629">
        <v>0</v>
      </c>
      <c r="CA45" s="629">
        <v>0</v>
      </c>
      <c r="CB45" s="629">
        <v>0</v>
      </c>
      <c r="CC45" s="629">
        <v>0</v>
      </c>
      <c r="CD45" s="629">
        <v>0</v>
      </c>
      <c r="CE45" s="629">
        <v>0</v>
      </c>
      <c r="CF45" s="629">
        <v>0</v>
      </c>
      <c r="CG45" s="629">
        <v>0</v>
      </c>
      <c r="CH45" s="629">
        <v>1</v>
      </c>
      <c r="CI45" s="629">
        <v>0</v>
      </c>
      <c r="CJ45" s="629">
        <v>0</v>
      </c>
      <c r="CK45" s="629">
        <v>0</v>
      </c>
      <c r="CL45" s="629">
        <v>0</v>
      </c>
      <c r="CM45" s="629">
        <v>0</v>
      </c>
      <c r="CN45" s="629">
        <v>2</v>
      </c>
      <c r="CO45" s="629">
        <v>14</v>
      </c>
      <c r="CP45" s="629">
        <v>0</v>
      </c>
      <c r="CQ45" s="629">
        <v>22</v>
      </c>
      <c r="CR45" s="629">
        <v>323</v>
      </c>
      <c r="CS45" s="629">
        <v>0</v>
      </c>
      <c r="CT45" s="629">
        <v>4</v>
      </c>
      <c r="CU45" s="629">
        <v>13</v>
      </c>
      <c r="CV45" s="629">
        <v>2</v>
      </c>
      <c r="CW45" s="629">
        <v>0</v>
      </c>
      <c r="CX45" s="629">
        <v>0</v>
      </c>
      <c r="CY45" s="629">
        <v>145</v>
      </c>
      <c r="CZ45" s="629">
        <v>3</v>
      </c>
      <c r="DA45" s="629">
        <v>4</v>
      </c>
      <c r="DB45" s="629">
        <v>32</v>
      </c>
      <c r="DC45" s="629">
        <v>12</v>
      </c>
      <c r="DD45" s="629">
        <v>0</v>
      </c>
      <c r="DE45" s="629">
        <v>10</v>
      </c>
      <c r="DF45" s="629">
        <v>3</v>
      </c>
      <c r="DG45" s="629">
        <v>8</v>
      </c>
      <c r="DH45" s="630">
        <v>31086</v>
      </c>
      <c r="DI45" s="629">
        <v>4</v>
      </c>
      <c r="DJ45" s="629">
        <v>17</v>
      </c>
      <c r="DK45" s="629">
        <v>0</v>
      </c>
      <c r="DL45" s="629">
        <v>0</v>
      </c>
      <c r="DM45" s="629">
        <v>1</v>
      </c>
      <c r="DN45" s="629">
        <v>-1058</v>
      </c>
      <c r="DO45" s="630">
        <v>-1036</v>
      </c>
      <c r="DP45" s="630">
        <v>30050</v>
      </c>
      <c r="DQ45" s="629">
        <v>5038</v>
      </c>
      <c r="DR45" s="629">
        <v>27569</v>
      </c>
      <c r="DS45" s="630">
        <v>31571</v>
      </c>
      <c r="DT45" s="629">
        <v>62657</v>
      </c>
      <c r="DU45" s="629">
        <v>-6531</v>
      </c>
      <c r="DV45" s="630">
        <v>-15570</v>
      </c>
      <c r="DW45" s="629">
        <v>-22101</v>
      </c>
      <c r="DX45" s="630">
        <v>9470</v>
      </c>
      <c r="DY45" s="631">
        <v>40556</v>
      </c>
    </row>
    <row r="46" spans="1:129" x14ac:dyDescent="0.15">
      <c r="A46" s="628">
        <v>14</v>
      </c>
      <c r="B46" s="628">
        <v>14</v>
      </c>
      <c r="D46" s="433" t="s">
        <v>880</v>
      </c>
      <c r="E46" s="433" t="s">
        <v>950</v>
      </c>
      <c r="F46" s="629">
        <v>0</v>
      </c>
      <c r="G46" s="629">
        <v>0</v>
      </c>
      <c r="H46" s="629">
        <v>0</v>
      </c>
      <c r="I46" s="629">
        <v>0</v>
      </c>
      <c r="J46" s="629">
        <v>0</v>
      </c>
      <c r="K46" s="629">
        <v>0</v>
      </c>
      <c r="L46" s="629">
        <v>0</v>
      </c>
      <c r="M46" s="629">
        <v>0</v>
      </c>
      <c r="N46" s="629">
        <v>0</v>
      </c>
      <c r="O46" s="629">
        <v>0</v>
      </c>
      <c r="P46" s="629">
        <v>0</v>
      </c>
      <c r="Q46" s="629">
        <v>0</v>
      </c>
      <c r="R46" s="629">
        <v>0</v>
      </c>
      <c r="S46" s="629">
        <v>0</v>
      </c>
      <c r="T46" s="629">
        <v>0</v>
      </c>
      <c r="U46" s="629">
        <v>0</v>
      </c>
      <c r="V46" s="629">
        <v>0</v>
      </c>
      <c r="W46" s="629">
        <v>0</v>
      </c>
      <c r="X46" s="629">
        <v>0</v>
      </c>
      <c r="Y46" s="629">
        <v>0</v>
      </c>
      <c r="Z46" s="629">
        <v>0</v>
      </c>
      <c r="AA46" s="629">
        <v>0</v>
      </c>
      <c r="AB46" s="629">
        <v>0</v>
      </c>
      <c r="AC46" s="629">
        <v>0</v>
      </c>
      <c r="AD46" s="629">
        <v>0</v>
      </c>
      <c r="AE46" s="629">
        <v>0</v>
      </c>
      <c r="AF46" s="629">
        <v>0</v>
      </c>
      <c r="AG46" s="629">
        <v>0</v>
      </c>
      <c r="AH46" s="629">
        <v>0</v>
      </c>
      <c r="AI46" s="629">
        <v>0</v>
      </c>
      <c r="AJ46" s="629">
        <v>0</v>
      </c>
      <c r="AK46" s="629">
        <v>0</v>
      </c>
      <c r="AL46" s="629">
        <v>1</v>
      </c>
      <c r="AM46" s="629">
        <v>0</v>
      </c>
      <c r="AN46" s="629">
        <v>0</v>
      </c>
      <c r="AO46" s="629">
        <v>0</v>
      </c>
      <c r="AP46" s="629">
        <v>0</v>
      </c>
      <c r="AQ46" s="629">
        <v>0</v>
      </c>
      <c r="AR46" s="629">
        <v>0</v>
      </c>
      <c r="AS46" s="629">
        <v>0</v>
      </c>
      <c r="AT46" s="629">
        <v>0</v>
      </c>
      <c r="AU46" s="629">
        <v>478</v>
      </c>
      <c r="AV46" s="629">
        <v>50</v>
      </c>
      <c r="AW46" s="629">
        <v>4</v>
      </c>
      <c r="AX46" s="629">
        <v>5</v>
      </c>
      <c r="AY46" s="629">
        <v>0</v>
      </c>
      <c r="AZ46" s="629">
        <v>0</v>
      </c>
      <c r="BA46" s="629">
        <v>1</v>
      </c>
      <c r="BB46" s="629">
        <v>0</v>
      </c>
      <c r="BC46" s="629">
        <v>0</v>
      </c>
      <c r="BD46" s="629">
        <v>0</v>
      </c>
      <c r="BE46" s="629">
        <v>0</v>
      </c>
      <c r="BF46" s="629">
        <v>23</v>
      </c>
      <c r="BG46" s="629">
        <v>0</v>
      </c>
      <c r="BH46" s="629">
        <v>0</v>
      </c>
      <c r="BI46" s="629">
        <v>0</v>
      </c>
      <c r="BJ46" s="629">
        <v>0</v>
      </c>
      <c r="BK46" s="629">
        <v>200</v>
      </c>
      <c r="BL46" s="629">
        <v>144</v>
      </c>
      <c r="BM46" s="629">
        <v>69</v>
      </c>
      <c r="BN46" s="629">
        <v>0</v>
      </c>
      <c r="BO46" s="629">
        <v>8759</v>
      </c>
      <c r="BP46" s="629">
        <v>2423</v>
      </c>
      <c r="BQ46" s="629">
        <v>821</v>
      </c>
      <c r="BR46" s="629">
        <v>1268</v>
      </c>
      <c r="BS46" s="629">
        <v>0</v>
      </c>
      <c r="BT46" s="629">
        <v>0</v>
      </c>
      <c r="BU46" s="629">
        <v>0</v>
      </c>
      <c r="BV46" s="629">
        <v>0</v>
      </c>
      <c r="BW46" s="629">
        <v>0</v>
      </c>
      <c r="BX46" s="629">
        <v>0</v>
      </c>
      <c r="BY46" s="629">
        <v>0</v>
      </c>
      <c r="BZ46" s="629">
        <v>4</v>
      </c>
      <c r="CA46" s="629">
        <v>1</v>
      </c>
      <c r="CB46" s="629">
        <v>1</v>
      </c>
      <c r="CC46" s="629">
        <v>0</v>
      </c>
      <c r="CD46" s="629">
        <v>2</v>
      </c>
      <c r="CE46" s="629">
        <v>0</v>
      </c>
      <c r="CF46" s="629">
        <v>0</v>
      </c>
      <c r="CG46" s="629">
        <v>0</v>
      </c>
      <c r="CH46" s="629">
        <v>0</v>
      </c>
      <c r="CI46" s="629">
        <v>0</v>
      </c>
      <c r="CJ46" s="629">
        <v>0</v>
      </c>
      <c r="CK46" s="629">
        <v>0</v>
      </c>
      <c r="CL46" s="629">
        <v>0</v>
      </c>
      <c r="CM46" s="629">
        <v>0</v>
      </c>
      <c r="CN46" s="629">
        <v>0</v>
      </c>
      <c r="CO46" s="629">
        <v>0</v>
      </c>
      <c r="CP46" s="629">
        <v>0</v>
      </c>
      <c r="CQ46" s="629">
        <v>0</v>
      </c>
      <c r="CR46" s="629">
        <v>0</v>
      </c>
      <c r="CS46" s="629">
        <v>0</v>
      </c>
      <c r="CT46" s="629">
        <v>0</v>
      </c>
      <c r="CU46" s="629">
        <v>0</v>
      </c>
      <c r="CV46" s="629">
        <v>0</v>
      </c>
      <c r="CW46" s="629">
        <v>2</v>
      </c>
      <c r="CX46" s="629">
        <v>0</v>
      </c>
      <c r="CY46" s="629">
        <v>5</v>
      </c>
      <c r="CZ46" s="629">
        <v>0</v>
      </c>
      <c r="DA46" s="629">
        <v>0</v>
      </c>
      <c r="DB46" s="629">
        <v>0</v>
      </c>
      <c r="DC46" s="629">
        <v>0</v>
      </c>
      <c r="DD46" s="629">
        <v>0</v>
      </c>
      <c r="DE46" s="629">
        <v>0</v>
      </c>
      <c r="DF46" s="629">
        <v>0</v>
      </c>
      <c r="DG46" s="629">
        <v>2</v>
      </c>
      <c r="DH46" s="630">
        <v>14263</v>
      </c>
      <c r="DI46" s="629">
        <v>0</v>
      </c>
      <c r="DJ46" s="629">
        <v>89</v>
      </c>
      <c r="DK46" s="629">
        <v>1</v>
      </c>
      <c r="DL46" s="629">
        <v>1</v>
      </c>
      <c r="DM46" s="629">
        <v>72</v>
      </c>
      <c r="DN46" s="629">
        <v>-41</v>
      </c>
      <c r="DO46" s="630">
        <v>122</v>
      </c>
      <c r="DP46" s="630">
        <v>14385</v>
      </c>
      <c r="DQ46" s="629">
        <v>46</v>
      </c>
      <c r="DR46" s="629">
        <v>13346</v>
      </c>
      <c r="DS46" s="630">
        <v>13514</v>
      </c>
      <c r="DT46" s="629">
        <v>27777</v>
      </c>
      <c r="DU46" s="629">
        <v>-990</v>
      </c>
      <c r="DV46" s="630">
        <v>-7154</v>
      </c>
      <c r="DW46" s="629">
        <v>-8144</v>
      </c>
      <c r="DX46" s="630">
        <v>5370</v>
      </c>
      <c r="DY46" s="631">
        <v>19633</v>
      </c>
    </row>
    <row r="47" spans="1:129" x14ac:dyDescent="0.15">
      <c r="A47" s="628">
        <v>14</v>
      </c>
      <c r="B47" s="628">
        <v>14</v>
      </c>
      <c r="D47" s="433" t="s">
        <v>881</v>
      </c>
      <c r="E47" s="433" t="s">
        <v>397</v>
      </c>
      <c r="F47" s="629">
        <v>1</v>
      </c>
      <c r="G47" s="629">
        <v>0</v>
      </c>
      <c r="H47" s="629">
        <v>0</v>
      </c>
      <c r="I47" s="629">
        <v>0</v>
      </c>
      <c r="J47" s="629">
        <v>0</v>
      </c>
      <c r="K47" s="629">
        <v>0</v>
      </c>
      <c r="L47" s="629">
        <v>8</v>
      </c>
      <c r="M47" s="629">
        <v>58</v>
      </c>
      <c r="N47" s="629">
        <v>5</v>
      </c>
      <c r="O47" s="629">
        <v>1</v>
      </c>
      <c r="P47" s="629">
        <v>0</v>
      </c>
      <c r="Q47" s="629">
        <v>0</v>
      </c>
      <c r="R47" s="629">
        <v>2</v>
      </c>
      <c r="S47" s="629">
        <v>9</v>
      </c>
      <c r="T47" s="629">
        <v>20</v>
      </c>
      <c r="U47" s="629">
        <v>65</v>
      </c>
      <c r="V47" s="629">
        <v>51</v>
      </c>
      <c r="W47" s="629">
        <v>7</v>
      </c>
      <c r="X47" s="629">
        <v>0</v>
      </c>
      <c r="Y47" s="629">
        <v>0</v>
      </c>
      <c r="Z47" s="629">
        <v>0</v>
      </c>
      <c r="AA47" s="629">
        <v>0</v>
      </c>
      <c r="AB47" s="629">
        <v>22</v>
      </c>
      <c r="AC47" s="629">
        <v>14</v>
      </c>
      <c r="AD47" s="629">
        <v>158</v>
      </c>
      <c r="AE47" s="629">
        <v>737</v>
      </c>
      <c r="AF47" s="629">
        <v>0</v>
      </c>
      <c r="AG47" s="629">
        <v>2</v>
      </c>
      <c r="AH47" s="629">
        <v>81</v>
      </c>
      <c r="AI47" s="629">
        <v>24</v>
      </c>
      <c r="AJ47" s="629">
        <v>1</v>
      </c>
      <c r="AK47" s="629">
        <v>272</v>
      </c>
      <c r="AL47" s="629">
        <v>66</v>
      </c>
      <c r="AM47" s="629">
        <v>50</v>
      </c>
      <c r="AN47" s="629">
        <v>29</v>
      </c>
      <c r="AO47" s="629">
        <v>5</v>
      </c>
      <c r="AP47" s="629">
        <v>24</v>
      </c>
      <c r="AQ47" s="629">
        <v>0</v>
      </c>
      <c r="AR47" s="629">
        <v>42</v>
      </c>
      <c r="AS47" s="629">
        <v>55</v>
      </c>
      <c r="AT47" s="629">
        <v>85</v>
      </c>
      <c r="AU47" s="629">
        <v>958</v>
      </c>
      <c r="AV47" s="629">
        <v>3644</v>
      </c>
      <c r="AW47" s="629">
        <v>1566</v>
      </c>
      <c r="AX47" s="629">
        <v>2861</v>
      </c>
      <c r="AY47" s="629">
        <v>433</v>
      </c>
      <c r="AZ47" s="629">
        <v>22</v>
      </c>
      <c r="BA47" s="629">
        <v>369</v>
      </c>
      <c r="BB47" s="629">
        <v>3871</v>
      </c>
      <c r="BC47" s="629">
        <v>80</v>
      </c>
      <c r="BD47" s="629">
        <v>767</v>
      </c>
      <c r="BE47" s="629">
        <v>228</v>
      </c>
      <c r="BF47" s="629">
        <v>4605</v>
      </c>
      <c r="BG47" s="629">
        <v>0</v>
      </c>
      <c r="BH47" s="629">
        <v>0</v>
      </c>
      <c r="BI47" s="629">
        <v>0</v>
      </c>
      <c r="BJ47" s="629">
        <v>183</v>
      </c>
      <c r="BK47" s="629">
        <v>1752</v>
      </c>
      <c r="BL47" s="629">
        <v>199</v>
      </c>
      <c r="BM47" s="629">
        <v>186</v>
      </c>
      <c r="BN47" s="629">
        <v>0</v>
      </c>
      <c r="BO47" s="629">
        <v>2077</v>
      </c>
      <c r="BP47" s="629">
        <v>1825</v>
      </c>
      <c r="BQ47" s="629">
        <v>208</v>
      </c>
      <c r="BR47" s="629">
        <v>130</v>
      </c>
      <c r="BS47" s="629">
        <v>32</v>
      </c>
      <c r="BT47" s="629">
        <v>6</v>
      </c>
      <c r="BU47" s="629">
        <v>12</v>
      </c>
      <c r="BV47" s="629">
        <v>2</v>
      </c>
      <c r="BW47" s="629">
        <v>524</v>
      </c>
      <c r="BX47" s="629">
        <v>10</v>
      </c>
      <c r="BY47" s="629">
        <v>3</v>
      </c>
      <c r="BZ47" s="629">
        <v>13</v>
      </c>
      <c r="CA47" s="629">
        <v>57</v>
      </c>
      <c r="CB47" s="629">
        <v>8</v>
      </c>
      <c r="CC47" s="629">
        <v>147</v>
      </c>
      <c r="CD47" s="629">
        <v>9</v>
      </c>
      <c r="CE47" s="629">
        <v>0</v>
      </c>
      <c r="CF47" s="629">
        <v>6</v>
      </c>
      <c r="CG47" s="629">
        <v>25</v>
      </c>
      <c r="CH47" s="629">
        <v>82</v>
      </c>
      <c r="CI47" s="629">
        <v>0</v>
      </c>
      <c r="CJ47" s="629">
        <v>9</v>
      </c>
      <c r="CK47" s="629">
        <v>1</v>
      </c>
      <c r="CL47" s="629">
        <v>8</v>
      </c>
      <c r="CM47" s="629">
        <v>0</v>
      </c>
      <c r="CN47" s="629">
        <v>1</v>
      </c>
      <c r="CO47" s="629">
        <v>316</v>
      </c>
      <c r="CP47" s="629">
        <v>8</v>
      </c>
      <c r="CQ47" s="629">
        <v>32</v>
      </c>
      <c r="CR47" s="629">
        <v>48</v>
      </c>
      <c r="CS47" s="629">
        <v>0</v>
      </c>
      <c r="CT47" s="629">
        <v>14</v>
      </c>
      <c r="CU47" s="629">
        <v>20</v>
      </c>
      <c r="CV47" s="629">
        <v>16</v>
      </c>
      <c r="CW47" s="629">
        <v>14</v>
      </c>
      <c r="CX47" s="629">
        <v>0</v>
      </c>
      <c r="CY47" s="629">
        <v>371</v>
      </c>
      <c r="CZ47" s="629">
        <v>22</v>
      </c>
      <c r="DA47" s="629">
        <v>6</v>
      </c>
      <c r="DB47" s="629">
        <v>256</v>
      </c>
      <c r="DC47" s="629">
        <v>68</v>
      </c>
      <c r="DD47" s="629">
        <v>4</v>
      </c>
      <c r="DE47" s="629">
        <v>137</v>
      </c>
      <c r="DF47" s="629">
        <v>1</v>
      </c>
      <c r="DG47" s="629">
        <v>19</v>
      </c>
      <c r="DH47" s="630">
        <v>30165</v>
      </c>
      <c r="DI47" s="629">
        <v>97</v>
      </c>
      <c r="DJ47" s="629">
        <v>866</v>
      </c>
      <c r="DK47" s="629">
        <v>0</v>
      </c>
      <c r="DL47" s="629">
        <v>31</v>
      </c>
      <c r="DM47" s="629">
        <v>938</v>
      </c>
      <c r="DN47" s="629">
        <v>-244</v>
      </c>
      <c r="DO47" s="630">
        <v>1688</v>
      </c>
      <c r="DP47" s="630">
        <v>31853</v>
      </c>
      <c r="DQ47" s="629">
        <v>2049</v>
      </c>
      <c r="DR47" s="629">
        <v>23876</v>
      </c>
      <c r="DS47" s="630">
        <v>27613</v>
      </c>
      <c r="DT47" s="629">
        <v>57778</v>
      </c>
      <c r="DU47" s="629">
        <v>-2744</v>
      </c>
      <c r="DV47" s="630">
        <v>-16179</v>
      </c>
      <c r="DW47" s="629">
        <v>-18923</v>
      </c>
      <c r="DX47" s="630">
        <v>8690</v>
      </c>
      <c r="DY47" s="631">
        <v>38855</v>
      </c>
    </row>
    <row r="48" spans="1:129" x14ac:dyDescent="0.15">
      <c r="A48" s="628">
        <v>15</v>
      </c>
      <c r="B48" s="628">
        <v>15</v>
      </c>
      <c r="D48" s="433" t="s">
        <v>882</v>
      </c>
      <c r="E48" s="433" t="s">
        <v>296</v>
      </c>
      <c r="F48" s="629">
        <v>0</v>
      </c>
      <c r="G48" s="629">
        <v>0</v>
      </c>
      <c r="H48" s="629">
        <v>0</v>
      </c>
      <c r="I48" s="629">
        <v>0</v>
      </c>
      <c r="J48" s="629">
        <v>0</v>
      </c>
      <c r="K48" s="629">
        <v>0</v>
      </c>
      <c r="L48" s="629">
        <v>1</v>
      </c>
      <c r="M48" s="629">
        <v>0</v>
      </c>
      <c r="N48" s="629">
        <v>0</v>
      </c>
      <c r="O48" s="629">
        <v>0</v>
      </c>
      <c r="P48" s="629">
        <v>0</v>
      </c>
      <c r="Q48" s="629">
        <v>0</v>
      </c>
      <c r="R48" s="629">
        <v>0</v>
      </c>
      <c r="S48" s="629">
        <v>0</v>
      </c>
      <c r="T48" s="629">
        <v>4</v>
      </c>
      <c r="U48" s="629">
        <v>0</v>
      </c>
      <c r="V48" s="629">
        <v>0</v>
      </c>
      <c r="W48" s="629">
        <v>0</v>
      </c>
      <c r="X48" s="629">
        <v>0</v>
      </c>
      <c r="Y48" s="629">
        <v>0</v>
      </c>
      <c r="Z48" s="629">
        <v>0</v>
      </c>
      <c r="AA48" s="629">
        <v>0</v>
      </c>
      <c r="AB48" s="629">
        <v>0</v>
      </c>
      <c r="AC48" s="629">
        <v>0</v>
      </c>
      <c r="AD48" s="629">
        <v>0</v>
      </c>
      <c r="AE48" s="629">
        <v>5</v>
      </c>
      <c r="AF48" s="629">
        <v>0</v>
      </c>
      <c r="AG48" s="629">
        <v>0</v>
      </c>
      <c r="AH48" s="629">
        <v>21</v>
      </c>
      <c r="AI48" s="629">
        <v>0</v>
      </c>
      <c r="AJ48" s="629">
        <v>0</v>
      </c>
      <c r="AK48" s="629">
        <v>29</v>
      </c>
      <c r="AL48" s="629">
        <v>3</v>
      </c>
      <c r="AM48" s="629">
        <v>14</v>
      </c>
      <c r="AN48" s="629">
        <v>6</v>
      </c>
      <c r="AO48" s="629">
        <v>0</v>
      </c>
      <c r="AP48" s="629">
        <v>0</v>
      </c>
      <c r="AQ48" s="629">
        <v>0</v>
      </c>
      <c r="AR48" s="629">
        <v>0</v>
      </c>
      <c r="AS48" s="629">
        <v>0</v>
      </c>
      <c r="AT48" s="629">
        <v>0</v>
      </c>
      <c r="AU48" s="629">
        <v>29</v>
      </c>
      <c r="AV48" s="629">
        <v>49</v>
      </c>
      <c r="AW48" s="629">
        <v>7055</v>
      </c>
      <c r="AX48" s="629">
        <v>3088</v>
      </c>
      <c r="AY48" s="629">
        <v>178</v>
      </c>
      <c r="AZ48" s="629">
        <v>4</v>
      </c>
      <c r="BA48" s="629">
        <v>33</v>
      </c>
      <c r="BB48" s="629">
        <v>1937</v>
      </c>
      <c r="BC48" s="629">
        <v>63</v>
      </c>
      <c r="BD48" s="629">
        <v>96</v>
      </c>
      <c r="BE48" s="629">
        <v>2</v>
      </c>
      <c r="BF48" s="629">
        <v>324</v>
      </c>
      <c r="BG48" s="629">
        <v>0</v>
      </c>
      <c r="BH48" s="629">
        <v>0</v>
      </c>
      <c r="BI48" s="629">
        <v>0</v>
      </c>
      <c r="BJ48" s="629">
        <v>194</v>
      </c>
      <c r="BK48" s="629">
        <v>1526</v>
      </c>
      <c r="BL48" s="629">
        <v>286</v>
      </c>
      <c r="BM48" s="629">
        <v>3</v>
      </c>
      <c r="BN48" s="629">
        <v>0</v>
      </c>
      <c r="BO48" s="629">
        <v>1018</v>
      </c>
      <c r="BP48" s="629">
        <v>18</v>
      </c>
      <c r="BQ48" s="629">
        <v>136</v>
      </c>
      <c r="BR48" s="629">
        <v>148</v>
      </c>
      <c r="BS48" s="629">
        <v>0</v>
      </c>
      <c r="BT48" s="629">
        <v>0</v>
      </c>
      <c r="BU48" s="629">
        <v>174</v>
      </c>
      <c r="BV48" s="629">
        <v>0</v>
      </c>
      <c r="BW48" s="629">
        <v>1</v>
      </c>
      <c r="BX48" s="629">
        <v>0</v>
      </c>
      <c r="BY48" s="629">
        <v>0</v>
      </c>
      <c r="BZ48" s="629">
        <v>0</v>
      </c>
      <c r="CA48" s="629">
        <v>0</v>
      </c>
      <c r="CB48" s="629">
        <v>8</v>
      </c>
      <c r="CC48" s="629">
        <v>1</v>
      </c>
      <c r="CD48" s="629">
        <v>0</v>
      </c>
      <c r="CE48" s="629">
        <v>0</v>
      </c>
      <c r="CF48" s="629">
        <v>0</v>
      </c>
      <c r="CG48" s="629">
        <v>1</v>
      </c>
      <c r="CH48" s="629">
        <v>6</v>
      </c>
      <c r="CI48" s="629">
        <v>0</v>
      </c>
      <c r="CJ48" s="629">
        <v>0</v>
      </c>
      <c r="CK48" s="629">
        <v>0</v>
      </c>
      <c r="CL48" s="629">
        <v>0</v>
      </c>
      <c r="CM48" s="629">
        <v>0</v>
      </c>
      <c r="CN48" s="629">
        <v>0</v>
      </c>
      <c r="CO48" s="629">
        <v>23</v>
      </c>
      <c r="CP48" s="629">
        <v>0</v>
      </c>
      <c r="CQ48" s="629">
        <v>0</v>
      </c>
      <c r="CR48" s="629">
        <v>0</v>
      </c>
      <c r="CS48" s="629">
        <v>0</v>
      </c>
      <c r="CT48" s="629">
        <v>0</v>
      </c>
      <c r="CU48" s="629">
        <v>0</v>
      </c>
      <c r="CV48" s="629">
        <v>0</v>
      </c>
      <c r="CW48" s="629">
        <v>0</v>
      </c>
      <c r="CX48" s="629">
        <v>0</v>
      </c>
      <c r="CY48" s="629">
        <v>4275</v>
      </c>
      <c r="CZ48" s="629">
        <v>9</v>
      </c>
      <c r="DA48" s="629">
        <v>0</v>
      </c>
      <c r="DB48" s="629">
        <v>0</v>
      </c>
      <c r="DC48" s="629">
        <v>0</v>
      </c>
      <c r="DD48" s="629">
        <v>0</v>
      </c>
      <c r="DE48" s="629">
        <v>1</v>
      </c>
      <c r="DF48" s="629">
        <v>0</v>
      </c>
      <c r="DG48" s="629">
        <v>0</v>
      </c>
      <c r="DH48" s="630">
        <v>20769</v>
      </c>
      <c r="DI48" s="629">
        <v>0</v>
      </c>
      <c r="DJ48" s="629">
        <v>45</v>
      </c>
      <c r="DK48" s="629">
        <v>0</v>
      </c>
      <c r="DL48" s="629">
        <v>289</v>
      </c>
      <c r="DM48" s="629">
        <v>11143</v>
      </c>
      <c r="DN48" s="629">
        <v>777</v>
      </c>
      <c r="DO48" s="630">
        <v>12254</v>
      </c>
      <c r="DP48" s="630">
        <v>33023</v>
      </c>
      <c r="DQ48" s="629">
        <v>14225</v>
      </c>
      <c r="DR48" s="629">
        <v>26864</v>
      </c>
      <c r="DS48" s="630">
        <v>53343</v>
      </c>
      <c r="DT48" s="629">
        <v>74112</v>
      </c>
      <c r="DU48" s="629">
        <v>-6517</v>
      </c>
      <c r="DV48" s="630">
        <v>-23877</v>
      </c>
      <c r="DW48" s="629">
        <v>-30394</v>
      </c>
      <c r="DX48" s="630">
        <v>22949</v>
      </c>
      <c r="DY48" s="631">
        <v>43718</v>
      </c>
    </row>
    <row r="49" spans="1:129" x14ac:dyDescent="0.15">
      <c r="A49" s="628">
        <v>16</v>
      </c>
      <c r="B49" s="628">
        <v>16</v>
      </c>
      <c r="D49" s="433" t="s">
        <v>883</v>
      </c>
      <c r="E49" s="433" t="s">
        <v>297</v>
      </c>
      <c r="F49" s="629">
        <v>0</v>
      </c>
      <c r="G49" s="629">
        <v>0</v>
      </c>
      <c r="H49" s="629">
        <v>0</v>
      </c>
      <c r="I49" s="629">
        <v>0</v>
      </c>
      <c r="J49" s="629">
        <v>0</v>
      </c>
      <c r="K49" s="629">
        <v>0</v>
      </c>
      <c r="L49" s="629">
        <v>1</v>
      </c>
      <c r="M49" s="629">
        <v>0</v>
      </c>
      <c r="N49" s="629">
        <v>0</v>
      </c>
      <c r="O49" s="629">
        <v>0</v>
      </c>
      <c r="P49" s="629">
        <v>0</v>
      </c>
      <c r="Q49" s="629">
        <v>0</v>
      </c>
      <c r="R49" s="629">
        <v>0</v>
      </c>
      <c r="S49" s="629">
        <v>0</v>
      </c>
      <c r="T49" s="629">
        <v>0</v>
      </c>
      <c r="U49" s="629">
        <v>0</v>
      </c>
      <c r="V49" s="629">
        <v>0</v>
      </c>
      <c r="W49" s="629">
        <v>0</v>
      </c>
      <c r="X49" s="629">
        <v>0</v>
      </c>
      <c r="Y49" s="629">
        <v>0</v>
      </c>
      <c r="Z49" s="629">
        <v>0</v>
      </c>
      <c r="AA49" s="629">
        <v>0</v>
      </c>
      <c r="AB49" s="629">
        <v>0</v>
      </c>
      <c r="AC49" s="629">
        <v>0</v>
      </c>
      <c r="AD49" s="629">
        <v>0</v>
      </c>
      <c r="AE49" s="629">
        <v>0</v>
      </c>
      <c r="AF49" s="629">
        <v>0</v>
      </c>
      <c r="AG49" s="629">
        <v>0</v>
      </c>
      <c r="AH49" s="629">
        <v>142</v>
      </c>
      <c r="AI49" s="629">
        <v>0</v>
      </c>
      <c r="AJ49" s="629">
        <v>0</v>
      </c>
      <c r="AK49" s="629">
        <v>13</v>
      </c>
      <c r="AL49" s="629">
        <v>5</v>
      </c>
      <c r="AM49" s="629">
        <v>12</v>
      </c>
      <c r="AN49" s="629">
        <v>7</v>
      </c>
      <c r="AO49" s="629">
        <v>0</v>
      </c>
      <c r="AP49" s="629">
        <v>0</v>
      </c>
      <c r="AQ49" s="629">
        <v>0</v>
      </c>
      <c r="AR49" s="629">
        <v>57</v>
      </c>
      <c r="AS49" s="629">
        <v>3</v>
      </c>
      <c r="AT49" s="629">
        <v>11</v>
      </c>
      <c r="AU49" s="629">
        <v>1</v>
      </c>
      <c r="AV49" s="629">
        <v>27</v>
      </c>
      <c r="AW49" s="629">
        <v>150</v>
      </c>
      <c r="AX49" s="629">
        <v>13865</v>
      </c>
      <c r="AY49" s="629">
        <v>22</v>
      </c>
      <c r="AZ49" s="629">
        <v>7</v>
      </c>
      <c r="BA49" s="629">
        <v>31</v>
      </c>
      <c r="BB49" s="629">
        <v>234</v>
      </c>
      <c r="BC49" s="629">
        <v>4</v>
      </c>
      <c r="BD49" s="629">
        <v>100</v>
      </c>
      <c r="BE49" s="629">
        <v>6</v>
      </c>
      <c r="BF49" s="629">
        <v>73</v>
      </c>
      <c r="BG49" s="629">
        <v>0</v>
      </c>
      <c r="BH49" s="629">
        <v>0</v>
      </c>
      <c r="BI49" s="629">
        <v>0</v>
      </c>
      <c r="BJ49" s="629">
        <v>17</v>
      </c>
      <c r="BK49" s="629">
        <v>145</v>
      </c>
      <c r="BL49" s="629">
        <v>30</v>
      </c>
      <c r="BM49" s="629">
        <v>1</v>
      </c>
      <c r="BN49" s="629">
        <v>0</v>
      </c>
      <c r="BO49" s="629">
        <v>3</v>
      </c>
      <c r="BP49" s="629">
        <v>3</v>
      </c>
      <c r="BQ49" s="629">
        <v>4</v>
      </c>
      <c r="BR49" s="629">
        <v>0</v>
      </c>
      <c r="BS49" s="629">
        <v>0</v>
      </c>
      <c r="BT49" s="629">
        <v>0</v>
      </c>
      <c r="BU49" s="629">
        <v>4</v>
      </c>
      <c r="BV49" s="629">
        <v>0</v>
      </c>
      <c r="BW49" s="629">
        <v>1</v>
      </c>
      <c r="BX49" s="629">
        <v>0</v>
      </c>
      <c r="BY49" s="629">
        <v>0</v>
      </c>
      <c r="BZ49" s="629">
        <v>0</v>
      </c>
      <c r="CA49" s="629">
        <v>0</v>
      </c>
      <c r="CB49" s="629">
        <v>1</v>
      </c>
      <c r="CC49" s="629">
        <v>2</v>
      </c>
      <c r="CD49" s="629">
        <v>1</v>
      </c>
      <c r="CE49" s="629">
        <v>0</v>
      </c>
      <c r="CF49" s="629">
        <v>1</v>
      </c>
      <c r="CG49" s="629">
        <v>1</v>
      </c>
      <c r="CH49" s="629">
        <v>3</v>
      </c>
      <c r="CI49" s="629">
        <v>0</v>
      </c>
      <c r="CJ49" s="629">
        <v>0</v>
      </c>
      <c r="CK49" s="629">
        <v>0</v>
      </c>
      <c r="CL49" s="629">
        <v>0</v>
      </c>
      <c r="CM49" s="629">
        <v>0</v>
      </c>
      <c r="CN49" s="629">
        <v>0</v>
      </c>
      <c r="CO49" s="629">
        <v>1</v>
      </c>
      <c r="CP49" s="629">
        <v>0</v>
      </c>
      <c r="CQ49" s="629">
        <v>0</v>
      </c>
      <c r="CR49" s="629">
        <v>0</v>
      </c>
      <c r="CS49" s="629">
        <v>0</v>
      </c>
      <c r="CT49" s="629">
        <v>0</v>
      </c>
      <c r="CU49" s="629">
        <v>0</v>
      </c>
      <c r="CV49" s="629">
        <v>0</v>
      </c>
      <c r="CW49" s="629">
        <v>1</v>
      </c>
      <c r="CX49" s="629">
        <v>0</v>
      </c>
      <c r="CY49" s="629">
        <v>5026</v>
      </c>
      <c r="CZ49" s="629">
        <v>1</v>
      </c>
      <c r="DA49" s="629">
        <v>0</v>
      </c>
      <c r="DB49" s="629">
        <v>0</v>
      </c>
      <c r="DC49" s="629">
        <v>0</v>
      </c>
      <c r="DD49" s="629">
        <v>0</v>
      </c>
      <c r="DE49" s="629">
        <v>1</v>
      </c>
      <c r="DF49" s="629">
        <v>0</v>
      </c>
      <c r="DG49" s="629">
        <v>0</v>
      </c>
      <c r="DH49" s="630">
        <v>20018</v>
      </c>
      <c r="DI49" s="629">
        <v>0</v>
      </c>
      <c r="DJ49" s="629">
        <v>23</v>
      </c>
      <c r="DK49" s="629">
        <v>0</v>
      </c>
      <c r="DL49" s="629">
        <v>170</v>
      </c>
      <c r="DM49" s="629">
        <v>18970</v>
      </c>
      <c r="DN49" s="629">
        <v>115</v>
      </c>
      <c r="DO49" s="630">
        <v>19278</v>
      </c>
      <c r="DP49" s="630">
        <v>39296</v>
      </c>
      <c r="DQ49" s="629">
        <v>35666</v>
      </c>
      <c r="DR49" s="629">
        <v>48509</v>
      </c>
      <c r="DS49" s="630">
        <v>103453</v>
      </c>
      <c r="DT49" s="629">
        <v>123471</v>
      </c>
      <c r="DU49" s="629">
        <v>-6948</v>
      </c>
      <c r="DV49" s="630">
        <v>-32348</v>
      </c>
      <c r="DW49" s="629">
        <v>-39296</v>
      </c>
      <c r="DX49" s="630">
        <v>64157</v>
      </c>
      <c r="DY49" s="631">
        <v>84175</v>
      </c>
    </row>
    <row r="50" spans="1:129" x14ac:dyDescent="0.15">
      <c r="A50" s="628">
        <v>17</v>
      </c>
      <c r="B50" s="628">
        <v>17</v>
      </c>
      <c r="D50" s="433" t="s">
        <v>884</v>
      </c>
      <c r="E50" s="433" t="s">
        <v>298</v>
      </c>
      <c r="F50" s="629">
        <v>0</v>
      </c>
      <c r="G50" s="629">
        <v>0</v>
      </c>
      <c r="H50" s="629">
        <v>0</v>
      </c>
      <c r="I50" s="629">
        <v>0</v>
      </c>
      <c r="J50" s="629">
        <v>0</v>
      </c>
      <c r="K50" s="629">
        <v>0</v>
      </c>
      <c r="L50" s="629">
        <v>0</v>
      </c>
      <c r="M50" s="629">
        <v>0</v>
      </c>
      <c r="N50" s="629">
        <v>0</v>
      </c>
      <c r="O50" s="629">
        <v>0</v>
      </c>
      <c r="P50" s="629">
        <v>0</v>
      </c>
      <c r="Q50" s="629">
        <v>0</v>
      </c>
      <c r="R50" s="629">
        <v>0</v>
      </c>
      <c r="S50" s="629">
        <v>0</v>
      </c>
      <c r="T50" s="629">
        <v>0</v>
      </c>
      <c r="U50" s="629">
        <v>0</v>
      </c>
      <c r="V50" s="629">
        <v>0</v>
      </c>
      <c r="W50" s="629">
        <v>0</v>
      </c>
      <c r="X50" s="629">
        <v>0</v>
      </c>
      <c r="Y50" s="629">
        <v>0</v>
      </c>
      <c r="Z50" s="629">
        <v>0</v>
      </c>
      <c r="AA50" s="629">
        <v>0</v>
      </c>
      <c r="AB50" s="629">
        <v>0</v>
      </c>
      <c r="AC50" s="629">
        <v>0</v>
      </c>
      <c r="AD50" s="629">
        <v>0</v>
      </c>
      <c r="AE50" s="629">
        <v>0</v>
      </c>
      <c r="AF50" s="629">
        <v>0</v>
      </c>
      <c r="AG50" s="629">
        <v>0</v>
      </c>
      <c r="AH50" s="629">
        <v>0</v>
      </c>
      <c r="AI50" s="629">
        <v>0</v>
      </c>
      <c r="AJ50" s="629">
        <v>0</v>
      </c>
      <c r="AK50" s="629">
        <v>0</v>
      </c>
      <c r="AL50" s="629">
        <v>0</v>
      </c>
      <c r="AM50" s="629">
        <v>0</v>
      </c>
      <c r="AN50" s="629">
        <v>0</v>
      </c>
      <c r="AO50" s="629">
        <v>0</v>
      </c>
      <c r="AP50" s="629">
        <v>0</v>
      </c>
      <c r="AQ50" s="629">
        <v>0</v>
      </c>
      <c r="AR50" s="629">
        <v>0</v>
      </c>
      <c r="AS50" s="629">
        <v>0</v>
      </c>
      <c r="AT50" s="629">
        <v>0</v>
      </c>
      <c r="AU50" s="629">
        <v>1</v>
      </c>
      <c r="AV50" s="629">
        <v>1</v>
      </c>
      <c r="AW50" s="629">
        <v>93</v>
      </c>
      <c r="AX50" s="629">
        <v>554</v>
      </c>
      <c r="AY50" s="629">
        <v>1713</v>
      </c>
      <c r="AZ50" s="629">
        <v>0</v>
      </c>
      <c r="BA50" s="629">
        <v>0</v>
      </c>
      <c r="BB50" s="629">
        <v>99</v>
      </c>
      <c r="BC50" s="629">
        <v>0</v>
      </c>
      <c r="BD50" s="629">
        <v>21</v>
      </c>
      <c r="BE50" s="629">
        <v>0</v>
      </c>
      <c r="BF50" s="629">
        <v>109</v>
      </c>
      <c r="BG50" s="629">
        <v>0</v>
      </c>
      <c r="BH50" s="629">
        <v>0</v>
      </c>
      <c r="BI50" s="629">
        <v>0</v>
      </c>
      <c r="BJ50" s="629">
        <v>7</v>
      </c>
      <c r="BK50" s="629">
        <v>42</v>
      </c>
      <c r="BL50" s="629">
        <v>8</v>
      </c>
      <c r="BM50" s="629">
        <v>2</v>
      </c>
      <c r="BN50" s="629">
        <v>0</v>
      </c>
      <c r="BO50" s="629">
        <v>42</v>
      </c>
      <c r="BP50" s="629">
        <v>0</v>
      </c>
      <c r="BQ50" s="629">
        <v>1</v>
      </c>
      <c r="BR50" s="629">
        <v>0</v>
      </c>
      <c r="BS50" s="629">
        <v>0</v>
      </c>
      <c r="BT50" s="629">
        <v>0</v>
      </c>
      <c r="BU50" s="629">
        <v>2</v>
      </c>
      <c r="BV50" s="629">
        <v>0</v>
      </c>
      <c r="BW50" s="629">
        <v>175</v>
      </c>
      <c r="BX50" s="629">
        <v>1</v>
      </c>
      <c r="BY50" s="629">
        <v>0</v>
      </c>
      <c r="BZ50" s="629">
        <v>0</v>
      </c>
      <c r="CA50" s="629">
        <v>0</v>
      </c>
      <c r="CB50" s="629">
        <v>0</v>
      </c>
      <c r="CC50" s="629">
        <v>0</v>
      </c>
      <c r="CD50" s="629">
        <v>0</v>
      </c>
      <c r="CE50" s="629">
        <v>0</v>
      </c>
      <c r="CF50" s="629">
        <v>1</v>
      </c>
      <c r="CG50" s="629">
        <v>1</v>
      </c>
      <c r="CH50" s="629">
        <v>2</v>
      </c>
      <c r="CI50" s="629">
        <v>0</v>
      </c>
      <c r="CJ50" s="629">
        <v>0</v>
      </c>
      <c r="CK50" s="629">
        <v>0</v>
      </c>
      <c r="CL50" s="629">
        <v>0</v>
      </c>
      <c r="CM50" s="629">
        <v>0</v>
      </c>
      <c r="CN50" s="629">
        <v>1</v>
      </c>
      <c r="CO50" s="629">
        <v>206</v>
      </c>
      <c r="CP50" s="629">
        <v>0</v>
      </c>
      <c r="CQ50" s="629">
        <v>0</v>
      </c>
      <c r="CR50" s="629">
        <v>2617</v>
      </c>
      <c r="CS50" s="629">
        <v>35</v>
      </c>
      <c r="CT50" s="629">
        <v>71</v>
      </c>
      <c r="CU50" s="629">
        <v>81</v>
      </c>
      <c r="CV50" s="629">
        <v>0</v>
      </c>
      <c r="CW50" s="629">
        <v>39</v>
      </c>
      <c r="CX50" s="629">
        <v>0</v>
      </c>
      <c r="CY50" s="629">
        <v>1618</v>
      </c>
      <c r="CZ50" s="629">
        <v>19</v>
      </c>
      <c r="DA50" s="629">
        <v>0</v>
      </c>
      <c r="DB50" s="629">
        <v>0</v>
      </c>
      <c r="DC50" s="629">
        <v>0</v>
      </c>
      <c r="DD50" s="629">
        <v>76</v>
      </c>
      <c r="DE50" s="629">
        <v>10</v>
      </c>
      <c r="DF50" s="629">
        <v>70</v>
      </c>
      <c r="DG50" s="629">
        <v>0</v>
      </c>
      <c r="DH50" s="630">
        <v>7718</v>
      </c>
      <c r="DI50" s="629">
        <v>69</v>
      </c>
      <c r="DJ50" s="629">
        <v>1038</v>
      </c>
      <c r="DK50" s="629">
        <v>0</v>
      </c>
      <c r="DL50" s="629">
        <v>841</v>
      </c>
      <c r="DM50" s="629">
        <v>12156</v>
      </c>
      <c r="DN50" s="629">
        <v>483</v>
      </c>
      <c r="DO50" s="630">
        <v>14587</v>
      </c>
      <c r="DP50" s="630">
        <v>22305</v>
      </c>
      <c r="DQ50" s="629">
        <v>1062</v>
      </c>
      <c r="DR50" s="629">
        <v>7314</v>
      </c>
      <c r="DS50" s="630">
        <v>22963</v>
      </c>
      <c r="DT50" s="629">
        <v>30681</v>
      </c>
      <c r="DU50" s="629">
        <v>-4194</v>
      </c>
      <c r="DV50" s="630">
        <v>-14013</v>
      </c>
      <c r="DW50" s="629">
        <v>-18207</v>
      </c>
      <c r="DX50" s="630">
        <v>4756</v>
      </c>
      <c r="DY50" s="631">
        <v>12474</v>
      </c>
    </row>
    <row r="51" spans="1:129" x14ac:dyDescent="0.15">
      <c r="A51" s="628">
        <v>18</v>
      </c>
      <c r="B51" s="628">
        <v>18</v>
      </c>
      <c r="D51" s="433" t="s">
        <v>885</v>
      </c>
      <c r="E51" s="433" t="s">
        <v>573</v>
      </c>
      <c r="F51" s="629">
        <v>0</v>
      </c>
      <c r="G51" s="629">
        <v>0</v>
      </c>
      <c r="H51" s="629">
        <v>0</v>
      </c>
      <c r="I51" s="629">
        <v>0</v>
      </c>
      <c r="J51" s="629">
        <v>0</v>
      </c>
      <c r="K51" s="629">
        <v>0</v>
      </c>
      <c r="L51" s="629">
        <v>0</v>
      </c>
      <c r="M51" s="629">
        <v>0</v>
      </c>
      <c r="N51" s="629">
        <v>0</v>
      </c>
      <c r="O51" s="629">
        <v>0</v>
      </c>
      <c r="P51" s="629">
        <v>0</v>
      </c>
      <c r="Q51" s="629">
        <v>0</v>
      </c>
      <c r="R51" s="629">
        <v>0</v>
      </c>
      <c r="S51" s="629">
        <v>0</v>
      </c>
      <c r="T51" s="629">
        <v>0</v>
      </c>
      <c r="U51" s="629">
        <v>0</v>
      </c>
      <c r="V51" s="629">
        <v>0</v>
      </c>
      <c r="W51" s="629">
        <v>0</v>
      </c>
      <c r="X51" s="629">
        <v>0</v>
      </c>
      <c r="Y51" s="629">
        <v>0</v>
      </c>
      <c r="Z51" s="629">
        <v>0</v>
      </c>
      <c r="AA51" s="629">
        <v>0</v>
      </c>
      <c r="AB51" s="629">
        <v>0</v>
      </c>
      <c r="AC51" s="629">
        <v>0</v>
      </c>
      <c r="AD51" s="629">
        <v>0</v>
      </c>
      <c r="AE51" s="629">
        <v>0</v>
      </c>
      <c r="AF51" s="629">
        <v>0</v>
      </c>
      <c r="AG51" s="629">
        <v>0</v>
      </c>
      <c r="AH51" s="629">
        <v>0</v>
      </c>
      <c r="AI51" s="629">
        <v>0</v>
      </c>
      <c r="AJ51" s="629">
        <v>0</v>
      </c>
      <c r="AK51" s="629">
        <v>0</v>
      </c>
      <c r="AL51" s="629">
        <v>0</v>
      </c>
      <c r="AM51" s="629">
        <v>0</v>
      </c>
      <c r="AN51" s="629">
        <v>0</v>
      </c>
      <c r="AO51" s="629">
        <v>0</v>
      </c>
      <c r="AP51" s="629">
        <v>0</v>
      </c>
      <c r="AQ51" s="629">
        <v>0</v>
      </c>
      <c r="AR51" s="629">
        <v>0</v>
      </c>
      <c r="AS51" s="629">
        <v>0</v>
      </c>
      <c r="AT51" s="629">
        <v>0</v>
      </c>
      <c r="AU51" s="629">
        <v>0</v>
      </c>
      <c r="AV51" s="629">
        <v>36</v>
      </c>
      <c r="AW51" s="629">
        <v>25</v>
      </c>
      <c r="AX51" s="629">
        <v>520</v>
      </c>
      <c r="AY51" s="629">
        <v>1281</v>
      </c>
      <c r="AZ51" s="629">
        <v>324</v>
      </c>
      <c r="BA51" s="629">
        <v>653</v>
      </c>
      <c r="BB51" s="629">
        <v>4391</v>
      </c>
      <c r="BC51" s="629">
        <v>529</v>
      </c>
      <c r="BD51" s="629">
        <v>7801</v>
      </c>
      <c r="BE51" s="629">
        <v>437</v>
      </c>
      <c r="BF51" s="629">
        <v>36102</v>
      </c>
      <c r="BG51" s="629">
        <v>0</v>
      </c>
      <c r="BH51" s="629">
        <v>0</v>
      </c>
      <c r="BI51" s="629">
        <v>0</v>
      </c>
      <c r="BJ51" s="629">
        <v>227</v>
      </c>
      <c r="BK51" s="629">
        <v>0</v>
      </c>
      <c r="BL51" s="629">
        <v>68</v>
      </c>
      <c r="BM51" s="629">
        <v>16</v>
      </c>
      <c r="BN51" s="629">
        <v>0</v>
      </c>
      <c r="BO51" s="629">
        <v>0</v>
      </c>
      <c r="BP51" s="629">
        <v>0</v>
      </c>
      <c r="BQ51" s="629">
        <v>0</v>
      </c>
      <c r="BR51" s="629">
        <v>0</v>
      </c>
      <c r="BS51" s="629">
        <v>0</v>
      </c>
      <c r="BT51" s="629">
        <v>0</v>
      </c>
      <c r="BU51" s="629">
        <v>0</v>
      </c>
      <c r="BV51" s="629">
        <v>0</v>
      </c>
      <c r="BW51" s="629">
        <v>0</v>
      </c>
      <c r="BX51" s="629">
        <v>0</v>
      </c>
      <c r="BY51" s="629">
        <v>0</v>
      </c>
      <c r="BZ51" s="629">
        <v>0</v>
      </c>
      <c r="CA51" s="629">
        <v>0</v>
      </c>
      <c r="CB51" s="629">
        <v>0</v>
      </c>
      <c r="CC51" s="629">
        <v>0</v>
      </c>
      <c r="CD51" s="629">
        <v>0</v>
      </c>
      <c r="CE51" s="629">
        <v>0</v>
      </c>
      <c r="CF51" s="629">
        <v>0</v>
      </c>
      <c r="CG51" s="629">
        <v>0</v>
      </c>
      <c r="CH51" s="629">
        <v>0</v>
      </c>
      <c r="CI51" s="629">
        <v>0</v>
      </c>
      <c r="CJ51" s="629">
        <v>0</v>
      </c>
      <c r="CK51" s="629">
        <v>0</v>
      </c>
      <c r="CL51" s="629">
        <v>0</v>
      </c>
      <c r="CM51" s="629">
        <v>0</v>
      </c>
      <c r="CN51" s="629">
        <v>0</v>
      </c>
      <c r="CO51" s="629">
        <v>0</v>
      </c>
      <c r="CP51" s="629">
        <v>0</v>
      </c>
      <c r="CQ51" s="629">
        <v>7</v>
      </c>
      <c r="CR51" s="629">
        <v>0</v>
      </c>
      <c r="CS51" s="629">
        <v>0</v>
      </c>
      <c r="CT51" s="629">
        <v>0</v>
      </c>
      <c r="CU51" s="629">
        <v>0</v>
      </c>
      <c r="CV51" s="629">
        <v>0</v>
      </c>
      <c r="CW51" s="629">
        <v>0</v>
      </c>
      <c r="CX51" s="629">
        <v>0</v>
      </c>
      <c r="CY51" s="629">
        <v>1516</v>
      </c>
      <c r="CZ51" s="629">
        <v>0</v>
      </c>
      <c r="DA51" s="629">
        <v>0</v>
      </c>
      <c r="DB51" s="629">
        <v>0</v>
      </c>
      <c r="DC51" s="629">
        <v>0</v>
      </c>
      <c r="DD51" s="629">
        <v>0</v>
      </c>
      <c r="DE51" s="629">
        <v>0</v>
      </c>
      <c r="DF51" s="629">
        <v>0</v>
      </c>
      <c r="DG51" s="629">
        <v>0</v>
      </c>
      <c r="DH51" s="630">
        <v>53933</v>
      </c>
      <c r="DI51" s="629">
        <v>0</v>
      </c>
      <c r="DJ51" s="629">
        <v>4</v>
      </c>
      <c r="DK51" s="629">
        <v>0</v>
      </c>
      <c r="DL51" s="629">
        <v>0</v>
      </c>
      <c r="DM51" s="629">
        <v>0</v>
      </c>
      <c r="DN51" s="629">
        <v>-183</v>
      </c>
      <c r="DO51" s="630">
        <v>-179</v>
      </c>
      <c r="DP51" s="630">
        <v>53754</v>
      </c>
      <c r="DQ51" s="629">
        <v>1174</v>
      </c>
      <c r="DR51" s="629">
        <v>1147</v>
      </c>
      <c r="DS51" s="630">
        <v>2142</v>
      </c>
      <c r="DT51" s="629">
        <v>56075</v>
      </c>
      <c r="DU51" s="629">
        <v>-20762</v>
      </c>
      <c r="DV51" s="630">
        <v>-32992</v>
      </c>
      <c r="DW51" s="629">
        <v>-53754</v>
      </c>
      <c r="DX51" s="630">
        <v>-51612</v>
      </c>
      <c r="DY51" s="631">
        <v>2321</v>
      </c>
    </row>
    <row r="52" spans="1:129" x14ac:dyDescent="0.15">
      <c r="A52" s="628">
        <v>18</v>
      </c>
      <c r="B52" s="628">
        <v>18</v>
      </c>
      <c r="D52" s="433" t="s">
        <v>886</v>
      </c>
      <c r="E52" s="433" t="s">
        <v>401</v>
      </c>
      <c r="F52" s="629">
        <v>0</v>
      </c>
      <c r="G52" s="629">
        <v>0</v>
      </c>
      <c r="H52" s="629">
        <v>0</v>
      </c>
      <c r="I52" s="629">
        <v>0</v>
      </c>
      <c r="J52" s="629">
        <v>0</v>
      </c>
      <c r="K52" s="629">
        <v>0</v>
      </c>
      <c r="L52" s="629">
        <v>0</v>
      </c>
      <c r="M52" s="629">
        <v>0</v>
      </c>
      <c r="N52" s="629">
        <v>0</v>
      </c>
      <c r="O52" s="629">
        <v>0</v>
      </c>
      <c r="P52" s="629">
        <v>0</v>
      </c>
      <c r="Q52" s="629">
        <v>0</v>
      </c>
      <c r="R52" s="629">
        <v>0</v>
      </c>
      <c r="S52" s="629">
        <v>0</v>
      </c>
      <c r="T52" s="629">
        <v>0</v>
      </c>
      <c r="U52" s="629">
        <v>0</v>
      </c>
      <c r="V52" s="629">
        <v>1</v>
      </c>
      <c r="W52" s="629">
        <v>10</v>
      </c>
      <c r="X52" s="629">
        <v>0</v>
      </c>
      <c r="Y52" s="629">
        <v>0</v>
      </c>
      <c r="Z52" s="629">
        <v>0</v>
      </c>
      <c r="AA52" s="629">
        <v>0</v>
      </c>
      <c r="AB52" s="629">
        <v>0</v>
      </c>
      <c r="AC52" s="629">
        <v>0</v>
      </c>
      <c r="AD52" s="629">
        <v>0</v>
      </c>
      <c r="AE52" s="629">
        <v>0</v>
      </c>
      <c r="AF52" s="629">
        <v>0</v>
      </c>
      <c r="AG52" s="629">
        <v>0</v>
      </c>
      <c r="AH52" s="629">
        <v>0</v>
      </c>
      <c r="AI52" s="629">
        <v>0</v>
      </c>
      <c r="AJ52" s="629">
        <v>0</v>
      </c>
      <c r="AK52" s="629">
        <v>0</v>
      </c>
      <c r="AL52" s="629">
        <v>0</v>
      </c>
      <c r="AM52" s="629">
        <v>0</v>
      </c>
      <c r="AN52" s="629">
        <v>0</v>
      </c>
      <c r="AO52" s="629">
        <v>0</v>
      </c>
      <c r="AP52" s="629">
        <v>0</v>
      </c>
      <c r="AQ52" s="629">
        <v>0</v>
      </c>
      <c r="AR52" s="629">
        <v>0</v>
      </c>
      <c r="AS52" s="629">
        <v>0</v>
      </c>
      <c r="AT52" s="629">
        <v>3</v>
      </c>
      <c r="AU52" s="629">
        <v>0</v>
      </c>
      <c r="AV52" s="629">
        <v>305</v>
      </c>
      <c r="AW52" s="629">
        <v>106</v>
      </c>
      <c r="AX52" s="629">
        <v>292</v>
      </c>
      <c r="AY52" s="629">
        <v>488</v>
      </c>
      <c r="AZ52" s="629">
        <v>480</v>
      </c>
      <c r="BA52" s="629">
        <v>2864</v>
      </c>
      <c r="BB52" s="629">
        <v>2025</v>
      </c>
      <c r="BC52" s="629">
        <v>71</v>
      </c>
      <c r="BD52" s="629">
        <v>3812</v>
      </c>
      <c r="BE52" s="629">
        <v>148</v>
      </c>
      <c r="BF52" s="629">
        <v>19930</v>
      </c>
      <c r="BG52" s="629">
        <v>0</v>
      </c>
      <c r="BH52" s="629">
        <v>0</v>
      </c>
      <c r="BI52" s="629">
        <v>0</v>
      </c>
      <c r="BJ52" s="629">
        <v>168</v>
      </c>
      <c r="BK52" s="629">
        <v>28</v>
      </c>
      <c r="BL52" s="629">
        <v>18</v>
      </c>
      <c r="BM52" s="629">
        <v>6</v>
      </c>
      <c r="BN52" s="629">
        <v>0</v>
      </c>
      <c r="BO52" s="629">
        <v>62</v>
      </c>
      <c r="BP52" s="629">
        <v>4</v>
      </c>
      <c r="BQ52" s="629">
        <v>1</v>
      </c>
      <c r="BR52" s="629">
        <v>0</v>
      </c>
      <c r="BS52" s="629">
        <v>1</v>
      </c>
      <c r="BT52" s="629">
        <v>0</v>
      </c>
      <c r="BU52" s="629">
        <v>0</v>
      </c>
      <c r="BV52" s="629">
        <v>0</v>
      </c>
      <c r="BW52" s="629">
        <v>6</v>
      </c>
      <c r="BX52" s="629">
        <v>4</v>
      </c>
      <c r="BY52" s="629">
        <v>0</v>
      </c>
      <c r="BZ52" s="629">
        <v>0</v>
      </c>
      <c r="CA52" s="629">
        <v>0</v>
      </c>
      <c r="CB52" s="629">
        <v>0</v>
      </c>
      <c r="CC52" s="629">
        <v>0</v>
      </c>
      <c r="CD52" s="629">
        <v>0</v>
      </c>
      <c r="CE52" s="629">
        <v>0</v>
      </c>
      <c r="CF52" s="629">
        <v>0</v>
      </c>
      <c r="CG52" s="629">
        <v>0</v>
      </c>
      <c r="CH52" s="629">
        <v>0</v>
      </c>
      <c r="CI52" s="629">
        <v>0</v>
      </c>
      <c r="CJ52" s="629">
        <v>4</v>
      </c>
      <c r="CK52" s="629">
        <v>30</v>
      </c>
      <c r="CL52" s="629">
        <v>40</v>
      </c>
      <c r="CM52" s="629">
        <v>0</v>
      </c>
      <c r="CN52" s="629">
        <v>7</v>
      </c>
      <c r="CO52" s="629">
        <v>150</v>
      </c>
      <c r="CP52" s="629">
        <v>2</v>
      </c>
      <c r="CQ52" s="629">
        <v>530</v>
      </c>
      <c r="CR52" s="629">
        <v>0</v>
      </c>
      <c r="CS52" s="629">
        <v>0</v>
      </c>
      <c r="CT52" s="629">
        <v>0</v>
      </c>
      <c r="CU52" s="629">
        <v>0</v>
      </c>
      <c r="CV52" s="629">
        <v>0</v>
      </c>
      <c r="CW52" s="629">
        <v>0</v>
      </c>
      <c r="CX52" s="629">
        <v>0</v>
      </c>
      <c r="CY52" s="629">
        <v>4018</v>
      </c>
      <c r="CZ52" s="629">
        <v>3</v>
      </c>
      <c r="DA52" s="629">
        <v>0</v>
      </c>
      <c r="DB52" s="629">
        <v>0</v>
      </c>
      <c r="DC52" s="629">
        <v>0</v>
      </c>
      <c r="DD52" s="629">
        <v>0</v>
      </c>
      <c r="DE52" s="629">
        <v>2</v>
      </c>
      <c r="DF52" s="629">
        <v>101</v>
      </c>
      <c r="DG52" s="629">
        <v>0</v>
      </c>
      <c r="DH52" s="630">
        <v>35720</v>
      </c>
      <c r="DI52" s="629">
        <v>2</v>
      </c>
      <c r="DJ52" s="629">
        <v>437</v>
      </c>
      <c r="DK52" s="629">
        <v>0</v>
      </c>
      <c r="DL52" s="629">
        <v>0</v>
      </c>
      <c r="DM52" s="629">
        <v>0</v>
      </c>
      <c r="DN52" s="629">
        <v>126</v>
      </c>
      <c r="DO52" s="630">
        <v>565</v>
      </c>
      <c r="DP52" s="630">
        <v>36285</v>
      </c>
      <c r="DQ52" s="629">
        <v>115</v>
      </c>
      <c r="DR52" s="629">
        <v>12207</v>
      </c>
      <c r="DS52" s="630">
        <v>12887</v>
      </c>
      <c r="DT52" s="629">
        <v>48607</v>
      </c>
      <c r="DU52" s="629">
        <v>-9169</v>
      </c>
      <c r="DV52" s="630">
        <v>-26482</v>
      </c>
      <c r="DW52" s="629">
        <v>-35651</v>
      </c>
      <c r="DX52" s="630">
        <v>-22764</v>
      </c>
      <c r="DY52" s="631">
        <v>12956</v>
      </c>
    </row>
    <row r="53" spans="1:129" x14ac:dyDescent="0.15">
      <c r="A53" s="628">
        <v>19</v>
      </c>
      <c r="B53" s="628">
        <v>19</v>
      </c>
      <c r="D53" s="433" t="s">
        <v>887</v>
      </c>
      <c r="E53" s="433" t="s">
        <v>398</v>
      </c>
      <c r="F53" s="629">
        <v>0</v>
      </c>
      <c r="G53" s="629">
        <v>0</v>
      </c>
      <c r="H53" s="629">
        <v>0</v>
      </c>
      <c r="I53" s="629">
        <v>0</v>
      </c>
      <c r="J53" s="629">
        <v>0</v>
      </c>
      <c r="K53" s="629">
        <v>0</v>
      </c>
      <c r="L53" s="629">
        <v>0</v>
      </c>
      <c r="M53" s="629">
        <v>0</v>
      </c>
      <c r="N53" s="629">
        <v>0</v>
      </c>
      <c r="O53" s="629">
        <v>0</v>
      </c>
      <c r="P53" s="629">
        <v>0</v>
      </c>
      <c r="Q53" s="629">
        <v>0</v>
      </c>
      <c r="R53" s="629">
        <v>0</v>
      </c>
      <c r="S53" s="629">
        <v>0</v>
      </c>
      <c r="T53" s="629">
        <v>0</v>
      </c>
      <c r="U53" s="629">
        <v>0</v>
      </c>
      <c r="V53" s="629">
        <v>0</v>
      </c>
      <c r="W53" s="629">
        <v>0</v>
      </c>
      <c r="X53" s="629">
        <v>0</v>
      </c>
      <c r="Y53" s="629">
        <v>0</v>
      </c>
      <c r="Z53" s="629">
        <v>0</v>
      </c>
      <c r="AA53" s="629">
        <v>0</v>
      </c>
      <c r="AB53" s="629">
        <v>0</v>
      </c>
      <c r="AC53" s="629">
        <v>0</v>
      </c>
      <c r="AD53" s="629">
        <v>0</v>
      </c>
      <c r="AE53" s="629">
        <v>0</v>
      </c>
      <c r="AF53" s="629">
        <v>0</v>
      </c>
      <c r="AG53" s="629">
        <v>0</v>
      </c>
      <c r="AH53" s="629">
        <v>0</v>
      </c>
      <c r="AI53" s="629">
        <v>0</v>
      </c>
      <c r="AJ53" s="629">
        <v>0</v>
      </c>
      <c r="AK53" s="629">
        <v>0</v>
      </c>
      <c r="AL53" s="629">
        <v>0</v>
      </c>
      <c r="AM53" s="629">
        <v>0</v>
      </c>
      <c r="AN53" s="629">
        <v>0</v>
      </c>
      <c r="AO53" s="629">
        <v>0</v>
      </c>
      <c r="AP53" s="629">
        <v>0</v>
      </c>
      <c r="AQ53" s="629">
        <v>0</v>
      </c>
      <c r="AR53" s="629">
        <v>0</v>
      </c>
      <c r="AS53" s="629">
        <v>0</v>
      </c>
      <c r="AT53" s="629">
        <v>0</v>
      </c>
      <c r="AU53" s="629">
        <v>18</v>
      </c>
      <c r="AV53" s="629">
        <v>12</v>
      </c>
      <c r="AW53" s="629">
        <v>878</v>
      </c>
      <c r="AX53" s="629">
        <v>1438</v>
      </c>
      <c r="AY53" s="629">
        <v>176</v>
      </c>
      <c r="AZ53" s="629">
        <v>0</v>
      </c>
      <c r="BA53" s="629">
        <v>16</v>
      </c>
      <c r="BB53" s="629">
        <v>20243</v>
      </c>
      <c r="BC53" s="629">
        <v>47</v>
      </c>
      <c r="BD53" s="629">
        <v>302</v>
      </c>
      <c r="BE53" s="629">
        <v>16</v>
      </c>
      <c r="BF53" s="629">
        <v>1165</v>
      </c>
      <c r="BG53" s="629">
        <v>0</v>
      </c>
      <c r="BH53" s="629">
        <v>0</v>
      </c>
      <c r="BI53" s="629">
        <v>0</v>
      </c>
      <c r="BJ53" s="629">
        <v>474</v>
      </c>
      <c r="BK53" s="629">
        <v>955</v>
      </c>
      <c r="BL53" s="629">
        <v>182</v>
      </c>
      <c r="BM53" s="629">
        <v>1</v>
      </c>
      <c r="BN53" s="629">
        <v>0</v>
      </c>
      <c r="BO53" s="629">
        <v>245</v>
      </c>
      <c r="BP53" s="629">
        <v>91</v>
      </c>
      <c r="BQ53" s="629">
        <v>49</v>
      </c>
      <c r="BR53" s="629">
        <v>93</v>
      </c>
      <c r="BS53" s="629">
        <v>0</v>
      </c>
      <c r="BT53" s="629">
        <v>0</v>
      </c>
      <c r="BU53" s="629">
        <v>0</v>
      </c>
      <c r="BV53" s="629">
        <v>0</v>
      </c>
      <c r="BW53" s="629">
        <v>0</v>
      </c>
      <c r="BX53" s="629">
        <v>0</v>
      </c>
      <c r="BY53" s="629">
        <v>0</v>
      </c>
      <c r="BZ53" s="629">
        <v>0</v>
      </c>
      <c r="CA53" s="629">
        <v>0</v>
      </c>
      <c r="CB53" s="629">
        <v>2</v>
      </c>
      <c r="CC53" s="629">
        <v>0</v>
      </c>
      <c r="CD53" s="629">
        <v>0</v>
      </c>
      <c r="CE53" s="629">
        <v>0</v>
      </c>
      <c r="CF53" s="629">
        <v>0</v>
      </c>
      <c r="CG53" s="629">
        <v>0</v>
      </c>
      <c r="CH53" s="629">
        <v>0</v>
      </c>
      <c r="CI53" s="629">
        <v>0</v>
      </c>
      <c r="CJ53" s="629">
        <v>0</v>
      </c>
      <c r="CK53" s="629">
        <v>0</v>
      </c>
      <c r="CL53" s="629">
        <v>0</v>
      </c>
      <c r="CM53" s="629">
        <v>0</v>
      </c>
      <c r="CN53" s="629">
        <v>0</v>
      </c>
      <c r="CO53" s="629">
        <v>0</v>
      </c>
      <c r="CP53" s="629">
        <v>0</v>
      </c>
      <c r="CQ53" s="629">
        <v>0</v>
      </c>
      <c r="CR53" s="629">
        <v>0</v>
      </c>
      <c r="CS53" s="629">
        <v>0</v>
      </c>
      <c r="CT53" s="629">
        <v>0</v>
      </c>
      <c r="CU53" s="629">
        <v>0</v>
      </c>
      <c r="CV53" s="629">
        <v>0</v>
      </c>
      <c r="CW53" s="629">
        <v>0</v>
      </c>
      <c r="CX53" s="629">
        <v>0</v>
      </c>
      <c r="CY53" s="629">
        <v>1412</v>
      </c>
      <c r="CZ53" s="629">
        <v>0</v>
      </c>
      <c r="DA53" s="629">
        <v>0</v>
      </c>
      <c r="DB53" s="629">
        <v>0</v>
      </c>
      <c r="DC53" s="629">
        <v>0</v>
      </c>
      <c r="DD53" s="629">
        <v>0</v>
      </c>
      <c r="DE53" s="629">
        <v>0</v>
      </c>
      <c r="DF53" s="629">
        <v>0</v>
      </c>
      <c r="DG53" s="629">
        <v>0</v>
      </c>
      <c r="DH53" s="630">
        <v>27815</v>
      </c>
      <c r="DI53" s="629">
        <v>0</v>
      </c>
      <c r="DJ53" s="629">
        <v>27</v>
      </c>
      <c r="DK53" s="629">
        <v>0</v>
      </c>
      <c r="DL53" s="629">
        <v>169</v>
      </c>
      <c r="DM53" s="629">
        <v>6910</v>
      </c>
      <c r="DN53" s="629">
        <v>-996</v>
      </c>
      <c r="DO53" s="630">
        <v>6110</v>
      </c>
      <c r="DP53" s="630">
        <v>33925</v>
      </c>
      <c r="DQ53" s="629">
        <v>28332</v>
      </c>
      <c r="DR53" s="629">
        <v>77399</v>
      </c>
      <c r="DS53" s="630">
        <v>111841</v>
      </c>
      <c r="DT53" s="629">
        <v>139656</v>
      </c>
      <c r="DU53" s="629">
        <v>-6645</v>
      </c>
      <c r="DV53" s="630">
        <v>-27280</v>
      </c>
      <c r="DW53" s="629">
        <v>-33925</v>
      </c>
      <c r="DX53" s="630">
        <v>77916</v>
      </c>
      <c r="DY53" s="631">
        <v>105731</v>
      </c>
    </row>
    <row r="54" spans="1:129" x14ac:dyDescent="0.15">
      <c r="A54" s="628">
        <v>19</v>
      </c>
      <c r="B54" s="628">
        <v>19</v>
      </c>
      <c r="D54" s="433" t="s">
        <v>888</v>
      </c>
      <c r="E54" s="433" t="s">
        <v>400</v>
      </c>
      <c r="F54" s="629">
        <v>0</v>
      </c>
      <c r="G54" s="629">
        <v>0</v>
      </c>
      <c r="H54" s="629">
        <v>0</v>
      </c>
      <c r="I54" s="629">
        <v>0</v>
      </c>
      <c r="J54" s="629">
        <v>0</v>
      </c>
      <c r="K54" s="629">
        <v>0</v>
      </c>
      <c r="L54" s="629">
        <v>0</v>
      </c>
      <c r="M54" s="629">
        <v>0</v>
      </c>
      <c r="N54" s="629">
        <v>0</v>
      </c>
      <c r="O54" s="629">
        <v>0</v>
      </c>
      <c r="P54" s="629">
        <v>0</v>
      </c>
      <c r="Q54" s="629">
        <v>0</v>
      </c>
      <c r="R54" s="629">
        <v>0</v>
      </c>
      <c r="S54" s="629">
        <v>0</v>
      </c>
      <c r="T54" s="629">
        <v>0</v>
      </c>
      <c r="U54" s="629">
        <v>0</v>
      </c>
      <c r="V54" s="629">
        <v>0</v>
      </c>
      <c r="W54" s="629">
        <v>0</v>
      </c>
      <c r="X54" s="629">
        <v>0</v>
      </c>
      <c r="Y54" s="629">
        <v>0</v>
      </c>
      <c r="Z54" s="629">
        <v>0</v>
      </c>
      <c r="AA54" s="629">
        <v>0</v>
      </c>
      <c r="AB54" s="629">
        <v>0</v>
      </c>
      <c r="AC54" s="629">
        <v>0</v>
      </c>
      <c r="AD54" s="629">
        <v>0</v>
      </c>
      <c r="AE54" s="629">
        <v>0</v>
      </c>
      <c r="AF54" s="629">
        <v>0</v>
      </c>
      <c r="AG54" s="629">
        <v>0</v>
      </c>
      <c r="AH54" s="629">
        <v>0</v>
      </c>
      <c r="AI54" s="629">
        <v>0</v>
      </c>
      <c r="AJ54" s="629">
        <v>0</v>
      </c>
      <c r="AK54" s="629">
        <v>0</v>
      </c>
      <c r="AL54" s="629">
        <v>0</v>
      </c>
      <c r="AM54" s="629">
        <v>0</v>
      </c>
      <c r="AN54" s="629">
        <v>0</v>
      </c>
      <c r="AO54" s="629">
        <v>0</v>
      </c>
      <c r="AP54" s="629">
        <v>0</v>
      </c>
      <c r="AQ54" s="629">
        <v>0</v>
      </c>
      <c r="AR54" s="629">
        <v>0</v>
      </c>
      <c r="AS54" s="629">
        <v>0</v>
      </c>
      <c r="AT54" s="629">
        <v>0</v>
      </c>
      <c r="AU54" s="629">
        <v>0</v>
      </c>
      <c r="AV54" s="629">
        <v>0</v>
      </c>
      <c r="AW54" s="629">
        <v>0</v>
      </c>
      <c r="AX54" s="629">
        <v>0</v>
      </c>
      <c r="AY54" s="629">
        <v>0</v>
      </c>
      <c r="AZ54" s="629">
        <v>0</v>
      </c>
      <c r="BA54" s="629">
        <v>0</v>
      </c>
      <c r="BB54" s="629">
        <v>0</v>
      </c>
      <c r="BC54" s="629">
        <v>235</v>
      </c>
      <c r="BD54" s="629">
        <v>0</v>
      </c>
      <c r="BE54" s="629">
        <v>0</v>
      </c>
      <c r="BF54" s="629">
        <v>0</v>
      </c>
      <c r="BG54" s="629">
        <v>0</v>
      </c>
      <c r="BH54" s="629">
        <v>0</v>
      </c>
      <c r="BI54" s="629">
        <v>0</v>
      </c>
      <c r="BJ54" s="629">
        <v>0</v>
      </c>
      <c r="BK54" s="629">
        <v>6</v>
      </c>
      <c r="BL54" s="629">
        <v>47</v>
      </c>
      <c r="BM54" s="629">
        <v>0</v>
      </c>
      <c r="BN54" s="629">
        <v>0</v>
      </c>
      <c r="BO54" s="629">
        <v>389</v>
      </c>
      <c r="BP54" s="629">
        <v>0</v>
      </c>
      <c r="BQ54" s="629">
        <v>0</v>
      </c>
      <c r="BR54" s="629">
        <v>0</v>
      </c>
      <c r="BS54" s="629">
        <v>0</v>
      </c>
      <c r="BT54" s="629">
        <v>0</v>
      </c>
      <c r="BU54" s="629">
        <v>0</v>
      </c>
      <c r="BV54" s="629">
        <v>0</v>
      </c>
      <c r="BW54" s="629">
        <v>0</v>
      </c>
      <c r="BX54" s="629">
        <v>0</v>
      </c>
      <c r="BY54" s="629">
        <v>0</v>
      </c>
      <c r="BZ54" s="629">
        <v>0</v>
      </c>
      <c r="CA54" s="629">
        <v>0</v>
      </c>
      <c r="CB54" s="629">
        <v>0</v>
      </c>
      <c r="CC54" s="629">
        <v>7</v>
      </c>
      <c r="CD54" s="629">
        <v>0</v>
      </c>
      <c r="CE54" s="629">
        <v>0</v>
      </c>
      <c r="CF54" s="629">
        <v>0</v>
      </c>
      <c r="CG54" s="629">
        <v>0</v>
      </c>
      <c r="CH54" s="629">
        <v>0</v>
      </c>
      <c r="CI54" s="629">
        <v>0</v>
      </c>
      <c r="CJ54" s="629">
        <v>0</v>
      </c>
      <c r="CK54" s="629">
        <v>0</v>
      </c>
      <c r="CL54" s="629">
        <v>0</v>
      </c>
      <c r="CM54" s="629">
        <v>0</v>
      </c>
      <c r="CN54" s="629">
        <v>1</v>
      </c>
      <c r="CO54" s="629">
        <v>42</v>
      </c>
      <c r="CP54" s="629">
        <v>0</v>
      </c>
      <c r="CQ54" s="629">
        <v>0</v>
      </c>
      <c r="CR54" s="629">
        <v>0</v>
      </c>
      <c r="CS54" s="629">
        <v>0</v>
      </c>
      <c r="CT54" s="629">
        <v>0</v>
      </c>
      <c r="CU54" s="629">
        <v>0</v>
      </c>
      <c r="CV54" s="629">
        <v>0</v>
      </c>
      <c r="CW54" s="629">
        <v>2</v>
      </c>
      <c r="CX54" s="629">
        <v>0</v>
      </c>
      <c r="CY54" s="629">
        <v>641</v>
      </c>
      <c r="CZ54" s="629">
        <v>2</v>
      </c>
      <c r="DA54" s="629">
        <v>0</v>
      </c>
      <c r="DB54" s="629">
        <v>0</v>
      </c>
      <c r="DC54" s="629">
        <v>0</v>
      </c>
      <c r="DD54" s="629">
        <v>4</v>
      </c>
      <c r="DE54" s="629">
        <v>0</v>
      </c>
      <c r="DF54" s="629">
        <v>0</v>
      </c>
      <c r="DG54" s="629">
        <v>0</v>
      </c>
      <c r="DH54" s="630">
        <v>1376</v>
      </c>
      <c r="DI54" s="629">
        <v>223</v>
      </c>
      <c r="DJ54" s="629">
        <v>8504</v>
      </c>
      <c r="DK54" s="629">
        <v>0</v>
      </c>
      <c r="DL54" s="629">
        <v>9</v>
      </c>
      <c r="DM54" s="629">
        <v>1468</v>
      </c>
      <c r="DN54" s="629">
        <v>93</v>
      </c>
      <c r="DO54" s="630">
        <v>10297</v>
      </c>
      <c r="DP54" s="630">
        <v>11673</v>
      </c>
      <c r="DQ54" s="629">
        <v>42</v>
      </c>
      <c r="DR54" s="629">
        <v>1088</v>
      </c>
      <c r="DS54" s="630">
        <v>11427</v>
      </c>
      <c r="DT54" s="629">
        <v>12803</v>
      </c>
      <c r="DU54" s="629">
        <v>-1669</v>
      </c>
      <c r="DV54" s="630">
        <v>-8090</v>
      </c>
      <c r="DW54" s="629">
        <v>-9759</v>
      </c>
      <c r="DX54" s="630">
        <v>1668</v>
      </c>
      <c r="DY54" s="631">
        <v>3044</v>
      </c>
    </row>
    <row r="55" spans="1:129" x14ac:dyDescent="0.15">
      <c r="A55" s="628">
        <v>19</v>
      </c>
      <c r="B55" s="628">
        <v>19</v>
      </c>
      <c r="D55" s="433" t="s">
        <v>889</v>
      </c>
      <c r="E55" s="433" t="s">
        <v>399</v>
      </c>
      <c r="F55" s="629">
        <v>0</v>
      </c>
      <c r="G55" s="629">
        <v>0</v>
      </c>
      <c r="H55" s="629">
        <v>0</v>
      </c>
      <c r="I55" s="629">
        <v>0</v>
      </c>
      <c r="J55" s="629">
        <v>0</v>
      </c>
      <c r="K55" s="629">
        <v>0</v>
      </c>
      <c r="L55" s="629">
        <v>0</v>
      </c>
      <c r="M55" s="629">
        <v>0</v>
      </c>
      <c r="N55" s="629">
        <v>0</v>
      </c>
      <c r="O55" s="629">
        <v>0</v>
      </c>
      <c r="P55" s="629">
        <v>0</v>
      </c>
      <c r="Q55" s="629">
        <v>0</v>
      </c>
      <c r="R55" s="629">
        <v>0</v>
      </c>
      <c r="S55" s="629">
        <v>0</v>
      </c>
      <c r="T55" s="629">
        <v>0</v>
      </c>
      <c r="U55" s="629">
        <v>0</v>
      </c>
      <c r="V55" s="629">
        <v>0</v>
      </c>
      <c r="W55" s="629">
        <v>0</v>
      </c>
      <c r="X55" s="629">
        <v>0</v>
      </c>
      <c r="Y55" s="629">
        <v>0</v>
      </c>
      <c r="Z55" s="629">
        <v>0</v>
      </c>
      <c r="AA55" s="629">
        <v>0</v>
      </c>
      <c r="AB55" s="629">
        <v>0</v>
      </c>
      <c r="AC55" s="629">
        <v>0</v>
      </c>
      <c r="AD55" s="629">
        <v>0</v>
      </c>
      <c r="AE55" s="629">
        <v>0</v>
      </c>
      <c r="AF55" s="629">
        <v>0</v>
      </c>
      <c r="AG55" s="629">
        <v>0</v>
      </c>
      <c r="AH55" s="629">
        <v>0</v>
      </c>
      <c r="AI55" s="629">
        <v>0</v>
      </c>
      <c r="AJ55" s="629">
        <v>0</v>
      </c>
      <c r="AK55" s="629">
        <v>0</v>
      </c>
      <c r="AL55" s="629">
        <v>0</v>
      </c>
      <c r="AM55" s="629">
        <v>0</v>
      </c>
      <c r="AN55" s="629">
        <v>0</v>
      </c>
      <c r="AO55" s="629">
        <v>0</v>
      </c>
      <c r="AP55" s="629">
        <v>0</v>
      </c>
      <c r="AQ55" s="629">
        <v>0</v>
      </c>
      <c r="AR55" s="629">
        <v>0</v>
      </c>
      <c r="AS55" s="629">
        <v>0</v>
      </c>
      <c r="AT55" s="629">
        <v>0</v>
      </c>
      <c r="AU55" s="629">
        <v>0</v>
      </c>
      <c r="AV55" s="629">
        <v>0</v>
      </c>
      <c r="AW55" s="629">
        <v>47</v>
      </c>
      <c r="AX55" s="629">
        <v>211</v>
      </c>
      <c r="AY55" s="629">
        <v>59</v>
      </c>
      <c r="AZ55" s="629">
        <v>1</v>
      </c>
      <c r="BA55" s="629">
        <v>0</v>
      </c>
      <c r="BB55" s="629">
        <v>232</v>
      </c>
      <c r="BC55" s="629">
        <v>0</v>
      </c>
      <c r="BD55" s="629">
        <v>972</v>
      </c>
      <c r="BE55" s="629">
        <v>0</v>
      </c>
      <c r="BF55" s="629">
        <v>148</v>
      </c>
      <c r="BG55" s="629">
        <v>0</v>
      </c>
      <c r="BH55" s="629">
        <v>0</v>
      </c>
      <c r="BI55" s="629">
        <v>0</v>
      </c>
      <c r="BJ55" s="629">
        <v>0</v>
      </c>
      <c r="BK55" s="629">
        <v>108</v>
      </c>
      <c r="BL55" s="629">
        <v>6</v>
      </c>
      <c r="BM55" s="629">
        <v>0</v>
      </c>
      <c r="BN55" s="629">
        <v>0</v>
      </c>
      <c r="BO55" s="629">
        <v>16</v>
      </c>
      <c r="BP55" s="629">
        <v>1</v>
      </c>
      <c r="BQ55" s="629">
        <v>12</v>
      </c>
      <c r="BR55" s="629">
        <v>15</v>
      </c>
      <c r="BS55" s="629">
        <v>0</v>
      </c>
      <c r="BT55" s="629">
        <v>0</v>
      </c>
      <c r="BU55" s="629">
        <v>0</v>
      </c>
      <c r="BV55" s="629">
        <v>0</v>
      </c>
      <c r="BW55" s="629">
        <v>0</v>
      </c>
      <c r="BX55" s="629">
        <v>0</v>
      </c>
      <c r="BY55" s="629">
        <v>0</v>
      </c>
      <c r="BZ55" s="629">
        <v>0</v>
      </c>
      <c r="CA55" s="629">
        <v>0</v>
      </c>
      <c r="CB55" s="629">
        <v>1</v>
      </c>
      <c r="CC55" s="629">
        <v>0</v>
      </c>
      <c r="CD55" s="629">
        <v>0</v>
      </c>
      <c r="CE55" s="629">
        <v>0</v>
      </c>
      <c r="CF55" s="629">
        <v>0</v>
      </c>
      <c r="CG55" s="629">
        <v>0</v>
      </c>
      <c r="CH55" s="629">
        <v>0</v>
      </c>
      <c r="CI55" s="629">
        <v>0</v>
      </c>
      <c r="CJ55" s="629">
        <v>0</v>
      </c>
      <c r="CK55" s="629">
        <v>0</v>
      </c>
      <c r="CL55" s="629">
        <v>0</v>
      </c>
      <c r="CM55" s="629">
        <v>0</v>
      </c>
      <c r="CN55" s="629">
        <v>0</v>
      </c>
      <c r="CO55" s="629">
        <v>61</v>
      </c>
      <c r="CP55" s="629">
        <v>0</v>
      </c>
      <c r="CQ55" s="629">
        <v>0</v>
      </c>
      <c r="CR55" s="629">
        <v>12</v>
      </c>
      <c r="CS55" s="629">
        <v>0</v>
      </c>
      <c r="CT55" s="629">
        <v>0</v>
      </c>
      <c r="CU55" s="629">
        <v>0</v>
      </c>
      <c r="CV55" s="629">
        <v>0</v>
      </c>
      <c r="CW55" s="629">
        <v>0</v>
      </c>
      <c r="CX55" s="629">
        <v>0</v>
      </c>
      <c r="CY55" s="629">
        <v>244</v>
      </c>
      <c r="CZ55" s="629">
        <v>5</v>
      </c>
      <c r="DA55" s="629">
        <v>0</v>
      </c>
      <c r="DB55" s="629">
        <v>0</v>
      </c>
      <c r="DC55" s="629">
        <v>0</v>
      </c>
      <c r="DD55" s="629">
        <v>0</v>
      </c>
      <c r="DE55" s="629">
        <v>0</v>
      </c>
      <c r="DF55" s="629">
        <v>0</v>
      </c>
      <c r="DG55" s="629">
        <v>0</v>
      </c>
      <c r="DH55" s="630">
        <v>2151</v>
      </c>
      <c r="DI55" s="629">
        <v>0</v>
      </c>
      <c r="DJ55" s="629">
        <v>0</v>
      </c>
      <c r="DK55" s="629">
        <v>0</v>
      </c>
      <c r="DL55" s="629">
        <v>1255</v>
      </c>
      <c r="DM55" s="629">
        <v>17376</v>
      </c>
      <c r="DN55" s="629">
        <v>62</v>
      </c>
      <c r="DO55" s="630">
        <v>18693</v>
      </c>
      <c r="DP55" s="630">
        <v>20844</v>
      </c>
      <c r="DQ55" s="629">
        <v>1288</v>
      </c>
      <c r="DR55" s="629">
        <v>12311</v>
      </c>
      <c r="DS55" s="630">
        <v>32292</v>
      </c>
      <c r="DT55" s="629">
        <v>34443</v>
      </c>
      <c r="DU55" s="629">
        <v>0</v>
      </c>
      <c r="DV55" s="630">
        <v>0</v>
      </c>
      <c r="DW55" s="629">
        <v>0</v>
      </c>
      <c r="DX55" s="630">
        <v>32292</v>
      </c>
      <c r="DY55" s="631">
        <v>34443</v>
      </c>
    </row>
    <row r="56" spans="1:129" x14ac:dyDescent="0.15">
      <c r="A56" s="628">
        <v>19</v>
      </c>
      <c r="B56" s="628">
        <v>19</v>
      </c>
      <c r="D56" s="433" t="s">
        <v>890</v>
      </c>
      <c r="E56" s="433" t="s">
        <v>574</v>
      </c>
      <c r="F56" s="629">
        <v>0</v>
      </c>
      <c r="G56" s="629">
        <v>0</v>
      </c>
      <c r="H56" s="629">
        <v>0</v>
      </c>
      <c r="I56" s="629">
        <v>0</v>
      </c>
      <c r="J56" s="629">
        <v>0</v>
      </c>
      <c r="K56" s="629">
        <v>0</v>
      </c>
      <c r="L56" s="629">
        <v>0</v>
      </c>
      <c r="M56" s="629">
        <v>0</v>
      </c>
      <c r="N56" s="629">
        <v>0</v>
      </c>
      <c r="O56" s="629">
        <v>0</v>
      </c>
      <c r="P56" s="629">
        <v>0</v>
      </c>
      <c r="Q56" s="629">
        <v>0</v>
      </c>
      <c r="R56" s="629">
        <v>0</v>
      </c>
      <c r="S56" s="629">
        <v>0</v>
      </c>
      <c r="T56" s="629">
        <v>0</v>
      </c>
      <c r="U56" s="629">
        <v>0</v>
      </c>
      <c r="V56" s="629">
        <v>0</v>
      </c>
      <c r="W56" s="629">
        <v>0</v>
      </c>
      <c r="X56" s="629">
        <v>0</v>
      </c>
      <c r="Y56" s="629">
        <v>0</v>
      </c>
      <c r="Z56" s="629">
        <v>0</v>
      </c>
      <c r="AA56" s="629">
        <v>0</v>
      </c>
      <c r="AB56" s="629">
        <v>0</v>
      </c>
      <c r="AC56" s="629">
        <v>0</v>
      </c>
      <c r="AD56" s="629">
        <v>0</v>
      </c>
      <c r="AE56" s="629">
        <v>0</v>
      </c>
      <c r="AF56" s="629">
        <v>0</v>
      </c>
      <c r="AG56" s="629">
        <v>0</v>
      </c>
      <c r="AH56" s="629">
        <v>1</v>
      </c>
      <c r="AI56" s="629">
        <v>0</v>
      </c>
      <c r="AJ56" s="629">
        <v>0</v>
      </c>
      <c r="AK56" s="629">
        <v>0</v>
      </c>
      <c r="AL56" s="629">
        <v>0</v>
      </c>
      <c r="AM56" s="629">
        <v>0</v>
      </c>
      <c r="AN56" s="629">
        <v>0</v>
      </c>
      <c r="AO56" s="629">
        <v>0</v>
      </c>
      <c r="AP56" s="629">
        <v>0</v>
      </c>
      <c r="AQ56" s="629">
        <v>0</v>
      </c>
      <c r="AR56" s="629">
        <v>0</v>
      </c>
      <c r="AS56" s="629">
        <v>0</v>
      </c>
      <c r="AT56" s="629">
        <v>0</v>
      </c>
      <c r="AU56" s="629">
        <v>0</v>
      </c>
      <c r="AV56" s="629">
        <v>19</v>
      </c>
      <c r="AW56" s="629">
        <v>72</v>
      </c>
      <c r="AX56" s="629">
        <v>104</v>
      </c>
      <c r="AY56" s="629">
        <v>44</v>
      </c>
      <c r="AZ56" s="629">
        <v>119</v>
      </c>
      <c r="BA56" s="629">
        <v>155</v>
      </c>
      <c r="BB56" s="629">
        <v>862</v>
      </c>
      <c r="BC56" s="629">
        <v>32</v>
      </c>
      <c r="BD56" s="629">
        <v>143</v>
      </c>
      <c r="BE56" s="629">
        <v>963</v>
      </c>
      <c r="BF56" s="629">
        <v>3913</v>
      </c>
      <c r="BG56" s="629">
        <v>0</v>
      </c>
      <c r="BH56" s="629">
        <v>0</v>
      </c>
      <c r="BI56" s="629">
        <v>0</v>
      </c>
      <c r="BJ56" s="629">
        <v>59</v>
      </c>
      <c r="BK56" s="629">
        <v>109</v>
      </c>
      <c r="BL56" s="629">
        <v>88</v>
      </c>
      <c r="BM56" s="629">
        <v>24</v>
      </c>
      <c r="BN56" s="629">
        <v>0</v>
      </c>
      <c r="BO56" s="629">
        <v>500</v>
      </c>
      <c r="BP56" s="629">
        <v>91</v>
      </c>
      <c r="BQ56" s="629">
        <v>34</v>
      </c>
      <c r="BR56" s="629">
        <v>37</v>
      </c>
      <c r="BS56" s="629">
        <v>0</v>
      </c>
      <c r="BT56" s="629">
        <v>0</v>
      </c>
      <c r="BU56" s="629">
        <v>3</v>
      </c>
      <c r="BV56" s="629">
        <v>0</v>
      </c>
      <c r="BW56" s="629">
        <v>42</v>
      </c>
      <c r="BX56" s="629">
        <v>0</v>
      </c>
      <c r="BY56" s="629">
        <v>3</v>
      </c>
      <c r="BZ56" s="629">
        <v>1</v>
      </c>
      <c r="CA56" s="629">
        <v>0</v>
      </c>
      <c r="CB56" s="629">
        <v>10</v>
      </c>
      <c r="CC56" s="629">
        <v>4</v>
      </c>
      <c r="CD56" s="629">
        <v>1</v>
      </c>
      <c r="CE56" s="629">
        <v>0</v>
      </c>
      <c r="CF56" s="629">
        <v>1</v>
      </c>
      <c r="CG56" s="629">
        <v>0</v>
      </c>
      <c r="CH56" s="629">
        <v>8</v>
      </c>
      <c r="CI56" s="629">
        <v>0</v>
      </c>
      <c r="CJ56" s="629">
        <v>0</v>
      </c>
      <c r="CK56" s="629">
        <v>8</v>
      </c>
      <c r="CL56" s="629">
        <v>1</v>
      </c>
      <c r="CM56" s="629">
        <v>0</v>
      </c>
      <c r="CN56" s="629">
        <v>1</v>
      </c>
      <c r="CO56" s="629">
        <v>28</v>
      </c>
      <c r="CP56" s="629">
        <v>33</v>
      </c>
      <c r="CQ56" s="629">
        <v>30</v>
      </c>
      <c r="CR56" s="629">
        <v>6</v>
      </c>
      <c r="CS56" s="629">
        <v>1</v>
      </c>
      <c r="CT56" s="629">
        <v>0</v>
      </c>
      <c r="CU56" s="629">
        <v>0</v>
      </c>
      <c r="CV56" s="629">
        <v>0</v>
      </c>
      <c r="CW56" s="629">
        <v>0</v>
      </c>
      <c r="CX56" s="629">
        <v>0</v>
      </c>
      <c r="CY56" s="629">
        <v>391</v>
      </c>
      <c r="CZ56" s="629">
        <v>8</v>
      </c>
      <c r="DA56" s="629">
        <v>1</v>
      </c>
      <c r="DB56" s="629">
        <v>4</v>
      </c>
      <c r="DC56" s="629">
        <v>0</v>
      </c>
      <c r="DD56" s="629">
        <v>19</v>
      </c>
      <c r="DE56" s="629">
        <v>2</v>
      </c>
      <c r="DF56" s="629">
        <v>0</v>
      </c>
      <c r="DG56" s="629">
        <v>4</v>
      </c>
      <c r="DH56" s="630">
        <v>7979</v>
      </c>
      <c r="DI56" s="629">
        <v>31</v>
      </c>
      <c r="DJ56" s="629">
        <v>1388</v>
      </c>
      <c r="DK56" s="629">
        <v>0</v>
      </c>
      <c r="DL56" s="629">
        <v>154</v>
      </c>
      <c r="DM56" s="629">
        <v>984</v>
      </c>
      <c r="DN56" s="629">
        <v>600</v>
      </c>
      <c r="DO56" s="630">
        <v>3157</v>
      </c>
      <c r="DP56" s="630">
        <v>11136</v>
      </c>
      <c r="DQ56" s="629">
        <v>6082</v>
      </c>
      <c r="DR56" s="629">
        <v>4409</v>
      </c>
      <c r="DS56" s="630">
        <v>13648</v>
      </c>
      <c r="DT56" s="629">
        <v>21627</v>
      </c>
      <c r="DU56" s="629">
        <v>-3313</v>
      </c>
      <c r="DV56" s="630">
        <v>-5979</v>
      </c>
      <c r="DW56" s="629">
        <v>-9292</v>
      </c>
      <c r="DX56" s="630">
        <v>4356</v>
      </c>
      <c r="DY56" s="631">
        <v>12335</v>
      </c>
    </row>
    <row r="57" spans="1:129" x14ac:dyDescent="0.15">
      <c r="A57" s="628">
        <v>20</v>
      </c>
      <c r="B57" s="628">
        <v>20</v>
      </c>
      <c r="D57" s="433" t="s">
        <v>891</v>
      </c>
      <c r="E57" s="433" t="s">
        <v>951</v>
      </c>
      <c r="F57" s="629">
        <v>0</v>
      </c>
      <c r="G57" s="629">
        <v>0</v>
      </c>
      <c r="H57" s="629">
        <v>0</v>
      </c>
      <c r="I57" s="629">
        <v>0</v>
      </c>
      <c r="J57" s="629">
        <v>0</v>
      </c>
      <c r="K57" s="629">
        <v>0</v>
      </c>
      <c r="L57" s="629">
        <v>0</v>
      </c>
      <c r="M57" s="629">
        <v>0</v>
      </c>
      <c r="N57" s="629">
        <v>0</v>
      </c>
      <c r="O57" s="629">
        <v>0</v>
      </c>
      <c r="P57" s="629">
        <v>0</v>
      </c>
      <c r="Q57" s="629">
        <v>0</v>
      </c>
      <c r="R57" s="629">
        <v>0</v>
      </c>
      <c r="S57" s="629">
        <v>0</v>
      </c>
      <c r="T57" s="629">
        <v>0</v>
      </c>
      <c r="U57" s="629">
        <v>0</v>
      </c>
      <c r="V57" s="629">
        <v>0</v>
      </c>
      <c r="W57" s="629">
        <v>0</v>
      </c>
      <c r="X57" s="629">
        <v>0</v>
      </c>
      <c r="Y57" s="629">
        <v>0</v>
      </c>
      <c r="Z57" s="629">
        <v>0</v>
      </c>
      <c r="AA57" s="629">
        <v>0</v>
      </c>
      <c r="AB57" s="629">
        <v>0</v>
      </c>
      <c r="AC57" s="629">
        <v>0</v>
      </c>
      <c r="AD57" s="629">
        <v>1</v>
      </c>
      <c r="AE57" s="629">
        <v>0</v>
      </c>
      <c r="AF57" s="629">
        <v>0</v>
      </c>
      <c r="AG57" s="629">
        <v>0</v>
      </c>
      <c r="AH57" s="629">
        <v>0</v>
      </c>
      <c r="AI57" s="629">
        <v>0</v>
      </c>
      <c r="AJ57" s="629">
        <v>0</v>
      </c>
      <c r="AK57" s="629">
        <v>0</v>
      </c>
      <c r="AL57" s="629">
        <v>0</v>
      </c>
      <c r="AM57" s="629">
        <v>0</v>
      </c>
      <c r="AN57" s="629">
        <v>0</v>
      </c>
      <c r="AO57" s="629">
        <v>0</v>
      </c>
      <c r="AP57" s="629">
        <v>0</v>
      </c>
      <c r="AQ57" s="629">
        <v>0</v>
      </c>
      <c r="AR57" s="629">
        <v>0</v>
      </c>
      <c r="AS57" s="629">
        <v>0</v>
      </c>
      <c r="AT57" s="629">
        <v>0</v>
      </c>
      <c r="AU57" s="629">
        <v>2</v>
      </c>
      <c r="AV57" s="629">
        <v>1</v>
      </c>
      <c r="AW57" s="629">
        <v>21</v>
      </c>
      <c r="AX57" s="629">
        <v>8</v>
      </c>
      <c r="AY57" s="629">
        <v>0</v>
      </c>
      <c r="AZ57" s="629">
        <v>0</v>
      </c>
      <c r="BA57" s="629">
        <v>1</v>
      </c>
      <c r="BB57" s="629">
        <v>5</v>
      </c>
      <c r="BC57" s="629">
        <v>0</v>
      </c>
      <c r="BD57" s="629">
        <v>3</v>
      </c>
      <c r="BE57" s="629">
        <v>1</v>
      </c>
      <c r="BF57" s="629">
        <v>1377</v>
      </c>
      <c r="BG57" s="629">
        <v>0</v>
      </c>
      <c r="BH57" s="629">
        <v>0</v>
      </c>
      <c r="BI57" s="629">
        <v>0</v>
      </c>
      <c r="BJ57" s="629">
        <v>0</v>
      </c>
      <c r="BK57" s="629">
        <v>106</v>
      </c>
      <c r="BL57" s="629">
        <v>35</v>
      </c>
      <c r="BM57" s="629">
        <v>1</v>
      </c>
      <c r="BN57" s="629">
        <v>0</v>
      </c>
      <c r="BO57" s="629">
        <v>150</v>
      </c>
      <c r="BP57" s="629">
        <v>13</v>
      </c>
      <c r="BQ57" s="629">
        <v>77</v>
      </c>
      <c r="BR57" s="629">
        <v>64</v>
      </c>
      <c r="BS57" s="629">
        <v>2</v>
      </c>
      <c r="BT57" s="629">
        <v>0</v>
      </c>
      <c r="BU57" s="629">
        <v>0</v>
      </c>
      <c r="BV57" s="629">
        <v>0</v>
      </c>
      <c r="BW57" s="629">
        <v>59</v>
      </c>
      <c r="BX57" s="629">
        <v>13</v>
      </c>
      <c r="BY57" s="629">
        <v>19</v>
      </c>
      <c r="BZ57" s="629">
        <v>5</v>
      </c>
      <c r="CA57" s="629">
        <v>0</v>
      </c>
      <c r="CB57" s="629">
        <v>3</v>
      </c>
      <c r="CC57" s="629">
        <v>26</v>
      </c>
      <c r="CD57" s="629">
        <v>0</v>
      </c>
      <c r="CE57" s="629">
        <v>0</v>
      </c>
      <c r="CF57" s="629">
        <v>1</v>
      </c>
      <c r="CG57" s="629">
        <v>0</v>
      </c>
      <c r="CH57" s="629">
        <v>1</v>
      </c>
      <c r="CI57" s="629">
        <v>0</v>
      </c>
      <c r="CJ57" s="629">
        <v>0</v>
      </c>
      <c r="CK57" s="629">
        <v>1</v>
      </c>
      <c r="CL57" s="629">
        <v>14</v>
      </c>
      <c r="CM57" s="629">
        <v>0</v>
      </c>
      <c r="CN57" s="629">
        <v>1</v>
      </c>
      <c r="CO57" s="629">
        <v>107</v>
      </c>
      <c r="CP57" s="629">
        <v>2</v>
      </c>
      <c r="CQ57" s="629">
        <v>37</v>
      </c>
      <c r="CR57" s="629">
        <v>5</v>
      </c>
      <c r="CS57" s="629">
        <v>0</v>
      </c>
      <c r="CT57" s="629">
        <v>1</v>
      </c>
      <c r="CU57" s="629">
        <v>0</v>
      </c>
      <c r="CV57" s="629">
        <v>1</v>
      </c>
      <c r="CW57" s="629">
        <v>2</v>
      </c>
      <c r="CX57" s="629">
        <v>1</v>
      </c>
      <c r="CY57" s="629">
        <v>107</v>
      </c>
      <c r="CZ57" s="629">
        <v>50</v>
      </c>
      <c r="DA57" s="629">
        <v>0</v>
      </c>
      <c r="DB57" s="629">
        <v>16</v>
      </c>
      <c r="DC57" s="629">
        <v>0</v>
      </c>
      <c r="DD57" s="629">
        <v>6</v>
      </c>
      <c r="DE57" s="629">
        <v>1</v>
      </c>
      <c r="DF57" s="629">
        <v>0</v>
      </c>
      <c r="DG57" s="629">
        <v>0</v>
      </c>
      <c r="DH57" s="630">
        <v>2347</v>
      </c>
      <c r="DI57" s="629">
        <v>31</v>
      </c>
      <c r="DJ57" s="629">
        <v>53257</v>
      </c>
      <c r="DK57" s="629">
        <v>0</v>
      </c>
      <c r="DL57" s="629">
        <v>6396</v>
      </c>
      <c r="DM57" s="629">
        <v>9090</v>
      </c>
      <c r="DN57" s="629">
        <v>-3091</v>
      </c>
      <c r="DO57" s="630">
        <v>65683</v>
      </c>
      <c r="DP57" s="630">
        <v>68030</v>
      </c>
      <c r="DQ57" s="629">
        <v>51540</v>
      </c>
      <c r="DR57" s="629">
        <v>66511</v>
      </c>
      <c r="DS57" s="630">
        <v>183734</v>
      </c>
      <c r="DT57" s="629">
        <v>186081</v>
      </c>
      <c r="DU57" s="629">
        <v>0</v>
      </c>
      <c r="DV57" s="630">
        <v>0</v>
      </c>
      <c r="DW57" s="629">
        <v>0</v>
      </c>
      <c r="DX57" s="630">
        <v>183734</v>
      </c>
      <c r="DY57" s="631">
        <v>186081</v>
      </c>
    </row>
    <row r="58" spans="1:129" x14ac:dyDescent="0.15">
      <c r="A58" s="628">
        <v>20</v>
      </c>
      <c r="B58" s="628">
        <v>20</v>
      </c>
      <c r="D58" s="433" t="s">
        <v>892</v>
      </c>
      <c r="E58" s="433" t="s">
        <v>575</v>
      </c>
      <c r="F58" s="629">
        <v>0</v>
      </c>
      <c r="G58" s="629">
        <v>0</v>
      </c>
      <c r="H58" s="629">
        <v>0</v>
      </c>
      <c r="I58" s="629">
        <v>0</v>
      </c>
      <c r="J58" s="629">
        <v>0</v>
      </c>
      <c r="K58" s="629">
        <v>0</v>
      </c>
      <c r="L58" s="629">
        <v>0</v>
      </c>
      <c r="M58" s="629">
        <v>0</v>
      </c>
      <c r="N58" s="629">
        <v>0</v>
      </c>
      <c r="O58" s="629">
        <v>0</v>
      </c>
      <c r="P58" s="629">
        <v>0</v>
      </c>
      <c r="Q58" s="629">
        <v>0</v>
      </c>
      <c r="R58" s="629">
        <v>0</v>
      </c>
      <c r="S58" s="629">
        <v>0</v>
      </c>
      <c r="T58" s="629">
        <v>0</v>
      </c>
      <c r="U58" s="629">
        <v>0</v>
      </c>
      <c r="V58" s="629">
        <v>0</v>
      </c>
      <c r="W58" s="629">
        <v>0</v>
      </c>
      <c r="X58" s="629">
        <v>0</v>
      </c>
      <c r="Y58" s="629">
        <v>0</v>
      </c>
      <c r="Z58" s="629">
        <v>0</v>
      </c>
      <c r="AA58" s="629">
        <v>0</v>
      </c>
      <c r="AB58" s="629">
        <v>0</v>
      </c>
      <c r="AC58" s="629">
        <v>0</v>
      </c>
      <c r="AD58" s="629">
        <v>0</v>
      </c>
      <c r="AE58" s="629">
        <v>0</v>
      </c>
      <c r="AF58" s="629">
        <v>0</v>
      </c>
      <c r="AG58" s="629">
        <v>0</v>
      </c>
      <c r="AH58" s="629">
        <v>0</v>
      </c>
      <c r="AI58" s="629">
        <v>0</v>
      </c>
      <c r="AJ58" s="629">
        <v>0</v>
      </c>
      <c r="AK58" s="629">
        <v>0</v>
      </c>
      <c r="AL58" s="629">
        <v>0</v>
      </c>
      <c r="AM58" s="629">
        <v>0</v>
      </c>
      <c r="AN58" s="629">
        <v>0</v>
      </c>
      <c r="AO58" s="629">
        <v>0</v>
      </c>
      <c r="AP58" s="629">
        <v>0</v>
      </c>
      <c r="AQ58" s="629">
        <v>0</v>
      </c>
      <c r="AR58" s="629">
        <v>0</v>
      </c>
      <c r="AS58" s="629">
        <v>0</v>
      </c>
      <c r="AT58" s="629">
        <v>0</v>
      </c>
      <c r="AU58" s="629">
        <v>0</v>
      </c>
      <c r="AV58" s="629">
        <v>0</v>
      </c>
      <c r="AW58" s="629">
        <v>0</v>
      </c>
      <c r="AX58" s="629">
        <v>9</v>
      </c>
      <c r="AY58" s="629">
        <v>0</v>
      </c>
      <c r="AZ58" s="629">
        <v>0</v>
      </c>
      <c r="BA58" s="629">
        <v>0</v>
      </c>
      <c r="BB58" s="629">
        <v>0</v>
      </c>
      <c r="BC58" s="629">
        <v>0</v>
      </c>
      <c r="BD58" s="629">
        <v>0</v>
      </c>
      <c r="BE58" s="629">
        <v>0</v>
      </c>
      <c r="BF58" s="629">
        <v>14</v>
      </c>
      <c r="BG58" s="629">
        <v>0</v>
      </c>
      <c r="BH58" s="629">
        <v>0</v>
      </c>
      <c r="BI58" s="629">
        <v>0</v>
      </c>
      <c r="BJ58" s="629">
        <v>0</v>
      </c>
      <c r="BK58" s="629">
        <v>0</v>
      </c>
      <c r="BL58" s="629">
        <v>0</v>
      </c>
      <c r="BM58" s="629">
        <v>0</v>
      </c>
      <c r="BN58" s="629">
        <v>0</v>
      </c>
      <c r="BO58" s="629">
        <v>0</v>
      </c>
      <c r="BP58" s="629">
        <v>0</v>
      </c>
      <c r="BQ58" s="629">
        <v>0</v>
      </c>
      <c r="BR58" s="629">
        <v>0</v>
      </c>
      <c r="BS58" s="629">
        <v>0</v>
      </c>
      <c r="BT58" s="629">
        <v>0</v>
      </c>
      <c r="BU58" s="629">
        <v>0</v>
      </c>
      <c r="BV58" s="629">
        <v>0</v>
      </c>
      <c r="BW58" s="629">
        <v>0</v>
      </c>
      <c r="BX58" s="629">
        <v>0</v>
      </c>
      <c r="BY58" s="629">
        <v>0</v>
      </c>
      <c r="BZ58" s="629">
        <v>0</v>
      </c>
      <c r="CA58" s="629">
        <v>0</v>
      </c>
      <c r="CB58" s="629">
        <v>0</v>
      </c>
      <c r="CC58" s="629">
        <v>0</v>
      </c>
      <c r="CD58" s="629">
        <v>0</v>
      </c>
      <c r="CE58" s="629">
        <v>0</v>
      </c>
      <c r="CF58" s="629">
        <v>0</v>
      </c>
      <c r="CG58" s="629">
        <v>0</v>
      </c>
      <c r="CH58" s="629">
        <v>0</v>
      </c>
      <c r="CI58" s="629">
        <v>0</v>
      </c>
      <c r="CJ58" s="629">
        <v>1</v>
      </c>
      <c r="CK58" s="629">
        <v>0</v>
      </c>
      <c r="CL58" s="629">
        <v>0</v>
      </c>
      <c r="CM58" s="629">
        <v>0</v>
      </c>
      <c r="CN58" s="629">
        <v>0</v>
      </c>
      <c r="CO58" s="629">
        <v>0</v>
      </c>
      <c r="CP58" s="629">
        <v>0</v>
      </c>
      <c r="CQ58" s="629">
        <v>0</v>
      </c>
      <c r="CR58" s="629">
        <v>0</v>
      </c>
      <c r="CS58" s="629">
        <v>0</v>
      </c>
      <c r="CT58" s="629">
        <v>0</v>
      </c>
      <c r="CU58" s="629">
        <v>0</v>
      </c>
      <c r="CV58" s="629">
        <v>0</v>
      </c>
      <c r="CW58" s="629">
        <v>74</v>
      </c>
      <c r="CX58" s="629">
        <v>0</v>
      </c>
      <c r="CY58" s="629">
        <v>163</v>
      </c>
      <c r="CZ58" s="629">
        <v>0</v>
      </c>
      <c r="DA58" s="629">
        <v>0</v>
      </c>
      <c r="DB58" s="629">
        <v>0</v>
      </c>
      <c r="DC58" s="629">
        <v>0</v>
      </c>
      <c r="DD58" s="629">
        <v>0</v>
      </c>
      <c r="DE58" s="629">
        <v>0</v>
      </c>
      <c r="DF58" s="629">
        <v>0</v>
      </c>
      <c r="DG58" s="629">
        <v>0</v>
      </c>
      <c r="DH58" s="630">
        <v>261</v>
      </c>
      <c r="DI58" s="629">
        <v>0</v>
      </c>
      <c r="DJ58" s="629">
        <v>1078</v>
      </c>
      <c r="DK58" s="629">
        <v>0</v>
      </c>
      <c r="DL58" s="629">
        <v>640</v>
      </c>
      <c r="DM58" s="629">
        <v>4126</v>
      </c>
      <c r="DN58" s="629">
        <v>0</v>
      </c>
      <c r="DO58" s="630">
        <v>5844</v>
      </c>
      <c r="DP58" s="630">
        <v>6105</v>
      </c>
      <c r="DQ58" s="629">
        <v>0</v>
      </c>
      <c r="DR58" s="629">
        <v>0</v>
      </c>
      <c r="DS58" s="630">
        <v>5844</v>
      </c>
      <c r="DT58" s="629">
        <v>6105</v>
      </c>
      <c r="DU58" s="629">
        <v>-3402</v>
      </c>
      <c r="DV58" s="630">
        <v>-2703</v>
      </c>
      <c r="DW58" s="629">
        <v>-6105</v>
      </c>
      <c r="DX58" s="630">
        <v>-261</v>
      </c>
      <c r="DY58" s="631">
        <v>0</v>
      </c>
    </row>
    <row r="59" spans="1:129" x14ac:dyDescent="0.15">
      <c r="A59" s="628">
        <v>21</v>
      </c>
      <c r="B59" s="628">
        <v>21</v>
      </c>
      <c r="D59" s="433" t="s">
        <v>893</v>
      </c>
      <c r="E59" s="433" t="s">
        <v>952</v>
      </c>
      <c r="F59" s="629">
        <v>0</v>
      </c>
      <c r="G59" s="629">
        <v>0</v>
      </c>
      <c r="H59" s="629">
        <v>0</v>
      </c>
      <c r="I59" s="629">
        <v>0</v>
      </c>
      <c r="J59" s="629">
        <v>0</v>
      </c>
      <c r="K59" s="629">
        <v>0</v>
      </c>
      <c r="L59" s="629">
        <v>0</v>
      </c>
      <c r="M59" s="629">
        <v>0</v>
      </c>
      <c r="N59" s="629">
        <v>0</v>
      </c>
      <c r="O59" s="629">
        <v>0</v>
      </c>
      <c r="P59" s="629">
        <v>0</v>
      </c>
      <c r="Q59" s="629">
        <v>0</v>
      </c>
      <c r="R59" s="629">
        <v>0</v>
      </c>
      <c r="S59" s="629">
        <v>0</v>
      </c>
      <c r="T59" s="629">
        <v>0</v>
      </c>
      <c r="U59" s="629">
        <v>0</v>
      </c>
      <c r="V59" s="629">
        <v>0</v>
      </c>
      <c r="W59" s="629">
        <v>0</v>
      </c>
      <c r="X59" s="629">
        <v>0</v>
      </c>
      <c r="Y59" s="629">
        <v>0</v>
      </c>
      <c r="Z59" s="629">
        <v>0</v>
      </c>
      <c r="AA59" s="629">
        <v>0</v>
      </c>
      <c r="AB59" s="629">
        <v>0</v>
      </c>
      <c r="AC59" s="629">
        <v>0</v>
      </c>
      <c r="AD59" s="629">
        <v>0</v>
      </c>
      <c r="AE59" s="629">
        <v>0</v>
      </c>
      <c r="AF59" s="629">
        <v>0</v>
      </c>
      <c r="AG59" s="629">
        <v>0</v>
      </c>
      <c r="AH59" s="629">
        <v>0</v>
      </c>
      <c r="AI59" s="629">
        <v>0</v>
      </c>
      <c r="AJ59" s="629">
        <v>0</v>
      </c>
      <c r="AK59" s="629">
        <v>0</v>
      </c>
      <c r="AL59" s="629">
        <v>0</v>
      </c>
      <c r="AM59" s="629">
        <v>0</v>
      </c>
      <c r="AN59" s="629">
        <v>0</v>
      </c>
      <c r="AO59" s="629">
        <v>0</v>
      </c>
      <c r="AP59" s="629">
        <v>0</v>
      </c>
      <c r="AQ59" s="629">
        <v>0</v>
      </c>
      <c r="AR59" s="629">
        <v>0</v>
      </c>
      <c r="AS59" s="629">
        <v>0</v>
      </c>
      <c r="AT59" s="629">
        <v>0</v>
      </c>
      <c r="AU59" s="629">
        <v>0</v>
      </c>
      <c r="AV59" s="629">
        <v>0</v>
      </c>
      <c r="AW59" s="629">
        <v>0</v>
      </c>
      <c r="AX59" s="629">
        <v>0</v>
      </c>
      <c r="AY59" s="629">
        <v>0</v>
      </c>
      <c r="AZ59" s="629">
        <v>0</v>
      </c>
      <c r="BA59" s="629">
        <v>0</v>
      </c>
      <c r="BB59" s="629">
        <v>0</v>
      </c>
      <c r="BC59" s="629">
        <v>0</v>
      </c>
      <c r="BD59" s="629">
        <v>0</v>
      </c>
      <c r="BE59" s="629">
        <v>0</v>
      </c>
      <c r="BF59" s="629">
        <v>0</v>
      </c>
      <c r="BG59" s="629">
        <v>0</v>
      </c>
      <c r="BH59" s="629">
        <v>0</v>
      </c>
      <c r="BI59" s="629">
        <v>0</v>
      </c>
      <c r="BJ59" s="629">
        <v>0</v>
      </c>
      <c r="BK59" s="629">
        <v>0</v>
      </c>
      <c r="BL59" s="629">
        <v>0</v>
      </c>
      <c r="BM59" s="629">
        <v>0</v>
      </c>
      <c r="BN59" s="629">
        <v>0</v>
      </c>
      <c r="BO59" s="629">
        <v>0</v>
      </c>
      <c r="BP59" s="629">
        <v>0</v>
      </c>
      <c r="BQ59" s="629">
        <v>0</v>
      </c>
      <c r="BR59" s="629">
        <v>0</v>
      </c>
      <c r="BS59" s="629">
        <v>0</v>
      </c>
      <c r="BT59" s="629">
        <v>0</v>
      </c>
      <c r="BU59" s="629">
        <v>0</v>
      </c>
      <c r="BV59" s="629">
        <v>0</v>
      </c>
      <c r="BW59" s="629">
        <v>0</v>
      </c>
      <c r="BX59" s="629">
        <v>0</v>
      </c>
      <c r="BY59" s="629">
        <v>0</v>
      </c>
      <c r="BZ59" s="629">
        <v>0</v>
      </c>
      <c r="CA59" s="629">
        <v>0</v>
      </c>
      <c r="CB59" s="629">
        <v>0</v>
      </c>
      <c r="CC59" s="629">
        <v>0</v>
      </c>
      <c r="CD59" s="629">
        <v>0</v>
      </c>
      <c r="CE59" s="629">
        <v>0</v>
      </c>
      <c r="CF59" s="629">
        <v>0</v>
      </c>
      <c r="CG59" s="629">
        <v>0</v>
      </c>
      <c r="CH59" s="629">
        <v>0</v>
      </c>
      <c r="CI59" s="629">
        <v>0</v>
      </c>
      <c r="CJ59" s="629">
        <v>0</v>
      </c>
      <c r="CK59" s="629">
        <v>0</v>
      </c>
      <c r="CL59" s="629">
        <v>0</v>
      </c>
      <c r="CM59" s="629">
        <v>0</v>
      </c>
      <c r="CN59" s="629">
        <v>0</v>
      </c>
      <c r="CO59" s="629">
        <v>0</v>
      </c>
      <c r="CP59" s="629">
        <v>0</v>
      </c>
      <c r="CQ59" s="629">
        <v>0</v>
      </c>
      <c r="CR59" s="629">
        <v>0</v>
      </c>
      <c r="CS59" s="629">
        <v>0</v>
      </c>
      <c r="CT59" s="629">
        <v>0</v>
      </c>
      <c r="CU59" s="629">
        <v>0</v>
      </c>
      <c r="CV59" s="629">
        <v>0</v>
      </c>
      <c r="CW59" s="629">
        <v>0</v>
      </c>
      <c r="CX59" s="629">
        <v>0</v>
      </c>
      <c r="CY59" s="629">
        <v>0</v>
      </c>
      <c r="CZ59" s="629">
        <v>0</v>
      </c>
      <c r="DA59" s="629">
        <v>0</v>
      </c>
      <c r="DB59" s="629">
        <v>0</v>
      </c>
      <c r="DC59" s="629">
        <v>0</v>
      </c>
      <c r="DD59" s="629">
        <v>0</v>
      </c>
      <c r="DE59" s="629">
        <v>0</v>
      </c>
      <c r="DF59" s="629">
        <v>0</v>
      </c>
      <c r="DG59" s="629">
        <v>0</v>
      </c>
      <c r="DH59" s="630">
        <v>0</v>
      </c>
      <c r="DI59" s="629">
        <v>0</v>
      </c>
      <c r="DJ59" s="629">
        <v>6256</v>
      </c>
      <c r="DK59" s="629">
        <v>0</v>
      </c>
      <c r="DL59" s="629">
        <v>172</v>
      </c>
      <c r="DM59" s="629">
        <v>4284</v>
      </c>
      <c r="DN59" s="629">
        <v>0</v>
      </c>
      <c r="DO59" s="630">
        <v>10712</v>
      </c>
      <c r="DP59" s="630">
        <v>10712</v>
      </c>
      <c r="DQ59" s="629">
        <v>0</v>
      </c>
      <c r="DR59" s="629">
        <v>0</v>
      </c>
      <c r="DS59" s="630">
        <v>10712</v>
      </c>
      <c r="DT59" s="629">
        <v>10712</v>
      </c>
      <c r="DU59" s="629">
        <v>-2344</v>
      </c>
      <c r="DV59" s="630">
        <v>-8368</v>
      </c>
      <c r="DW59" s="629">
        <v>-10712</v>
      </c>
      <c r="DX59" s="630">
        <v>0</v>
      </c>
      <c r="DY59" s="631">
        <v>0</v>
      </c>
    </row>
    <row r="60" spans="1:129" x14ac:dyDescent="0.15">
      <c r="A60" s="628">
        <v>21</v>
      </c>
      <c r="B60" s="628">
        <v>21</v>
      </c>
      <c r="D60" s="433" t="s">
        <v>894</v>
      </c>
      <c r="E60" s="433" t="s">
        <v>953</v>
      </c>
      <c r="F60" s="629">
        <v>0</v>
      </c>
      <c r="G60" s="629">
        <v>0</v>
      </c>
      <c r="H60" s="629">
        <v>0</v>
      </c>
      <c r="I60" s="629">
        <v>0</v>
      </c>
      <c r="J60" s="629">
        <v>0</v>
      </c>
      <c r="K60" s="629">
        <v>0</v>
      </c>
      <c r="L60" s="629">
        <v>0</v>
      </c>
      <c r="M60" s="629">
        <v>0</v>
      </c>
      <c r="N60" s="629">
        <v>0</v>
      </c>
      <c r="O60" s="629">
        <v>0</v>
      </c>
      <c r="P60" s="629">
        <v>0</v>
      </c>
      <c r="Q60" s="629">
        <v>0</v>
      </c>
      <c r="R60" s="629">
        <v>0</v>
      </c>
      <c r="S60" s="629">
        <v>0</v>
      </c>
      <c r="T60" s="629">
        <v>0</v>
      </c>
      <c r="U60" s="629">
        <v>0</v>
      </c>
      <c r="V60" s="629">
        <v>0</v>
      </c>
      <c r="W60" s="629">
        <v>0</v>
      </c>
      <c r="X60" s="629">
        <v>0</v>
      </c>
      <c r="Y60" s="629">
        <v>0</v>
      </c>
      <c r="Z60" s="629">
        <v>0</v>
      </c>
      <c r="AA60" s="629">
        <v>0</v>
      </c>
      <c r="AB60" s="629">
        <v>0</v>
      </c>
      <c r="AC60" s="629">
        <v>0</v>
      </c>
      <c r="AD60" s="629">
        <v>0</v>
      </c>
      <c r="AE60" s="629">
        <v>0</v>
      </c>
      <c r="AF60" s="629">
        <v>0</v>
      </c>
      <c r="AG60" s="629">
        <v>0</v>
      </c>
      <c r="AH60" s="629">
        <v>0</v>
      </c>
      <c r="AI60" s="629">
        <v>0</v>
      </c>
      <c r="AJ60" s="629">
        <v>0</v>
      </c>
      <c r="AK60" s="629">
        <v>0</v>
      </c>
      <c r="AL60" s="629">
        <v>0</v>
      </c>
      <c r="AM60" s="629">
        <v>0</v>
      </c>
      <c r="AN60" s="629">
        <v>0</v>
      </c>
      <c r="AO60" s="629">
        <v>0</v>
      </c>
      <c r="AP60" s="629">
        <v>0</v>
      </c>
      <c r="AQ60" s="629">
        <v>0</v>
      </c>
      <c r="AR60" s="629">
        <v>0</v>
      </c>
      <c r="AS60" s="629">
        <v>0</v>
      </c>
      <c r="AT60" s="629">
        <v>0</v>
      </c>
      <c r="AU60" s="629">
        <v>0</v>
      </c>
      <c r="AV60" s="629">
        <v>0</v>
      </c>
      <c r="AW60" s="629">
        <v>0</v>
      </c>
      <c r="AX60" s="629">
        <v>0</v>
      </c>
      <c r="AY60" s="629">
        <v>0</v>
      </c>
      <c r="AZ60" s="629">
        <v>0</v>
      </c>
      <c r="BA60" s="629">
        <v>0</v>
      </c>
      <c r="BB60" s="629">
        <v>0</v>
      </c>
      <c r="BC60" s="629">
        <v>0</v>
      </c>
      <c r="BD60" s="629">
        <v>0</v>
      </c>
      <c r="BE60" s="629">
        <v>0</v>
      </c>
      <c r="BF60" s="629">
        <v>0</v>
      </c>
      <c r="BG60" s="629">
        <v>0</v>
      </c>
      <c r="BH60" s="629">
        <v>0</v>
      </c>
      <c r="BI60" s="629">
        <v>0</v>
      </c>
      <c r="BJ60" s="629">
        <v>0</v>
      </c>
      <c r="BK60" s="629">
        <v>0</v>
      </c>
      <c r="BL60" s="629">
        <v>0</v>
      </c>
      <c r="BM60" s="629">
        <v>0</v>
      </c>
      <c r="BN60" s="629">
        <v>0</v>
      </c>
      <c r="BO60" s="629">
        <v>0</v>
      </c>
      <c r="BP60" s="629">
        <v>0</v>
      </c>
      <c r="BQ60" s="629">
        <v>0</v>
      </c>
      <c r="BR60" s="629">
        <v>0</v>
      </c>
      <c r="BS60" s="629">
        <v>0</v>
      </c>
      <c r="BT60" s="629">
        <v>0</v>
      </c>
      <c r="BU60" s="629">
        <v>0</v>
      </c>
      <c r="BV60" s="629">
        <v>0</v>
      </c>
      <c r="BW60" s="629">
        <v>0</v>
      </c>
      <c r="BX60" s="629">
        <v>0</v>
      </c>
      <c r="BY60" s="629">
        <v>0</v>
      </c>
      <c r="BZ60" s="629">
        <v>0</v>
      </c>
      <c r="CA60" s="629">
        <v>0</v>
      </c>
      <c r="CB60" s="629">
        <v>0</v>
      </c>
      <c r="CC60" s="629">
        <v>0</v>
      </c>
      <c r="CD60" s="629">
        <v>0</v>
      </c>
      <c r="CE60" s="629">
        <v>0</v>
      </c>
      <c r="CF60" s="629">
        <v>0</v>
      </c>
      <c r="CG60" s="629">
        <v>0</v>
      </c>
      <c r="CH60" s="629">
        <v>0</v>
      </c>
      <c r="CI60" s="629">
        <v>0</v>
      </c>
      <c r="CJ60" s="629">
        <v>0</v>
      </c>
      <c r="CK60" s="629">
        <v>0</v>
      </c>
      <c r="CL60" s="629">
        <v>0</v>
      </c>
      <c r="CM60" s="629">
        <v>0</v>
      </c>
      <c r="CN60" s="629">
        <v>0</v>
      </c>
      <c r="CO60" s="629">
        <v>23</v>
      </c>
      <c r="CP60" s="629">
        <v>0</v>
      </c>
      <c r="CQ60" s="629">
        <v>0</v>
      </c>
      <c r="CR60" s="629">
        <v>0</v>
      </c>
      <c r="CS60" s="629">
        <v>0</v>
      </c>
      <c r="CT60" s="629">
        <v>0</v>
      </c>
      <c r="CU60" s="629">
        <v>0</v>
      </c>
      <c r="CV60" s="629">
        <v>0</v>
      </c>
      <c r="CW60" s="629">
        <v>0</v>
      </c>
      <c r="CX60" s="629">
        <v>0</v>
      </c>
      <c r="CY60" s="629">
        <v>101</v>
      </c>
      <c r="CZ60" s="629">
        <v>0</v>
      </c>
      <c r="DA60" s="629">
        <v>0</v>
      </c>
      <c r="DB60" s="629">
        <v>0</v>
      </c>
      <c r="DC60" s="629">
        <v>0</v>
      </c>
      <c r="DD60" s="629">
        <v>0</v>
      </c>
      <c r="DE60" s="629">
        <v>0</v>
      </c>
      <c r="DF60" s="629">
        <v>0</v>
      </c>
      <c r="DG60" s="629">
        <v>0</v>
      </c>
      <c r="DH60" s="630">
        <v>124</v>
      </c>
      <c r="DI60" s="629">
        <v>0</v>
      </c>
      <c r="DJ60" s="629">
        <v>685</v>
      </c>
      <c r="DK60" s="629">
        <v>0</v>
      </c>
      <c r="DL60" s="629">
        <v>68</v>
      </c>
      <c r="DM60" s="629">
        <v>3730</v>
      </c>
      <c r="DN60" s="629">
        <v>0</v>
      </c>
      <c r="DO60" s="630">
        <v>4483</v>
      </c>
      <c r="DP60" s="630">
        <v>4607</v>
      </c>
      <c r="DQ60" s="629">
        <v>0</v>
      </c>
      <c r="DR60" s="629">
        <v>0</v>
      </c>
      <c r="DS60" s="630">
        <v>4483</v>
      </c>
      <c r="DT60" s="629">
        <v>4607</v>
      </c>
      <c r="DU60" s="629">
        <v>-437</v>
      </c>
      <c r="DV60" s="630">
        <v>-4170</v>
      </c>
      <c r="DW60" s="629">
        <v>-4607</v>
      </c>
      <c r="DX60" s="630">
        <v>-124</v>
      </c>
      <c r="DY60" s="631">
        <v>0</v>
      </c>
    </row>
    <row r="61" spans="1:129" x14ac:dyDescent="0.15">
      <c r="A61" s="628">
        <v>21</v>
      </c>
      <c r="B61" s="628">
        <v>21</v>
      </c>
      <c r="D61" s="433" t="s">
        <v>895</v>
      </c>
      <c r="E61" s="433" t="s">
        <v>576</v>
      </c>
      <c r="F61" s="629">
        <v>0</v>
      </c>
      <c r="G61" s="629">
        <v>0</v>
      </c>
      <c r="H61" s="629">
        <v>0</v>
      </c>
      <c r="I61" s="629">
        <v>0</v>
      </c>
      <c r="J61" s="629">
        <v>0</v>
      </c>
      <c r="K61" s="629">
        <v>0</v>
      </c>
      <c r="L61" s="629">
        <v>0</v>
      </c>
      <c r="M61" s="629">
        <v>0</v>
      </c>
      <c r="N61" s="629">
        <v>0</v>
      </c>
      <c r="O61" s="629">
        <v>0</v>
      </c>
      <c r="P61" s="629">
        <v>0</v>
      </c>
      <c r="Q61" s="629">
        <v>0</v>
      </c>
      <c r="R61" s="629">
        <v>0</v>
      </c>
      <c r="S61" s="629">
        <v>0</v>
      </c>
      <c r="T61" s="629">
        <v>0</v>
      </c>
      <c r="U61" s="629">
        <v>0</v>
      </c>
      <c r="V61" s="629">
        <v>0</v>
      </c>
      <c r="W61" s="629">
        <v>0</v>
      </c>
      <c r="X61" s="629">
        <v>0</v>
      </c>
      <c r="Y61" s="629">
        <v>0</v>
      </c>
      <c r="Z61" s="629">
        <v>0</v>
      </c>
      <c r="AA61" s="629">
        <v>0</v>
      </c>
      <c r="AB61" s="629">
        <v>0</v>
      </c>
      <c r="AC61" s="629">
        <v>0</v>
      </c>
      <c r="AD61" s="629">
        <v>0</v>
      </c>
      <c r="AE61" s="629">
        <v>0</v>
      </c>
      <c r="AF61" s="629">
        <v>0</v>
      </c>
      <c r="AG61" s="629">
        <v>0</v>
      </c>
      <c r="AH61" s="629">
        <v>0</v>
      </c>
      <c r="AI61" s="629">
        <v>0</v>
      </c>
      <c r="AJ61" s="629">
        <v>0</v>
      </c>
      <c r="AK61" s="629">
        <v>0</v>
      </c>
      <c r="AL61" s="629">
        <v>0</v>
      </c>
      <c r="AM61" s="629">
        <v>0</v>
      </c>
      <c r="AN61" s="629">
        <v>0</v>
      </c>
      <c r="AO61" s="629">
        <v>0</v>
      </c>
      <c r="AP61" s="629">
        <v>0</v>
      </c>
      <c r="AQ61" s="629">
        <v>0</v>
      </c>
      <c r="AR61" s="629">
        <v>0</v>
      </c>
      <c r="AS61" s="629">
        <v>0</v>
      </c>
      <c r="AT61" s="629">
        <v>0</v>
      </c>
      <c r="AU61" s="629">
        <v>0</v>
      </c>
      <c r="AV61" s="629">
        <v>0</v>
      </c>
      <c r="AW61" s="629">
        <v>0</v>
      </c>
      <c r="AX61" s="629">
        <v>110</v>
      </c>
      <c r="AY61" s="629">
        <v>0</v>
      </c>
      <c r="AZ61" s="629">
        <v>0</v>
      </c>
      <c r="BA61" s="629">
        <v>0</v>
      </c>
      <c r="BB61" s="629">
        <v>0</v>
      </c>
      <c r="BC61" s="629">
        <v>0</v>
      </c>
      <c r="BD61" s="629">
        <v>0</v>
      </c>
      <c r="BE61" s="629">
        <v>0</v>
      </c>
      <c r="BF61" s="629">
        <v>0</v>
      </c>
      <c r="BG61" s="629">
        <v>0</v>
      </c>
      <c r="BH61" s="629">
        <v>0</v>
      </c>
      <c r="BI61" s="629">
        <v>0</v>
      </c>
      <c r="BJ61" s="629">
        <v>7232</v>
      </c>
      <c r="BK61" s="629">
        <v>0</v>
      </c>
      <c r="BL61" s="629">
        <v>760</v>
      </c>
      <c r="BM61" s="629">
        <v>0</v>
      </c>
      <c r="BN61" s="629">
        <v>0</v>
      </c>
      <c r="BO61" s="629">
        <v>0</v>
      </c>
      <c r="BP61" s="629">
        <v>0</v>
      </c>
      <c r="BQ61" s="629">
        <v>0</v>
      </c>
      <c r="BR61" s="629">
        <v>0</v>
      </c>
      <c r="BS61" s="629">
        <v>0</v>
      </c>
      <c r="BT61" s="629">
        <v>0</v>
      </c>
      <c r="BU61" s="629">
        <v>0</v>
      </c>
      <c r="BV61" s="629">
        <v>0</v>
      </c>
      <c r="BW61" s="629">
        <v>1</v>
      </c>
      <c r="BX61" s="629">
        <v>0</v>
      </c>
      <c r="BY61" s="629">
        <v>0</v>
      </c>
      <c r="BZ61" s="629">
        <v>0</v>
      </c>
      <c r="CA61" s="629">
        <v>0</v>
      </c>
      <c r="CB61" s="629">
        <v>0</v>
      </c>
      <c r="CC61" s="629">
        <v>0</v>
      </c>
      <c r="CD61" s="629">
        <v>0</v>
      </c>
      <c r="CE61" s="629">
        <v>0</v>
      </c>
      <c r="CF61" s="629">
        <v>0</v>
      </c>
      <c r="CG61" s="629">
        <v>0</v>
      </c>
      <c r="CH61" s="629">
        <v>0</v>
      </c>
      <c r="CI61" s="629">
        <v>0</v>
      </c>
      <c r="CJ61" s="629">
        <v>0</v>
      </c>
      <c r="CK61" s="629">
        <v>0</v>
      </c>
      <c r="CL61" s="629">
        <v>0</v>
      </c>
      <c r="CM61" s="629">
        <v>0</v>
      </c>
      <c r="CN61" s="629">
        <v>0</v>
      </c>
      <c r="CO61" s="629">
        <v>0</v>
      </c>
      <c r="CP61" s="629">
        <v>0</v>
      </c>
      <c r="CQ61" s="629">
        <v>0</v>
      </c>
      <c r="CR61" s="629">
        <v>0</v>
      </c>
      <c r="CS61" s="629">
        <v>0</v>
      </c>
      <c r="CT61" s="629">
        <v>0</v>
      </c>
      <c r="CU61" s="629">
        <v>0</v>
      </c>
      <c r="CV61" s="629">
        <v>0</v>
      </c>
      <c r="CW61" s="629">
        <v>0</v>
      </c>
      <c r="CX61" s="629">
        <v>0</v>
      </c>
      <c r="CY61" s="629">
        <v>4039</v>
      </c>
      <c r="CZ61" s="629">
        <v>0</v>
      </c>
      <c r="DA61" s="629">
        <v>0</v>
      </c>
      <c r="DB61" s="629">
        <v>0</v>
      </c>
      <c r="DC61" s="629">
        <v>0</v>
      </c>
      <c r="DD61" s="629">
        <v>0</v>
      </c>
      <c r="DE61" s="629">
        <v>0</v>
      </c>
      <c r="DF61" s="629">
        <v>0</v>
      </c>
      <c r="DG61" s="629">
        <v>0</v>
      </c>
      <c r="DH61" s="630">
        <v>12142</v>
      </c>
      <c r="DI61" s="629">
        <v>0</v>
      </c>
      <c r="DJ61" s="629">
        <v>21</v>
      </c>
      <c r="DK61" s="629">
        <v>0</v>
      </c>
      <c r="DL61" s="629">
        <v>0</v>
      </c>
      <c r="DM61" s="629">
        <v>0</v>
      </c>
      <c r="DN61" s="629">
        <v>58</v>
      </c>
      <c r="DO61" s="630">
        <v>79</v>
      </c>
      <c r="DP61" s="630">
        <v>12221</v>
      </c>
      <c r="DQ61" s="629">
        <v>8661</v>
      </c>
      <c r="DR61" s="629">
        <v>9103</v>
      </c>
      <c r="DS61" s="630">
        <v>17843</v>
      </c>
      <c r="DT61" s="629">
        <v>29985</v>
      </c>
      <c r="DU61" s="629">
        <v>-903</v>
      </c>
      <c r="DV61" s="630">
        <v>-11318</v>
      </c>
      <c r="DW61" s="629">
        <v>-12221</v>
      </c>
      <c r="DX61" s="630">
        <v>5622</v>
      </c>
      <c r="DY61" s="631">
        <v>17764</v>
      </c>
    </row>
    <row r="62" spans="1:129" x14ac:dyDescent="0.15">
      <c r="A62" s="628">
        <v>21</v>
      </c>
      <c r="B62" s="628">
        <v>21</v>
      </c>
      <c r="D62" s="433" t="s">
        <v>896</v>
      </c>
      <c r="E62" s="433" t="s">
        <v>577</v>
      </c>
      <c r="F62" s="629">
        <v>0</v>
      </c>
      <c r="G62" s="629">
        <v>0</v>
      </c>
      <c r="H62" s="629">
        <v>0</v>
      </c>
      <c r="I62" s="629">
        <v>0</v>
      </c>
      <c r="J62" s="629">
        <v>0</v>
      </c>
      <c r="K62" s="629">
        <v>0</v>
      </c>
      <c r="L62" s="629">
        <v>0</v>
      </c>
      <c r="M62" s="629">
        <v>0</v>
      </c>
      <c r="N62" s="629">
        <v>0</v>
      </c>
      <c r="O62" s="629">
        <v>0</v>
      </c>
      <c r="P62" s="629">
        <v>0</v>
      </c>
      <c r="Q62" s="629">
        <v>0</v>
      </c>
      <c r="R62" s="629">
        <v>0</v>
      </c>
      <c r="S62" s="629">
        <v>0</v>
      </c>
      <c r="T62" s="629">
        <v>0</v>
      </c>
      <c r="U62" s="629">
        <v>0</v>
      </c>
      <c r="V62" s="629">
        <v>0</v>
      </c>
      <c r="W62" s="629">
        <v>0</v>
      </c>
      <c r="X62" s="629">
        <v>0</v>
      </c>
      <c r="Y62" s="629">
        <v>0</v>
      </c>
      <c r="Z62" s="629">
        <v>0</v>
      </c>
      <c r="AA62" s="629">
        <v>0</v>
      </c>
      <c r="AB62" s="629">
        <v>0</v>
      </c>
      <c r="AC62" s="629">
        <v>0</v>
      </c>
      <c r="AD62" s="629">
        <v>0</v>
      </c>
      <c r="AE62" s="629">
        <v>0</v>
      </c>
      <c r="AF62" s="629">
        <v>0</v>
      </c>
      <c r="AG62" s="629">
        <v>0</v>
      </c>
      <c r="AH62" s="629">
        <v>0</v>
      </c>
      <c r="AI62" s="629">
        <v>0</v>
      </c>
      <c r="AJ62" s="629">
        <v>0</v>
      </c>
      <c r="AK62" s="629">
        <v>0</v>
      </c>
      <c r="AL62" s="629">
        <v>0</v>
      </c>
      <c r="AM62" s="629">
        <v>0</v>
      </c>
      <c r="AN62" s="629">
        <v>0</v>
      </c>
      <c r="AO62" s="629">
        <v>0</v>
      </c>
      <c r="AP62" s="629">
        <v>0</v>
      </c>
      <c r="AQ62" s="629">
        <v>0</v>
      </c>
      <c r="AR62" s="629">
        <v>0</v>
      </c>
      <c r="AS62" s="629">
        <v>0</v>
      </c>
      <c r="AT62" s="629">
        <v>0</v>
      </c>
      <c r="AU62" s="629">
        <v>0</v>
      </c>
      <c r="AV62" s="629">
        <v>0</v>
      </c>
      <c r="AW62" s="629">
        <v>0</v>
      </c>
      <c r="AX62" s="629">
        <v>0</v>
      </c>
      <c r="AY62" s="629">
        <v>0</v>
      </c>
      <c r="AZ62" s="629">
        <v>0</v>
      </c>
      <c r="BA62" s="629">
        <v>0</v>
      </c>
      <c r="BB62" s="629">
        <v>0</v>
      </c>
      <c r="BC62" s="629">
        <v>0</v>
      </c>
      <c r="BD62" s="629">
        <v>0</v>
      </c>
      <c r="BE62" s="629">
        <v>0</v>
      </c>
      <c r="BF62" s="629">
        <v>0</v>
      </c>
      <c r="BG62" s="629">
        <v>0</v>
      </c>
      <c r="BH62" s="629">
        <v>0</v>
      </c>
      <c r="BI62" s="629">
        <v>0</v>
      </c>
      <c r="BJ62" s="629">
        <v>0</v>
      </c>
      <c r="BK62" s="629">
        <v>9475</v>
      </c>
      <c r="BL62" s="629">
        <v>0</v>
      </c>
      <c r="BM62" s="629">
        <v>0</v>
      </c>
      <c r="BN62" s="629">
        <v>0</v>
      </c>
      <c r="BO62" s="629">
        <v>0</v>
      </c>
      <c r="BP62" s="629">
        <v>0</v>
      </c>
      <c r="BQ62" s="629">
        <v>0</v>
      </c>
      <c r="BR62" s="629">
        <v>0</v>
      </c>
      <c r="BS62" s="629">
        <v>0</v>
      </c>
      <c r="BT62" s="629">
        <v>0</v>
      </c>
      <c r="BU62" s="629">
        <v>0</v>
      </c>
      <c r="BV62" s="629">
        <v>0</v>
      </c>
      <c r="BW62" s="629">
        <v>0</v>
      </c>
      <c r="BX62" s="629">
        <v>0</v>
      </c>
      <c r="BY62" s="629">
        <v>0</v>
      </c>
      <c r="BZ62" s="629">
        <v>0</v>
      </c>
      <c r="CA62" s="629">
        <v>0</v>
      </c>
      <c r="CB62" s="629">
        <v>0</v>
      </c>
      <c r="CC62" s="629">
        <v>0</v>
      </c>
      <c r="CD62" s="629">
        <v>89</v>
      </c>
      <c r="CE62" s="629">
        <v>0</v>
      </c>
      <c r="CF62" s="629">
        <v>0</v>
      </c>
      <c r="CG62" s="629">
        <v>0</v>
      </c>
      <c r="CH62" s="629">
        <v>22</v>
      </c>
      <c r="CI62" s="629">
        <v>0</v>
      </c>
      <c r="CJ62" s="629">
        <v>0</v>
      </c>
      <c r="CK62" s="629">
        <v>0</v>
      </c>
      <c r="CL62" s="629">
        <v>0</v>
      </c>
      <c r="CM62" s="629">
        <v>0</v>
      </c>
      <c r="CN62" s="629">
        <v>0</v>
      </c>
      <c r="CO62" s="629">
        <v>82</v>
      </c>
      <c r="CP62" s="629">
        <v>3</v>
      </c>
      <c r="CQ62" s="629">
        <v>5</v>
      </c>
      <c r="CR62" s="629">
        <v>0</v>
      </c>
      <c r="CS62" s="629">
        <v>0</v>
      </c>
      <c r="CT62" s="629">
        <v>0</v>
      </c>
      <c r="CU62" s="629">
        <v>0</v>
      </c>
      <c r="CV62" s="629">
        <v>0</v>
      </c>
      <c r="CW62" s="629">
        <v>0</v>
      </c>
      <c r="CX62" s="629">
        <v>0</v>
      </c>
      <c r="CY62" s="629">
        <v>0</v>
      </c>
      <c r="CZ62" s="629">
        <v>0</v>
      </c>
      <c r="DA62" s="629">
        <v>0</v>
      </c>
      <c r="DB62" s="629">
        <v>0</v>
      </c>
      <c r="DC62" s="629">
        <v>0</v>
      </c>
      <c r="DD62" s="629">
        <v>0</v>
      </c>
      <c r="DE62" s="629">
        <v>0</v>
      </c>
      <c r="DF62" s="629">
        <v>0</v>
      </c>
      <c r="DG62" s="629">
        <v>0</v>
      </c>
      <c r="DH62" s="630">
        <v>9676</v>
      </c>
      <c r="DI62" s="629">
        <v>0</v>
      </c>
      <c r="DJ62" s="629">
        <v>30</v>
      </c>
      <c r="DK62" s="629">
        <v>0</v>
      </c>
      <c r="DL62" s="629">
        <v>348</v>
      </c>
      <c r="DM62" s="629">
        <v>215</v>
      </c>
      <c r="DN62" s="629">
        <v>896</v>
      </c>
      <c r="DO62" s="630">
        <v>1489</v>
      </c>
      <c r="DP62" s="630">
        <v>11165</v>
      </c>
      <c r="DQ62" s="629">
        <v>17103</v>
      </c>
      <c r="DR62" s="629">
        <v>28068</v>
      </c>
      <c r="DS62" s="630">
        <v>46660</v>
      </c>
      <c r="DT62" s="629">
        <v>56336</v>
      </c>
      <c r="DU62" s="629">
        <v>-223</v>
      </c>
      <c r="DV62" s="630">
        <v>-4514</v>
      </c>
      <c r="DW62" s="629">
        <v>-4737</v>
      </c>
      <c r="DX62" s="630">
        <v>41923</v>
      </c>
      <c r="DY62" s="631">
        <v>51599</v>
      </c>
    </row>
    <row r="63" spans="1:129" x14ac:dyDescent="0.15">
      <c r="A63" s="628">
        <v>21</v>
      </c>
      <c r="B63" s="628">
        <v>21</v>
      </c>
      <c r="D63" s="433" t="s">
        <v>897</v>
      </c>
      <c r="E63" s="433" t="s">
        <v>578</v>
      </c>
      <c r="F63" s="629">
        <v>0</v>
      </c>
      <c r="G63" s="629">
        <v>0</v>
      </c>
      <c r="H63" s="629">
        <v>0</v>
      </c>
      <c r="I63" s="629">
        <v>0</v>
      </c>
      <c r="J63" s="629">
        <v>0</v>
      </c>
      <c r="K63" s="629">
        <v>0</v>
      </c>
      <c r="L63" s="629">
        <v>0</v>
      </c>
      <c r="M63" s="629">
        <v>0</v>
      </c>
      <c r="N63" s="629">
        <v>0</v>
      </c>
      <c r="O63" s="629">
        <v>0</v>
      </c>
      <c r="P63" s="629">
        <v>0</v>
      </c>
      <c r="Q63" s="629">
        <v>0</v>
      </c>
      <c r="R63" s="629">
        <v>0</v>
      </c>
      <c r="S63" s="629">
        <v>0</v>
      </c>
      <c r="T63" s="629">
        <v>0</v>
      </c>
      <c r="U63" s="629">
        <v>0</v>
      </c>
      <c r="V63" s="629">
        <v>0</v>
      </c>
      <c r="W63" s="629">
        <v>0</v>
      </c>
      <c r="X63" s="629">
        <v>0</v>
      </c>
      <c r="Y63" s="629">
        <v>0</v>
      </c>
      <c r="Z63" s="629">
        <v>0</v>
      </c>
      <c r="AA63" s="629">
        <v>0</v>
      </c>
      <c r="AB63" s="629">
        <v>0</v>
      </c>
      <c r="AC63" s="629">
        <v>0</v>
      </c>
      <c r="AD63" s="629">
        <v>0</v>
      </c>
      <c r="AE63" s="629">
        <v>0</v>
      </c>
      <c r="AF63" s="629">
        <v>0</v>
      </c>
      <c r="AG63" s="629">
        <v>0</v>
      </c>
      <c r="AH63" s="629">
        <v>0</v>
      </c>
      <c r="AI63" s="629">
        <v>0</v>
      </c>
      <c r="AJ63" s="629">
        <v>0</v>
      </c>
      <c r="AK63" s="629">
        <v>0</v>
      </c>
      <c r="AL63" s="629">
        <v>0</v>
      </c>
      <c r="AM63" s="629">
        <v>0</v>
      </c>
      <c r="AN63" s="629">
        <v>0</v>
      </c>
      <c r="AO63" s="629">
        <v>0</v>
      </c>
      <c r="AP63" s="629">
        <v>0</v>
      </c>
      <c r="AQ63" s="629">
        <v>0</v>
      </c>
      <c r="AR63" s="629">
        <v>0</v>
      </c>
      <c r="AS63" s="629">
        <v>0</v>
      </c>
      <c r="AT63" s="629">
        <v>0</v>
      </c>
      <c r="AU63" s="629">
        <v>0</v>
      </c>
      <c r="AV63" s="629">
        <v>0</v>
      </c>
      <c r="AW63" s="629">
        <v>0</v>
      </c>
      <c r="AX63" s="629">
        <v>0</v>
      </c>
      <c r="AY63" s="629">
        <v>0</v>
      </c>
      <c r="AZ63" s="629">
        <v>0</v>
      </c>
      <c r="BA63" s="629">
        <v>0</v>
      </c>
      <c r="BB63" s="629">
        <v>0</v>
      </c>
      <c r="BC63" s="629">
        <v>0</v>
      </c>
      <c r="BD63" s="629">
        <v>0</v>
      </c>
      <c r="BE63" s="629">
        <v>0</v>
      </c>
      <c r="BF63" s="629">
        <v>0</v>
      </c>
      <c r="BG63" s="629">
        <v>0</v>
      </c>
      <c r="BH63" s="629">
        <v>0</v>
      </c>
      <c r="BI63" s="629">
        <v>0</v>
      </c>
      <c r="BJ63" s="629">
        <v>0</v>
      </c>
      <c r="BK63" s="629">
        <v>0</v>
      </c>
      <c r="BL63" s="629">
        <v>6419</v>
      </c>
      <c r="BM63" s="629">
        <v>0</v>
      </c>
      <c r="BN63" s="629">
        <v>0</v>
      </c>
      <c r="BO63" s="629">
        <v>0</v>
      </c>
      <c r="BP63" s="629">
        <v>0</v>
      </c>
      <c r="BQ63" s="629">
        <v>0</v>
      </c>
      <c r="BR63" s="629">
        <v>0</v>
      </c>
      <c r="BS63" s="629">
        <v>0</v>
      </c>
      <c r="BT63" s="629">
        <v>0</v>
      </c>
      <c r="BU63" s="629">
        <v>0</v>
      </c>
      <c r="BV63" s="629">
        <v>0</v>
      </c>
      <c r="BW63" s="629">
        <v>0</v>
      </c>
      <c r="BX63" s="629">
        <v>0</v>
      </c>
      <c r="BY63" s="629">
        <v>0</v>
      </c>
      <c r="BZ63" s="629">
        <v>0</v>
      </c>
      <c r="CA63" s="629">
        <v>0</v>
      </c>
      <c r="CB63" s="629">
        <v>1598</v>
      </c>
      <c r="CC63" s="629">
        <v>0</v>
      </c>
      <c r="CD63" s="629">
        <v>0</v>
      </c>
      <c r="CE63" s="629">
        <v>0</v>
      </c>
      <c r="CF63" s="629">
        <v>0</v>
      </c>
      <c r="CG63" s="629">
        <v>0</v>
      </c>
      <c r="CH63" s="629">
        <v>23</v>
      </c>
      <c r="CI63" s="629">
        <v>0</v>
      </c>
      <c r="CJ63" s="629">
        <v>0</v>
      </c>
      <c r="CK63" s="629">
        <v>0</v>
      </c>
      <c r="CL63" s="629">
        <v>0</v>
      </c>
      <c r="CM63" s="629">
        <v>0</v>
      </c>
      <c r="CN63" s="629">
        <v>0</v>
      </c>
      <c r="CO63" s="629">
        <v>266</v>
      </c>
      <c r="CP63" s="629">
        <v>0</v>
      </c>
      <c r="CQ63" s="629">
        <v>0</v>
      </c>
      <c r="CR63" s="629">
        <v>0</v>
      </c>
      <c r="CS63" s="629">
        <v>0</v>
      </c>
      <c r="CT63" s="629">
        <v>0</v>
      </c>
      <c r="CU63" s="629">
        <v>0</v>
      </c>
      <c r="CV63" s="629">
        <v>0</v>
      </c>
      <c r="CW63" s="629">
        <v>0</v>
      </c>
      <c r="CX63" s="629">
        <v>0</v>
      </c>
      <c r="CY63" s="629">
        <v>736</v>
      </c>
      <c r="CZ63" s="629">
        <v>1</v>
      </c>
      <c r="DA63" s="629">
        <v>0</v>
      </c>
      <c r="DB63" s="629">
        <v>0</v>
      </c>
      <c r="DC63" s="629">
        <v>0</v>
      </c>
      <c r="DD63" s="629">
        <v>0</v>
      </c>
      <c r="DE63" s="629">
        <v>5</v>
      </c>
      <c r="DF63" s="629">
        <v>0</v>
      </c>
      <c r="DG63" s="629">
        <v>0</v>
      </c>
      <c r="DH63" s="630">
        <v>9048</v>
      </c>
      <c r="DI63" s="629">
        <v>0</v>
      </c>
      <c r="DJ63" s="629">
        <v>536</v>
      </c>
      <c r="DK63" s="629">
        <v>0</v>
      </c>
      <c r="DL63" s="629">
        <v>939</v>
      </c>
      <c r="DM63" s="629">
        <v>1736</v>
      </c>
      <c r="DN63" s="629">
        <v>-382</v>
      </c>
      <c r="DO63" s="630">
        <v>2829</v>
      </c>
      <c r="DP63" s="630">
        <v>11877</v>
      </c>
      <c r="DQ63" s="629">
        <v>8322</v>
      </c>
      <c r="DR63" s="629">
        <v>12680</v>
      </c>
      <c r="DS63" s="630">
        <v>23831</v>
      </c>
      <c r="DT63" s="629">
        <v>32879</v>
      </c>
      <c r="DU63" s="629">
        <v>-2370</v>
      </c>
      <c r="DV63" s="630">
        <v>-7199</v>
      </c>
      <c r="DW63" s="629">
        <v>-9569</v>
      </c>
      <c r="DX63" s="630">
        <v>14262</v>
      </c>
      <c r="DY63" s="631">
        <v>23310</v>
      </c>
    </row>
    <row r="64" spans="1:129" x14ac:dyDescent="0.15">
      <c r="A64" s="628">
        <v>22</v>
      </c>
      <c r="B64" s="628">
        <v>22</v>
      </c>
      <c r="D64" s="433" t="s">
        <v>898</v>
      </c>
      <c r="E64" s="433" t="s">
        <v>56</v>
      </c>
      <c r="F64" s="629">
        <v>0</v>
      </c>
      <c r="G64" s="629">
        <v>0</v>
      </c>
      <c r="H64" s="629">
        <v>0</v>
      </c>
      <c r="I64" s="629">
        <v>0</v>
      </c>
      <c r="J64" s="629">
        <v>0</v>
      </c>
      <c r="K64" s="629">
        <v>0</v>
      </c>
      <c r="L64" s="629">
        <v>1</v>
      </c>
      <c r="M64" s="629">
        <v>6</v>
      </c>
      <c r="N64" s="629">
        <v>0</v>
      </c>
      <c r="O64" s="629">
        <v>0</v>
      </c>
      <c r="P64" s="629">
        <v>0</v>
      </c>
      <c r="Q64" s="629">
        <v>0</v>
      </c>
      <c r="R64" s="629">
        <v>10</v>
      </c>
      <c r="S64" s="629">
        <v>2</v>
      </c>
      <c r="T64" s="629">
        <v>4</v>
      </c>
      <c r="U64" s="629">
        <v>19</v>
      </c>
      <c r="V64" s="629">
        <v>4</v>
      </c>
      <c r="W64" s="629">
        <v>1</v>
      </c>
      <c r="X64" s="629">
        <v>0</v>
      </c>
      <c r="Y64" s="629">
        <v>0</v>
      </c>
      <c r="Z64" s="629">
        <v>0</v>
      </c>
      <c r="AA64" s="629">
        <v>0</v>
      </c>
      <c r="AB64" s="629">
        <v>1</v>
      </c>
      <c r="AC64" s="629">
        <v>1</v>
      </c>
      <c r="AD64" s="629">
        <v>1</v>
      </c>
      <c r="AE64" s="629">
        <v>20</v>
      </c>
      <c r="AF64" s="629">
        <v>0</v>
      </c>
      <c r="AG64" s="629">
        <v>0</v>
      </c>
      <c r="AH64" s="629">
        <v>10</v>
      </c>
      <c r="AI64" s="629">
        <v>0</v>
      </c>
      <c r="AJ64" s="629">
        <v>1</v>
      </c>
      <c r="AK64" s="629">
        <v>82</v>
      </c>
      <c r="AL64" s="629">
        <v>1</v>
      </c>
      <c r="AM64" s="629">
        <v>12</v>
      </c>
      <c r="AN64" s="629">
        <v>8</v>
      </c>
      <c r="AO64" s="629">
        <v>1</v>
      </c>
      <c r="AP64" s="629">
        <v>292</v>
      </c>
      <c r="AQ64" s="629">
        <v>0</v>
      </c>
      <c r="AR64" s="629">
        <v>14</v>
      </c>
      <c r="AS64" s="629">
        <v>0</v>
      </c>
      <c r="AT64" s="629">
        <v>46</v>
      </c>
      <c r="AU64" s="629">
        <v>1</v>
      </c>
      <c r="AV64" s="629">
        <v>6</v>
      </c>
      <c r="AW64" s="629">
        <v>3</v>
      </c>
      <c r="AX64" s="629">
        <v>156</v>
      </c>
      <c r="AY64" s="629">
        <v>19</v>
      </c>
      <c r="AZ64" s="629">
        <v>2</v>
      </c>
      <c r="BA64" s="629">
        <v>14</v>
      </c>
      <c r="BB64" s="629">
        <v>68</v>
      </c>
      <c r="BC64" s="629">
        <v>1</v>
      </c>
      <c r="BD64" s="629">
        <v>139</v>
      </c>
      <c r="BE64" s="629">
        <v>10</v>
      </c>
      <c r="BF64" s="629">
        <v>351</v>
      </c>
      <c r="BG64" s="629">
        <v>0</v>
      </c>
      <c r="BH64" s="629">
        <v>0</v>
      </c>
      <c r="BI64" s="629">
        <v>0</v>
      </c>
      <c r="BJ64" s="629">
        <v>10</v>
      </c>
      <c r="BK64" s="629">
        <v>16</v>
      </c>
      <c r="BL64" s="629">
        <v>6</v>
      </c>
      <c r="BM64" s="629">
        <v>364</v>
      </c>
      <c r="BN64" s="629">
        <v>0</v>
      </c>
      <c r="BO64" s="629">
        <v>155</v>
      </c>
      <c r="BP64" s="629">
        <v>139</v>
      </c>
      <c r="BQ64" s="629">
        <v>88</v>
      </c>
      <c r="BR64" s="629">
        <v>76</v>
      </c>
      <c r="BS64" s="629">
        <v>1</v>
      </c>
      <c r="BT64" s="629">
        <v>0</v>
      </c>
      <c r="BU64" s="629">
        <v>11</v>
      </c>
      <c r="BV64" s="629">
        <v>8</v>
      </c>
      <c r="BW64" s="629">
        <v>72</v>
      </c>
      <c r="BX64" s="629">
        <v>20</v>
      </c>
      <c r="BY64" s="629">
        <v>2</v>
      </c>
      <c r="BZ64" s="629">
        <v>1</v>
      </c>
      <c r="CA64" s="629">
        <v>0</v>
      </c>
      <c r="CB64" s="629">
        <v>1</v>
      </c>
      <c r="CC64" s="629">
        <v>26</v>
      </c>
      <c r="CD64" s="629">
        <v>1</v>
      </c>
      <c r="CE64" s="629">
        <v>0</v>
      </c>
      <c r="CF64" s="629">
        <v>0</v>
      </c>
      <c r="CG64" s="629">
        <v>0</v>
      </c>
      <c r="CH64" s="629">
        <v>3</v>
      </c>
      <c r="CI64" s="629">
        <v>0</v>
      </c>
      <c r="CJ64" s="629">
        <v>16</v>
      </c>
      <c r="CK64" s="629">
        <v>25</v>
      </c>
      <c r="CL64" s="629">
        <v>260</v>
      </c>
      <c r="CM64" s="629">
        <v>0</v>
      </c>
      <c r="CN64" s="629">
        <v>14</v>
      </c>
      <c r="CO64" s="629">
        <v>113</v>
      </c>
      <c r="CP64" s="629">
        <v>169</v>
      </c>
      <c r="CQ64" s="629">
        <v>1400</v>
      </c>
      <c r="CR64" s="629">
        <v>40</v>
      </c>
      <c r="CS64" s="629">
        <v>3</v>
      </c>
      <c r="CT64" s="629">
        <v>91</v>
      </c>
      <c r="CU64" s="629">
        <v>75</v>
      </c>
      <c r="CV64" s="629">
        <v>39</v>
      </c>
      <c r="CW64" s="629">
        <v>192</v>
      </c>
      <c r="CX64" s="629">
        <v>5</v>
      </c>
      <c r="CY64" s="629">
        <v>56</v>
      </c>
      <c r="CZ64" s="629">
        <v>435</v>
      </c>
      <c r="DA64" s="629">
        <v>15</v>
      </c>
      <c r="DB64" s="629">
        <v>213</v>
      </c>
      <c r="DC64" s="629">
        <v>95</v>
      </c>
      <c r="DD64" s="629">
        <v>187</v>
      </c>
      <c r="DE64" s="629">
        <v>269</v>
      </c>
      <c r="DF64" s="629">
        <v>178</v>
      </c>
      <c r="DG64" s="629">
        <v>2</v>
      </c>
      <c r="DH64" s="630">
        <v>6199</v>
      </c>
      <c r="DI64" s="629">
        <v>790</v>
      </c>
      <c r="DJ64" s="629">
        <v>6682</v>
      </c>
      <c r="DK64" s="629">
        <v>0</v>
      </c>
      <c r="DL64" s="629">
        <v>190</v>
      </c>
      <c r="DM64" s="629">
        <v>2128</v>
      </c>
      <c r="DN64" s="629">
        <v>106</v>
      </c>
      <c r="DO64" s="630">
        <v>9896</v>
      </c>
      <c r="DP64" s="630">
        <v>16095</v>
      </c>
      <c r="DQ64" s="629">
        <v>2218</v>
      </c>
      <c r="DR64" s="629">
        <v>5816</v>
      </c>
      <c r="DS64" s="630">
        <v>17930</v>
      </c>
      <c r="DT64" s="629">
        <v>24129</v>
      </c>
      <c r="DU64" s="629">
        <v>-5901</v>
      </c>
      <c r="DV64" s="630">
        <v>-9363</v>
      </c>
      <c r="DW64" s="629">
        <v>-15264</v>
      </c>
      <c r="DX64" s="630">
        <v>2666</v>
      </c>
      <c r="DY64" s="631">
        <v>8865</v>
      </c>
    </row>
    <row r="65" spans="1:129" x14ac:dyDescent="0.15">
      <c r="A65" s="628">
        <v>22</v>
      </c>
      <c r="B65" s="628">
        <v>22</v>
      </c>
      <c r="D65" s="433" t="s">
        <v>899</v>
      </c>
      <c r="E65" s="433" t="s">
        <v>402</v>
      </c>
      <c r="F65" s="629">
        <v>0</v>
      </c>
      <c r="G65" s="629">
        <v>0</v>
      </c>
      <c r="H65" s="629">
        <v>0</v>
      </c>
      <c r="I65" s="629">
        <v>0</v>
      </c>
      <c r="J65" s="629">
        <v>0</v>
      </c>
      <c r="K65" s="629">
        <v>0</v>
      </c>
      <c r="L65" s="629">
        <v>0</v>
      </c>
      <c r="M65" s="629">
        <v>0</v>
      </c>
      <c r="N65" s="629">
        <v>0</v>
      </c>
      <c r="O65" s="629">
        <v>1</v>
      </c>
      <c r="P65" s="629">
        <v>0</v>
      </c>
      <c r="Q65" s="629">
        <v>0</v>
      </c>
      <c r="R65" s="629">
        <v>0</v>
      </c>
      <c r="S65" s="629">
        <v>5</v>
      </c>
      <c r="T65" s="629">
        <v>0</v>
      </c>
      <c r="U65" s="629">
        <v>613</v>
      </c>
      <c r="V65" s="629">
        <v>0</v>
      </c>
      <c r="W65" s="629">
        <v>0</v>
      </c>
      <c r="X65" s="629">
        <v>0</v>
      </c>
      <c r="Y65" s="629">
        <v>0</v>
      </c>
      <c r="Z65" s="629">
        <v>0</v>
      </c>
      <c r="AA65" s="629">
        <v>0</v>
      </c>
      <c r="AB65" s="629">
        <v>0</v>
      </c>
      <c r="AC65" s="629">
        <v>8</v>
      </c>
      <c r="AD65" s="629">
        <v>0</v>
      </c>
      <c r="AE65" s="629">
        <v>0</v>
      </c>
      <c r="AF65" s="629">
        <v>0</v>
      </c>
      <c r="AG65" s="629">
        <v>20</v>
      </c>
      <c r="AH65" s="629">
        <v>66</v>
      </c>
      <c r="AI65" s="629">
        <v>0</v>
      </c>
      <c r="AJ65" s="629">
        <v>0</v>
      </c>
      <c r="AK65" s="629">
        <v>248</v>
      </c>
      <c r="AL65" s="629">
        <v>30</v>
      </c>
      <c r="AM65" s="629">
        <v>36</v>
      </c>
      <c r="AN65" s="629">
        <v>25</v>
      </c>
      <c r="AO65" s="629">
        <v>1514</v>
      </c>
      <c r="AP65" s="629">
        <v>679</v>
      </c>
      <c r="AQ65" s="629">
        <v>0</v>
      </c>
      <c r="AR65" s="629">
        <v>50</v>
      </c>
      <c r="AS65" s="629">
        <v>3518</v>
      </c>
      <c r="AT65" s="629">
        <v>354</v>
      </c>
      <c r="AU65" s="629">
        <v>0</v>
      </c>
      <c r="AV65" s="629">
        <v>15</v>
      </c>
      <c r="AW65" s="629">
        <v>0</v>
      </c>
      <c r="AX65" s="629">
        <v>0</v>
      </c>
      <c r="AY65" s="629">
        <v>0</v>
      </c>
      <c r="AZ65" s="629">
        <v>1</v>
      </c>
      <c r="BA65" s="629">
        <v>0</v>
      </c>
      <c r="BB65" s="629">
        <v>0</v>
      </c>
      <c r="BC65" s="629">
        <v>0</v>
      </c>
      <c r="BD65" s="629">
        <v>0</v>
      </c>
      <c r="BE65" s="629">
        <v>2</v>
      </c>
      <c r="BF65" s="629">
        <v>0</v>
      </c>
      <c r="BG65" s="629">
        <v>0</v>
      </c>
      <c r="BH65" s="629">
        <v>0</v>
      </c>
      <c r="BI65" s="629">
        <v>0</v>
      </c>
      <c r="BJ65" s="629">
        <v>7</v>
      </c>
      <c r="BK65" s="629">
        <v>0</v>
      </c>
      <c r="BL65" s="629">
        <v>0</v>
      </c>
      <c r="BM65" s="629">
        <v>0</v>
      </c>
      <c r="BN65" s="629">
        <v>0</v>
      </c>
      <c r="BO65" s="629">
        <v>0</v>
      </c>
      <c r="BP65" s="629">
        <v>0</v>
      </c>
      <c r="BQ65" s="629">
        <v>8</v>
      </c>
      <c r="BR65" s="629">
        <v>0</v>
      </c>
      <c r="BS65" s="629">
        <v>1034</v>
      </c>
      <c r="BT65" s="629">
        <v>23</v>
      </c>
      <c r="BU65" s="629">
        <v>0</v>
      </c>
      <c r="BV65" s="629">
        <v>0</v>
      </c>
      <c r="BW65" s="629">
        <v>0</v>
      </c>
      <c r="BX65" s="629">
        <v>0</v>
      </c>
      <c r="BY65" s="629">
        <v>0</v>
      </c>
      <c r="BZ65" s="629">
        <v>0</v>
      </c>
      <c r="CA65" s="629">
        <v>0</v>
      </c>
      <c r="CB65" s="629">
        <v>0</v>
      </c>
      <c r="CC65" s="629">
        <v>37</v>
      </c>
      <c r="CD65" s="629">
        <v>0</v>
      </c>
      <c r="CE65" s="629">
        <v>0</v>
      </c>
      <c r="CF65" s="629">
        <v>0</v>
      </c>
      <c r="CG65" s="629">
        <v>0</v>
      </c>
      <c r="CH65" s="629">
        <v>0</v>
      </c>
      <c r="CI65" s="629">
        <v>0</v>
      </c>
      <c r="CJ65" s="629">
        <v>0</v>
      </c>
      <c r="CK65" s="629">
        <v>0</v>
      </c>
      <c r="CL65" s="629">
        <v>0</v>
      </c>
      <c r="CM65" s="629">
        <v>0</v>
      </c>
      <c r="CN65" s="629">
        <v>0</v>
      </c>
      <c r="CO65" s="629">
        <v>0</v>
      </c>
      <c r="CP65" s="629">
        <v>0</v>
      </c>
      <c r="CQ65" s="629">
        <v>0</v>
      </c>
      <c r="CR65" s="629">
        <v>0</v>
      </c>
      <c r="CS65" s="629">
        <v>0</v>
      </c>
      <c r="CT65" s="629">
        <v>0</v>
      </c>
      <c r="CU65" s="629">
        <v>0</v>
      </c>
      <c r="CV65" s="629">
        <v>0</v>
      </c>
      <c r="CW65" s="629">
        <v>0</v>
      </c>
      <c r="CX65" s="629">
        <v>0</v>
      </c>
      <c r="CY65" s="629">
        <v>0</v>
      </c>
      <c r="CZ65" s="629">
        <v>0</v>
      </c>
      <c r="DA65" s="629">
        <v>0</v>
      </c>
      <c r="DB65" s="629">
        <v>6</v>
      </c>
      <c r="DC65" s="629">
        <v>0</v>
      </c>
      <c r="DD65" s="629">
        <v>0</v>
      </c>
      <c r="DE65" s="629">
        <v>0</v>
      </c>
      <c r="DF65" s="629">
        <v>0</v>
      </c>
      <c r="DG65" s="629">
        <v>0</v>
      </c>
      <c r="DH65" s="630">
        <v>8300</v>
      </c>
      <c r="DI65" s="629">
        <v>0</v>
      </c>
      <c r="DJ65" s="629">
        <v>349</v>
      </c>
      <c r="DK65" s="629">
        <v>0</v>
      </c>
      <c r="DL65" s="629">
        <v>0</v>
      </c>
      <c r="DM65" s="629">
        <v>0</v>
      </c>
      <c r="DN65" s="629">
        <v>0</v>
      </c>
      <c r="DO65" s="630">
        <v>349</v>
      </c>
      <c r="DP65" s="630">
        <v>8649</v>
      </c>
      <c r="DQ65" s="629">
        <v>0</v>
      </c>
      <c r="DR65" s="629">
        <v>1428</v>
      </c>
      <c r="DS65" s="630">
        <v>1777</v>
      </c>
      <c r="DT65" s="629">
        <v>10077</v>
      </c>
      <c r="DU65" s="629">
        <v>0</v>
      </c>
      <c r="DV65" s="630">
        <v>-7900</v>
      </c>
      <c r="DW65" s="629">
        <v>-7900</v>
      </c>
      <c r="DX65" s="630">
        <v>-6123</v>
      </c>
      <c r="DY65" s="631">
        <v>2177</v>
      </c>
    </row>
    <row r="66" spans="1:129" x14ac:dyDescent="0.15">
      <c r="A66" s="628">
        <v>23</v>
      </c>
      <c r="B66" s="628">
        <v>23</v>
      </c>
      <c r="D66" s="433" t="s">
        <v>900</v>
      </c>
      <c r="E66" s="433" t="s">
        <v>579</v>
      </c>
      <c r="F66" s="629">
        <v>0</v>
      </c>
      <c r="G66" s="629">
        <v>0</v>
      </c>
      <c r="H66" s="629">
        <v>0</v>
      </c>
      <c r="I66" s="629">
        <v>0</v>
      </c>
      <c r="J66" s="629">
        <v>0</v>
      </c>
      <c r="K66" s="629">
        <v>0</v>
      </c>
      <c r="L66" s="629">
        <v>0</v>
      </c>
      <c r="M66" s="629">
        <v>0</v>
      </c>
      <c r="N66" s="629">
        <v>0</v>
      </c>
      <c r="O66" s="629">
        <v>0</v>
      </c>
      <c r="P66" s="629">
        <v>0</v>
      </c>
      <c r="Q66" s="629">
        <v>0</v>
      </c>
      <c r="R66" s="629">
        <v>0</v>
      </c>
      <c r="S66" s="629">
        <v>0</v>
      </c>
      <c r="T66" s="629">
        <v>0</v>
      </c>
      <c r="U66" s="629">
        <v>0</v>
      </c>
      <c r="V66" s="629">
        <v>0</v>
      </c>
      <c r="W66" s="629">
        <v>0</v>
      </c>
      <c r="X66" s="629">
        <v>0</v>
      </c>
      <c r="Y66" s="629">
        <v>0</v>
      </c>
      <c r="Z66" s="629">
        <v>0</v>
      </c>
      <c r="AA66" s="629">
        <v>0</v>
      </c>
      <c r="AB66" s="629">
        <v>0</v>
      </c>
      <c r="AC66" s="629">
        <v>0</v>
      </c>
      <c r="AD66" s="629">
        <v>0</v>
      </c>
      <c r="AE66" s="629">
        <v>0</v>
      </c>
      <c r="AF66" s="629">
        <v>0</v>
      </c>
      <c r="AG66" s="629">
        <v>0</v>
      </c>
      <c r="AH66" s="629">
        <v>0</v>
      </c>
      <c r="AI66" s="629">
        <v>0</v>
      </c>
      <c r="AJ66" s="629">
        <v>0</v>
      </c>
      <c r="AK66" s="629">
        <v>0</v>
      </c>
      <c r="AL66" s="629">
        <v>0</v>
      </c>
      <c r="AM66" s="629">
        <v>0</v>
      </c>
      <c r="AN66" s="629">
        <v>0</v>
      </c>
      <c r="AO66" s="629">
        <v>0</v>
      </c>
      <c r="AP66" s="629">
        <v>0</v>
      </c>
      <c r="AQ66" s="629">
        <v>0</v>
      </c>
      <c r="AR66" s="629">
        <v>0</v>
      </c>
      <c r="AS66" s="629">
        <v>0</v>
      </c>
      <c r="AT66" s="629">
        <v>0</v>
      </c>
      <c r="AU66" s="629">
        <v>0</v>
      </c>
      <c r="AV66" s="629">
        <v>0</v>
      </c>
      <c r="AW66" s="629">
        <v>0</v>
      </c>
      <c r="AX66" s="629">
        <v>0</v>
      </c>
      <c r="AY66" s="629">
        <v>0</v>
      </c>
      <c r="AZ66" s="629">
        <v>0</v>
      </c>
      <c r="BA66" s="629">
        <v>0</v>
      </c>
      <c r="BB66" s="629">
        <v>0</v>
      </c>
      <c r="BC66" s="629">
        <v>0</v>
      </c>
      <c r="BD66" s="629">
        <v>0</v>
      </c>
      <c r="BE66" s="629">
        <v>0</v>
      </c>
      <c r="BF66" s="629">
        <v>0</v>
      </c>
      <c r="BG66" s="629">
        <v>0</v>
      </c>
      <c r="BH66" s="629">
        <v>0</v>
      </c>
      <c r="BI66" s="629">
        <v>0</v>
      </c>
      <c r="BJ66" s="629">
        <v>0</v>
      </c>
      <c r="BK66" s="629">
        <v>0</v>
      </c>
      <c r="BL66" s="629">
        <v>0</v>
      </c>
      <c r="BM66" s="629">
        <v>0</v>
      </c>
      <c r="BN66" s="629">
        <v>0</v>
      </c>
      <c r="BO66" s="629">
        <v>0</v>
      </c>
      <c r="BP66" s="629">
        <v>0</v>
      </c>
      <c r="BQ66" s="629">
        <v>0</v>
      </c>
      <c r="BR66" s="629">
        <v>0</v>
      </c>
      <c r="BS66" s="629">
        <v>0</v>
      </c>
      <c r="BT66" s="629">
        <v>0</v>
      </c>
      <c r="BU66" s="629">
        <v>0</v>
      </c>
      <c r="BV66" s="629">
        <v>0</v>
      </c>
      <c r="BW66" s="629">
        <v>0</v>
      </c>
      <c r="BX66" s="629">
        <v>0</v>
      </c>
      <c r="BY66" s="629">
        <v>0</v>
      </c>
      <c r="BZ66" s="629">
        <v>0</v>
      </c>
      <c r="CA66" s="629">
        <v>0</v>
      </c>
      <c r="CB66" s="629">
        <v>0</v>
      </c>
      <c r="CC66" s="629">
        <v>0</v>
      </c>
      <c r="CD66" s="629">
        <v>0</v>
      </c>
      <c r="CE66" s="629">
        <v>0</v>
      </c>
      <c r="CF66" s="629">
        <v>0</v>
      </c>
      <c r="CG66" s="629">
        <v>0</v>
      </c>
      <c r="CH66" s="629">
        <v>0</v>
      </c>
      <c r="CI66" s="629">
        <v>0</v>
      </c>
      <c r="CJ66" s="629">
        <v>0</v>
      </c>
      <c r="CK66" s="629">
        <v>0</v>
      </c>
      <c r="CL66" s="629">
        <v>0</v>
      </c>
      <c r="CM66" s="629">
        <v>0</v>
      </c>
      <c r="CN66" s="629">
        <v>0</v>
      </c>
      <c r="CO66" s="629">
        <v>0</v>
      </c>
      <c r="CP66" s="629">
        <v>0</v>
      </c>
      <c r="CQ66" s="629">
        <v>0</v>
      </c>
      <c r="CR66" s="629">
        <v>0</v>
      </c>
      <c r="CS66" s="629">
        <v>0</v>
      </c>
      <c r="CT66" s="629">
        <v>0</v>
      </c>
      <c r="CU66" s="629">
        <v>0</v>
      </c>
      <c r="CV66" s="629">
        <v>0</v>
      </c>
      <c r="CW66" s="629">
        <v>0</v>
      </c>
      <c r="CX66" s="629">
        <v>0</v>
      </c>
      <c r="CY66" s="629">
        <v>0</v>
      </c>
      <c r="CZ66" s="629">
        <v>0</v>
      </c>
      <c r="DA66" s="629">
        <v>0</v>
      </c>
      <c r="DB66" s="629">
        <v>0</v>
      </c>
      <c r="DC66" s="629">
        <v>0</v>
      </c>
      <c r="DD66" s="629">
        <v>0</v>
      </c>
      <c r="DE66" s="629">
        <v>0</v>
      </c>
      <c r="DF66" s="629">
        <v>0</v>
      </c>
      <c r="DG66" s="629">
        <v>0</v>
      </c>
      <c r="DH66" s="630">
        <v>0</v>
      </c>
      <c r="DI66" s="629">
        <v>0</v>
      </c>
      <c r="DJ66" s="629">
        <v>0</v>
      </c>
      <c r="DK66" s="629">
        <v>0</v>
      </c>
      <c r="DL66" s="629">
        <v>14074</v>
      </c>
      <c r="DM66" s="629">
        <v>94624</v>
      </c>
      <c r="DN66" s="629">
        <v>0</v>
      </c>
      <c r="DO66" s="630">
        <v>108698</v>
      </c>
      <c r="DP66" s="630">
        <v>108698</v>
      </c>
      <c r="DQ66" s="629">
        <v>0</v>
      </c>
      <c r="DR66" s="629">
        <v>0</v>
      </c>
      <c r="DS66" s="630">
        <v>108698</v>
      </c>
      <c r="DT66" s="629">
        <v>108698</v>
      </c>
      <c r="DU66" s="629">
        <v>0</v>
      </c>
      <c r="DV66" s="630">
        <v>0</v>
      </c>
      <c r="DW66" s="629">
        <v>0</v>
      </c>
      <c r="DX66" s="630">
        <v>108698</v>
      </c>
      <c r="DY66" s="631">
        <v>108698</v>
      </c>
    </row>
    <row r="67" spans="1:129" x14ac:dyDescent="0.15">
      <c r="A67" s="628">
        <v>23</v>
      </c>
      <c r="B67" s="628">
        <v>23</v>
      </c>
      <c r="D67" s="433" t="s">
        <v>901</v>
      </c>
      <c r="E67" s="433" t="s">
        <v>580</v>
      </c>
      <c r="F67" s="629">
        <v>2</v>
      </c>
      <c r="G67" s="629">
        <v>0</v>
      </c>
      <c r="H67" s="629">
        <v>0</v>
      </c>
      <c r="I67" s="629">
        <v>0</v>
      </c>
      <c r="J67" s="629">
        <v>0</v>
      </c>
      <c r="K67" s="629">
        <v>0</v>
      </c>
      <c r="L67" s="629">
        <v>2</v>
      </c>
      <c r="M67" s="629">
        <v>10</v>
      </c>
      <c r="N67" s="629">
        <v>0</v>
      </c>
      <c r="O67" s="629">
        <v>0</v>
      </c>
      <c r="P67" s="629">
        <v>0</v>
      </c>
      <c r="Q67" s="629">
        <v>0</v>
      </c>
      <c r="R67" s="629">
        <v>1</v>
      </c>
      <c r="S67" s="629">
        <v>1</v>
      </c>
      <c r="T67" s="629">
        <v>1</v>
      </c>
      <c r="U67" s="629">
        <v>186</v>
      </c>
      <c r="V67" s="629">
        <v>86</v>
      </c>
      <c r="W67" s="629">
        <v>19</v>
      </c>
      <c r="X67" s="629">
        <v>0</v>
      </c>
      <c r="Y67" s="629">
        <v>0</v>
      </c>
      <c r="Z67" s="629">
        <v>0</v>
      </c>
      <c r="AA67" s="629">
        <v>0</v>
      </c>
      <c r="AB67" s="629">
        <v>93</v>
      </c>
      <c r="AC67" s="629">
        <v>166</v>
      </c>
      <c r="AD67" s="629">
        <v>16</v>
      </c>
      <c r="AE67" s="629">
        <v>146</v>
      </c>
      <c r="AF67" s="629">
        <v>0</v>
      </c>
      <c r="AG67" s="629">
        <v>2</v>
      </c>
      <c r="AH67" s="629">
        <v>147</v>
      </c>
      <c r="AI67" s="629">
        <v>1</v>
      </c>
      <c r="AJ67" s="629">
        <v>0</v>
      </c>
      <c r="AK67" s="629">
        <v>84</v>
      </c>
      <c r="AL67" s="629">
        <v>50</v>
      </c>
      <c r="AM67" s="629">
        <v>11</v>
      </c>
      <c r="AN67" s="629">
        <v>20</v>
      </c>
      <c r="AO67" s="629">
        <v>601</v>
      </c>
      <c r="AP67" s="629">
        <v>589</v>
      </c>
      <c r="AQ67" s="629">
        <v>0</v>
      </c>
      <c r="AR67" s="629">
        <v>473</v>
      </c>
      <c r="AS67" s="629">
        <v>211</v>
      </c>
      <c r="AT67" s="629">
        <v>97</v>
      </c>
      <c r="AU67" s="629">
        <v>80</v>
      </c>
      <c r="AV67" s="629">
        <v>107</v>
      </c>
      <c r="AW67" s="629">
        <v>73</v>
      </c>
      <c r="AX67" s="629">
        <v>140</v>
      </c>
      <c r="AY67" s="629">
        <v>11</v>
      </c>
      <c r="AZ67" s="629">
        <v>4</v>
      </c>
      <c r="BA67" s="629">
        <v>61</v>
      </c>
      <c r="BB67" s="629">
        <v>197</v>
      </c>
      <c r="BC67" s="629">
        <v>3</v>
      </c>
      <c r="BD67" s="629">
        <v>38</v>
      </c>
      <c r="BE67" s="629">
        <v>19</v>
      </c>
      <c r="BF67" s="629">
        <v>347</v>
      </c>
      <c r="BG67" s="629">
        <v>0</v>
      </c>
      <c r="BH67" s="629">
        <v>0</v>
      </c>
      <c r="BI67" s="629">
        <v>0</v>
      </c>
      <c r="BJ67" s="629">
        <v>9</v>
      </c>
      <c r="BK67" s="629">
        <v>85</v>
      </c>
      <c r="BL67" s="629">
        <v>43</v>
      </c>
      <c r="BM67" s="629">
        <v>17</v>
      </c>
      <c r="BN67" s="629">
        <v>1</v>
      </c>
      <c r="BO67" s="629">
        <v>90</v>
      </c>
      <c r="BP67" s="629">
        <v>33</v>
      </c>
      <c r="BQ67" s="629">
        <v>18</v>
      </c>
      <c r="BR67" s="629">
        <v>9</v>
      </c>
      <c r="BS67" s="629">
        <v>1241</v>
      </c>
      <c r="BT67" s="629">
        <v>108</v>
      </c>
      <c r="BU67" s="629">
        <v>452</v>
      </c>
      <c r="BV67" s="629">
        <v>46</v>
      </c>
      <c r="BW67" s="629">
        <v>689</v>
      </c>
      <c r="BX67" s="629">
        <v>229</v>
      </c>
      <c r="BY67" s="629">
        <v>298</v>
      </c>
      <c r="BZ67" s="629">
        <v>498</v>
      </c>
      <c r="CA67" s="629">
        <v>1530</v>
      </c>
      <c r="CB67" s="629">
        <v>439</v>
      </c>
      <c r="CC67" s="629">
        <v>110</v>
      </c>
      <c r="CD67" s="629">
        <v>10</v>
      </c>
      <c r="CE67" s="629">
        <v>0</v>
      </c>
      <c r="CF67" s="629">
        <v>24</v>
      </c>
      <c r="CG67" s="629">
        <v>114</v>
      </c>
      <c r="CH67" s="629">
        <v>278</v>
      </c>
      <c r="CI67" s="629">
        <v>5</v>
      </c>
      <c r="CJ67" s="629">
        <v>44</v>
      </c>
      <c r="CK67" s="629">
        <v>18</v>
      </c>
      <c r="CL67" s="629">
        <v>24</v>
      </c>
      <c r="CM67" s="629">
        <v>4</v>
      </c>
      <c r="CN67" s="629">
        <v>7</v>
      </c>
      <c r="CO67" s="629">
        <v>719</v>
      </c>
      <c r="CP67" s="629">
        <v>365</v>
      </c>
      <c r="CQ67" s="629">
        <v>528</v>
      </c>
      <c r="CR67" s="629">
        <v>371</v>
      </c>
      <c r="CS67" s="629">
        <v>9</v>
      </c>
      <c r="CT67" s="629">
        <v>99</v>
      </c>
      <c r="CU67" s="629">
        <v>89</v>
      </c>
      <c r="CV67" s="629">
        <v>11</v>
      </c>
      <c r="CW67" s="629">
        <v>37</v>
      </c>
      <c r="CX67" s="629">
        <v>1</v>
      </c>
      <c r="CY67" s="629">
        <v>34</v>
      </c>
      <c r="CZ67" s="629">
        <v>158</v>
      </c>
      <c r="DA67" s="629">
        <v>12</v>
      </c>
      <c r="DB67" s="629">
        <v>123</v>
      </c>
      <c r="DC67" s="629">
        <v>42</v>
      </c>
      <c r="DD67" s="629">
        <v>141</v>
      </c>
      <c r="DE67" s="629">
        <v>84</v>
      </c>
      <c r="DF67" s="629">
        <v>0</v>
      </c>
      <c r="DG67" s="629">
        <v>0</v>
      </c>
      <c r="DH67" s="630">
        <v>13391</v>
      </c>
      <c r="DI67" s="629">
        <v>0</v>
      </c>
      <c r="DJ67" s="629">
        <v>0</v>
      </c>
      <c r="DK67" s="629">
        <v>0</v>
      </c>
      <c r="DL67" s="629">
        <v>1681</v>
      </c>
      <c r="DM67" s="629">
        <v>9533</v>
      </c>
      <c r="DN67" s="629">
        <v>0</v>
      </c>
      <c r="DO67" s="630">
        <v>11214</v>
      </c>
      <c r="DP67" s="630">
        <v>24605</v>
      </c>
      <c r="DQ67" s="629">
        <v>0</v>
      </c>
      <c r="DR67" s="629">
        <v>0</v>
      </c>
      <c r="DS67" s="630">
        <v>11214</v>
      </c>
      <c r="DT67" s="629">
        <v>24605</v>
      </c>
      <c r="DU67" s="629">
        <v>0</v>
      </c>
      <c r="DV67" s="630">
        <v>0</v>
      </c>
      <c r="DW67" s="629">
        <v>0</v>
      </c>
      <c r="DX67" s="630">
        <v>11214</v>
      </c>
      <c r="DY67" s="631">
        <v>24605</v>
      </c>
    </row>
    <row r="68" spans="1:129" x14ac:dyDescent="0.15">
      <c r="A68" s="628">
        <v>23</v>
      </c>
      <c r="B68" s="628">
        <v>23</v>
      </c>
      <c r="D68" s="433" t="s">
        <v>902</v>
      </c>
      <c r="E68" s="433" t="s">
        <v>403</v>
      </c>
      <c r="F68" s="629">
        <v>0</v>
      </c>
      <c r="G68" s="629">
        <v>0</v>
      </c>
      <c r="H68" s="629">
        <v>0</v>
      </c>
      <c r="I68" s="629">
        <v>0</v>
      </c>
      <c r="J68" s="629">
        <v>0</v>
      </c>
      <c r="K68" s="629">
        <v>0</v>
      </c>
      <c r="L68" s="629">
        <v>0</v>
      </c>
      <c r="M68" s="629">
        <v>0</v>
      </c>
      <c r="N68" s="629">
        <v>0</v>
      </c>
      <c r="O68" s="629">
        <v>0</v>
      </c>
      <c r="P68" s="629">
        <v>0</v>
      </c>
      <c r="Q68" s="629">
        <v>0</v>
      </c>
      <c r="R68" s="629">
        <v>0</v>
      </c>
      <c r="S68" s="629">
        <v>0</v>
      </c>
      <c r="T68" s="629">
        <v>0</v>
      </c>
      <c r="U68" s="629">
        <v>0</v>
      </c>
      <c r="V68" s="629">
        <v>0</v>
      </c>
      <c r="W68" s="629">
        <v>0</v>
      </c>
      <c r="X68" s="629">
        <v>0</v>
      </c>
      <c r="Y68" s="629">
        <v>0</v>
      </c>
      <c r="Z68" s="629">
        <v>0</v>
      </c>
      <c r="AA68" s="629">
        <v>0</v>
      </c>
      <c r="AB68" s="629">
        <v>0</v>
      </c>
      <c r="AC68" s="629">
        <v>0</v>
      </c>
      <c r="AD68" s="629">
        <v>0</v>
      </c>
      <c r="AE68" s="629">
        <v>0</v>
      </c>
      <c r="AF68" s="629">
        <v>0</v>
      </c>
      <c r="AG68" s="629">
        <v>0</v>
      </c>
      <c r="AH68" s="629">
        <v>0</v>
      </c>
      <c r="AI68" s="629">
        <v>0</v>
      </c>
      <c r="AJ68" s="629">
        <v>0</v>
      </c>
      <c r="AK68" s="629">
        <v>0</v>
      </c>
      <c r="AL68" s="629">
        <v>0</v>
      </c>
      <c r="AM68" s="629">
        <v>0</v>
      </c>
      <c r="AN68" s="629">
        <v>0</v>
      </c>
      <c r="AO68" s="629">
        <v>0</v>
      </c>
      <c r="AP68" s="629">
        <v>0</v>
      </c>
      <c r="AQ68" s="629">
        <v>0</v>
      </c>
      <c r="AR68" s="629">
        <v>0</v>
      </c>
      <c r="AS68" s="629">
        <v>0</v>
      </c>
      <c r="AT68" s="629">
        <v>0</v>
      </c>
      <c r="AU68" s="629">
        <v>0</v>
      </c>
      <c r="AV68" s="629">
        <v>0</v>
      </c>
      <c r="AW68" s="629">
        <v>0</v>
      </c>
      <c r="AX68" s="629">
        <v>0</v>
      </c>
      <c r="AY68" s="629">
        <v>0</v>
      </c>
      <c r="AZ68" s="629">
        <v>0</v>
      </c>
      <c r="BA68" s="629">
        <v>0</v>
      </c>
      <c r="BB68" s="629">
        <v>0</v>
      </c>
      <c r="BC68" s="629">
        <v>0</v>
      </c>
      <c r="BD68" s="629">
        <v>0</v>
      </c>
      <c r="BE68" s="629">
        <v>0</v>
      </c>
      <c r="BF68" s="629">
        <v>0</v>
      </c>
      <c r="BG68" s="629">
        <v>0</v>
      </c>
      <c r="BH68" s="629">
        <v>0</v>
      </c>
      <c r="BI68" s="629">
        <v>0</v>
      </c>
      <c r="BJ68" s="629">
        <v>0</v>
      </c>
      <c r="BK68" s="629">
        <v>0</v>
      </c>
      <c r="BL68" s="629">
        <v>0</v>
      </c>
      <c r="BM68" s="629">
        <v>0</v>
      </c>
      <c r="BN68" s="629">
        <v>0</v>
      </c>
      <c r="BO68" s="629">
        <v>0</v>
      </c>
      <c r="BP68" s="629">
        <v>0</v>
      </c>
      <c r="BQ68" s="629">
        <v>0</v>
      </c>
      <c r="BR68" s="629">
        <v>0</v>
      </c>
      <c r="BS68" s="629">
        <v>0</v>
      </c>
      <c r="BT68" s="629">
        <v>0</v>
      </c>
      <c r="BU68" s="629">
        <v>0</v>
      </c>
      <c r="BV68" s="629">
        <v>0</v>
      </c>
      <c r="BW68" s="629">
        <v>0</v>
      </c>
      <c r="BX68" s="629">
        <v>0</v>
      </c>
      <c r="BY68" s="629">
        <v>0</v>
      </c>
      <c r="BZ68" s="629">
        <v>0</v>
      </c>
      <c r="CA68" s="629">
        <v>0</v>
      </c>
      <c r="CB68" s="629">
        <v>0</v>
      </c>
      <c r="CC68" s="629">
        <v>0</v>
      </c>
      <c r="CD68" s="629">
        <v>0</v>
      </c>
      <c r="CE68" s="629">
        <v>0</v>
      </c>
      <c r="CF68" s="629">
        <v>0</v>
      </c>
      <c r="CG68" s="629">
        <v>0</v>
      </c>
      <c r="CH68" s="629">
        <v>0</v>
      </c>
      <c r="CI68" s="629">
        <v>0</v>
      </c>
      <c r="CJ68" s="629">
        <v>0</v>
      </c>
      <c r="CK68" s="629">
        <v>0</v>
      </c>
      <c r="CL68" s="629">
        <v>0</v>
      </c>
      <c r="CM68" s="629">
        <v>0</v>
      </c>
      <c r="CN68" s="629">
        <v>0</v>
      </c>
      <c r="CO68" s="629">
        <v>0</v>
      </c>
      <c r="CP68" s="629">
        <v>0</v>
      </c>
      <c r="CQ68" s="629">
        <v>0</v>
      </c>
      <c r="CR68" s="629">
        <v>0</v>
      </c>
      <c r="CS68" s="629">
        <v>0</v>
      </c>
      <c r="CT68" s="629">
        <v>0</v>
      </c>
      <c r="CU68" s="629">
        <v>0</v>
      </c>
      <c r="CV68" s="629">
        <v>0</v>
      </c>
      <c r="CW68" s="629">
        <v>0</v>
      </c>
      <c r="CX68" s="629">
        <v>0</v>
      </c>
      <c r="CY68" s="629">
        <v>0</v>
      </c>
      <c r="CZ68" s="629">
        <v>0</v>
      </c>
      <c r="DA68" s="629">
        <v>0</v>
      </c>
      <c r="DB68" s="629">
        <v>0</v>
      </c>
      <c r="DC68" s="629">
        <v>0</v>
      </c>
      <c r="DD68" s="629">
        <v>0</v>
      </c>
      <c r="DE68" s="629">
        <v>0</v>
      </c>
      <c r="DF68" s="629">
        <v>0</v>
      </c>
      <c r="DG68" s="629">
        <v>0</v>
      </c>
      <c r="DH68" s="630">
        <v>0</v>
      </c>
      <c r="DI68" s="629">
        <v>0</v>
      </c>
      <c r="DJ68" s="629">
        <v>0</v>
      </c>
      <c r="DK68" s="629">
        <v>0</v>
      </c>
      <c r="DL68" s="629">
        <v>27732</v>
      </c>
      <c r="DM68" s="629">
        <v>3</v>
      </c>
      <c r="DN68" s="629">
        <v>0</v>
      </c>
      <c r="DO68" s="630">
        <v>27735</v>
      </c>
      <c r="DP68" s="630">
        <v>27735</v>
      </c>
      <c r="DQ68" s="629">
        <v>0</v>
      </c>
      <c r="DR68" s="629">
        <v>0</v>
      </c>
      <c r="DS68" s="630">
        <v>27735</v>
      </c>
      <c r="DT68" s="629">
        <v>27735</v>
      </c>
      <c r="DU68" s="629">
        <v>0</v>
      </c>
      <c r="DV68" s="630">
        <v>0</v>
      </c>
      <c r="DW68" s="629">
        <v>0</v>
      </c>
      <c r="DX68" s="630">
        <v>27735</v>
      </c>
      <c r="DY68" s="631">
        <v>27735</v>
      </c>
    </row>
    <row r="69" spans="1:129" x14ac:dyDescent="0.15">
      <c r="A69" s="628">
        <v>23</v>
      </c>
      <c r="B69" s="628">
        <v>23</v>
      </c>
      <c r="D69" s="433" t="s">
        <v>903</v>
      </c>
      <c r="E69" s="433" t="s">
        <v>404</v>
      </c>
      <c r="F69" s="629">
        <v>0</v>
      </c>
      <c r="G69" s="629">
        <v>0</v>
      </c>
      <c r="H69" s="629">
        <v>0</v>
      </c>
      <c r="I69" s="629">
        <v>0</v>
      </c>
      <c r="J69" s="629">
        <v>0</v>
      </c>
      <c r="K69" s="629">
        <v>0</v>
      </c>
      <c r="L69" s="629">
        <v>0</v>
      </c>
      <c r="M69" s="629">
        <v>0</v>
      </c>
      <c r="N69" s="629">
        <v>0</v>
      </c>
      <c r="O69" s="629">
        <v>0</v>
      </c>
      <c r="P69" s="629">
        <v>0</v>
      </c>
      <c r="Q69" s="629">
        <v>0</v>
      </c>
      <c r="R69" s="629">
        <v>0</v>
      </c>
      <c r="S69" s="629">
        <v>0</v>
      </c>
      <c r="T69" s="629">
        <v>0</v>
      </c>
      <c r="U69" s="629">
        <v>0</v>
      </c>
      <c r="V69" s="629">
        <v>0</v>
      </c>
      <c r="W69" s="629">
        <v>0</v>
      </c>
      <c r="X69" s="629">
        <v>0</v>
      </c>
      <c r="Y69" s="629">
        <v>0</v>
      </c>
      <c r="Z69" s="629">
        <v>0</v>
      </c>
      <c r="AA69" s="629">
        <v>0</v>
      </c>
      <c r="AB69" s="629">
        <v>0</v>
      </c>
      <c r="AC69" s="629">
        <v>0</v>
      </c>
      <c r="AD69" s="629">
        <v>0</v>
      </c>
      <c r="AE69" s="629">
        <v>0</v>
      </c>
      <c r="AF69" s="629">
        <v>0</v>
      </c>
      <c r="AG69" s="629">
        <v>0</v>
      </c>
      <c r="AH69" s="629">
        <v>0</v>
      </c>
      <c r="AI69" s="629">
        <v>0</v>
      </c>
      <c r="AJ69" s="629">
        <v>0</v>
      </c>
      <c r="AK69" s="629">
        <v>0</v>
      </c>
      <c r="AL69" s="629">
        <v>0</v>
      </c>
      <c r="AM69" s="629">
        <v>0</v>
      </c>
      <c r="AN69" s="629">
        <v>0</v>
      </c>
      <c r="AO69" s="629">
        <v>0</v>
      </c>
      <c r="AP69" s="629">
        <v>0</v>
      </c>
      <c r="AQ69" s="629">
        <v>0</v>
      </c>
      <c r="AR69" s="629">
        <v>0</v>
      </c>
      <c r="AS69" s="629">
        <v>0</v>
      </c>
      <c r="AT69" s="629">
        <v>0</v>
      </c>
      <c r="AU69" s="629">
        <v>0</v>
      </c>
      <c r="AV69" s="629">
        <v>0</v>
      </c>
      <c r="AW69" s="629">
        <v>0</v>
      </c>
      <c r="AX69" s="629">
        <v>0</v>
      </c>
      <c r="AY69" s="629">
        <v>0</v>
      </c>
      <c r="AZ69" s="629">
        <v>0</v>
      </c>
      <c r="BA69" s="629">
        <v>0</v>
      </c>
      <c r="BB69" s="629">
        <v>0</v>
      </c>
      <c r="BC69" s="629">
        <v>0</v>
      </c>
      <c r="BD69" s="629">
        <v>0</v>
      </c>
      <c r="BE69" s="629">
        <v>0</v>
      </c>
      <c r="BF69" s="629">
        <v>0</v>
      </c>
      <c r="BG69" s="629">
        <v>0</v>
      </c>
      <c r="BH69" s="629">
        <v>0</v>
      </c>
      <c r="BI69" s="629">
        <v>0</v>
      </c>
      <c r="BJ69" s="629">
        <v>0</v>
      </c>
      <c r="BK69" s="629">
        <v>0</v>
      </c>
      <c r="BL69" s="629">
        <v>0</v>
      </c>
      <c r="BM69" s="629">
        <v>0</v>
      </c>
      <c r="BN69" s="629">
        <v>0</v>
      </c>
      <c r="BO69" s="629">
        <v>0</v>
      </c>
      <c r="BP69" s="629">
        <v>0</v>
      </c>
      <c r="BQ69" s="629">
        <v>0</v>
      </c>
      <c r="BR69" s="629">
        <v>0</v>
      </c>
      <c r="BS69" s="629">
        <v>0</v>
      </c>
      <c r="BT69" s="629">
        <v>0</v>
      </c>
      <c r="BU69" s="629">
        <v>0</v>
      </c>
      <c r="BV69" s="629">
        <v>0</v>
      </c>
      <c r="BW69" s="629">
        <v>0</v>
      </c>
      <c r="BX69" s="629">
        <v>0</v>
      </c>
      <c r="BY69" s="629">
        <v>0</v>
      </c>
      <c r="BZ69" s="629">
        <v>0</v>
      </c>
      <c r="CA69" s="629">
        <v>0</v>
      </c>
      <c r="CB69" s="629">
        <v>0</v>
      </c>
      <c r="CC69" s="629">
        <v>0</v>
      </c>
      <c r="CD69" s="629">
        <v>0</v>
      </c>
      <c r="CE69" s="629">
        <v>0</v>
      </c>
      <c r="CF69" s="629">
        <v>0</v>
      </c>
      <c r="CG69" s="629">
        <v>0</v>
      </c>
      <c r="CH69" s="629">
        <v>0</v>
      </c>
      <c r="CI69" s="629">
        <v>0</v>
      </c>
      <c r="CJ69" s="629">
        <v>0</v>
      </c>
      <c r="CK69" s="629">
        <v>0</v>
      </c>
      <c r="CL69" s="629">
        <v>0</v>
      </c>
      <c r="CM69" s="629">
        <v>0</v>
      </c>
      <c r="CN69" s="629">
        <v>0</v>
      </c>
      <c r="CO69" s="629">
        <v>0</v>
      </c>
      <c r="CP69" s="629">
        <v>0</v>
      </c>
      <c r="CQ69" s="629">
        <v>0</v>
      </c>
      <c r="CR69" s="629">
        <v>0</v>
      </c>
      <c r="CS69" s="629">
        <v>0</v>
      </c>
      <c r="CT69" s="629">
        <v>0</v>
      </c>
      <c r="CU69" s="629">
        <v>0</v>
      </c>
      <c r="CV69" s="629">
        <v>0</v>
      </c>
      <c r="CW69" s="629">
        <v>0</v>
      </c>
      <c r="CX69" s="629">
        <v>0</v>
      </c>
      <c r="CY69" s="629">
        <v>0</v>
      </c>
      <c r="CZ69" s="629">
        <v>0</v>
      </c>
      <c r="DA69" s="629">
        <v>0</v>
      </c>
      <c r="DB69" s="629">
        <v>0</v>
      </c>
      <c r="DC69" s="629">
        <v>0</v>
      </c>
      <c r="DD69" s="629">
        <v>0</v>
      </c>
      <c r="DE69" s="629">
        <v>0</v>
      </c>
      <c r="DF69" s="629">
        <v>0</v>
      </c>
      <c r="DG69" s="629">
        <v>0</v>
      </c>
      <c r="DH69" s="630">
        <v>0</v>
      </c>
      <c r="DI69" s="629">
        <v>0</v>
      </c>
      <c r="DJ69" s="629">
        <v>0</v>
      </c>
      <c r="DK69" s="629">
        <v>0</v>
      </c>
      <c r="DL69" s="629">
        <v>7866</v>
      </c>
      <c r="DM69" s="629">
        <v>12969</v>
      </c>
      <c r="DN69" s="629">
        <v>0</v>
      </c>
      <c r="DO69" s="630">
        <v>20835</v>
      </c>
      <c r="DP69" s="630">
        <v>20835</v>
      </c>
      <c r="DQ69" s="629">
        <v>0</v>
      </c>
      <c r="DR69" s="629">
        <v>0</v>
      </c>
      <c r="DS69" s="630">
        <v>20835</v>
      </c>
      <c r="DT69" s="629">
        <v>20835</v>
      </c>
      <c r="DU69" s="629">
        <v>0</v>
      </c>
      <c r="DV69" s="630">
        <v>0</v>
      </c>
      <c r="DW69" s="629">
        <v>0</v>
      </c>
      <c r="DX69" s="630">
        <v>20835</v>
      </c>
      <c r="DY69" s="631">
        <v>20835</v>
      </c>
    </row>
    <row r="70" spans="1:129" x14ac:dyDescent="0.15">
      <c r="A70" s="628">
        <v>24</v>
      </c>
      <c r="B70" s="628">
        <v>24</v>
      </c>
      <c r="D70" s="433" t="s">
        <v>904</v>
      </c>
      <c r="E70" s="433" t="s">
        <v>405</v>
      </c>
      <c r="F70" s="629">
        <v>3</v>
      </c>
      <c r="G70" s="629">
        <v>0</v>
      </c>
      <c r="H70" s="629">
        <v>1</v>
      </c>
      <c r="I70" s="629">
        <v>0</v>
      </c>
      <c r="J70" s="629">
        <v>0</v>
      </c>
      <c r="K70" s="629">
        <v>0</v>
      </c>
      <c r="L70" s="629">
        <v>9</v>
      </c>
      <c r="M70" s="629">
        <v>190</v>
      </c>
      <c r="N70" s="629">
        <v>2</v>
      </c>
      <c r="O70" s="629">
        <v>5</v>
      </c>
      <c r="P70" s="629">
        <v>0</v>
      </c>
      <c r="Q70" s="629">
        <v>4</v>
      </c>
      <c r="R70" s="629">
        <v>10</v>
      </c>
      <c r="S70" s="629">
        <v>18</v>
      </c>
      <c r="T70" s="629">
        <v>6</v>
      </c>
      <c r="U70" s="629">
        <v>3133</v>
      </c>
      <c r="V70" s="629">
        <v>381</v>
      </c>
      <c r="W70" s="629">
        <v>260</v>
      </c>
      <c r="X70" s="629">
        <v>0</v>
      </c>
      <c r="Y70" s="629">
        <v>0</v>
      </c>
      <c r="Z70" s="629">
        <v>0</v>
      </c>
      <c r="AA70" s="629">
        <v>0</v>
      </c>
      <c r="AB70" s="629">
        <v>366</v>
      </c>
      <c r="AC70" s="629">
        <v>1785</v>
      </c>
      <c r="AD70" s="629">
        <v>109</v>
      </c>
      <c r="AE70" s="629">
        <v>737</v>
      </c>
      <c r="AF70" s="629">
        <v>6</v>
      </c>
      <c r="AG70" s="629">
        <v>13</v>
      </c>
      <c r="AH70" s="629">
        <v>1217</v>
      </c>
      <c r="AI70" s="629">
        <v>20</v>
      </c>
      <c r="AJ70" s="629">
        <v>1</v>
      </c>
      <c r="AK70" s="629">
        <v>599</v>
      </c>
      <c r="AL70" s="629">
        <v>520</v>
      </c>
      <c r="AM70" s="629">
        <v>94</v>
      </c>
      <c r="AN70" s="629">
        <v>184</v>
      </c>
      <c r="AO70" s="629">
        <v>5215</v>
      </c>
      <c r="AP70" s="629">
        <v>7745</v>
      </c>
      <c r="AQ70" s="629">
        <v>0</v>
      </c>
      <c r="AR70" s="629">
        <v>2929</v>
      </c>
      <c r="AS70" s="629">
        <v>3297</v>
      </c>
      <c r="AT70" s="629">
        <v>1241</v>
      </c>
      <c r="AU70" s="629">
        <v>232</v>
      </c>
      <c r="AV70" s="629">
        <v>852</v>
      </c>
      <c r="AW70" s="629">
        <v>425</v>
      </c>
      <c r="AX70" s="629">
        <v>752</v>
      </c>
      <c r="AY70" s="629">
        <v>122</v>
      </c>
      <c r="AZ70" s="629">
        <v>61</v>
      </c>
      <c r="BA70" s="629">
        <v>307</v>
      </c>
      <c r="BB70" s="629">
        <v>806</v>
      </c>
      <c r="BC70" s="629">
        <v>20</v>
      </c>
      <c r="BD70" s="629">
        <v>185</v>
      </c>
      <c r="BE70" s="629">
        <v>162</v>
      </c>
      <c r="BF70" s="629">
        <v>732</v>
      </c>
      <c r="BG70" s="629">
        <v>0</v>
      </c>
      <c r="BH70" s="629">
        <v>0</v>
      </c>
      <c r="BI70" s="629">
        <v>0</v>
      </c>
      <c r="BJ70" s="629">
        <v>198</v>
      </c>
      <c r="BK70" s="629">
        <v>919</v>
      </c>
      <c r="BL70" s="629">
        <v>318</v>
      </c>
      <c r="BM70" s="629">
        <v>48</v>
      </c>
      <c r="BN70" s="629">
        <v>59</v>
      </c>
      <c r="BO70" s="629">
        <v>315</v>
      </c>
      <c r="BP70" s="629">
        <v>40</v>
      </c>
      <c r="BQ70" s="629">
        <v>48</v>
      </c>
      <c r="BR70" s="629">
        <v>75</v>
      </c>
      <c r="BS70" s="629">
        <v>11421</v>
      </c>
      <c r="BT70" s="629">
        <v>84</v>
      </c>
      <c r="BU70" s="629">
        <v>667</v>
      </c>
      <c r="BV70" s="629">
        <v>1275</v>
      </c>
      <c r="BW70" s="629">
        <v>4604</v>
      </c>
      <c r="BX70" s="629">
        <v>381</v>
      </c>
      <c r="BY70" s="629">
        <v>1021</v>
      </c>
      <c r="BZ70" s="629">
        <v>242</v>
      </c>
      <c r="CA70" s="629">
        <v>0</v>
      </c>
      <c r="CB70" s="629">
        <v>1733</v>
      </c>
      <c r="CC70" s="629">
        <v>499</v>
      </c>
      <c r="CD70" s="629">
        <v>4</v>
      </c>
      <c r="CE70" s="629">
        <v>0</v>
      </c>
      <c r="CF70" s="629">
        <v>17</v>
      </c>
      <c r="CG70" s="629">
        <v>449</v>
      </c>
      <c r="CH70" s="629">
        <v>172</v>
      </c>
      <c r="CI70" s="629">
        <v>17</v>
      </c>
      <c r="CJ70" s="629">
        <v>92</v>
      </c>
      <c r="CK70" s="629">
        <v>48</v>
      </c>
      <c r="CL70" s="629">
        <v>78</v>
      </c>
      <c r="CM70" s="629">
        <v>2</v>
      </c>
      <c r="CN70" s="629">
        <v>15</v>
      </c>
      <c r="CO70" s="629">
        <v>740</v>
      </c>
      <c r="CP70" s="629">
        <v>1175</v>
      </c>
      <c r="CQ70" s="629">
        <v>1038</v>
      </c>
      <c r="CR70" s="629">
        <v>1356</v>
      </c>
      <c r="CS70" s="629">
        <v>69</v>
      </c>
      <c r="CT70" s="629">
        <v>403</v>
      </c>
      <c r="CU70" s="629">
        <v>430</v>
      </c>
      <c r="CV70" s="629">
        <v>22</v>
      </c>
      <c r="CW70" s="629">
        <v>51</v>
      </c>
      <c r="CX70" s="629">
        <v>11</v>
      </c>
      <c r="CY70" s="629">
        <v>200</v>
      </c>
      <c r="CZ70" s="629">
        <v>366</v>
      </c>
      <c r="DA70" s="629">
        <v>258</v>
      </c>
      <c r="DB70" s="629">
        <v>1866</v>
      </c>
      <c r="DC70" s="629">
        <v>444</v>
      </c>
      <c r="DD70" s="629">
        <v>874</v>
      </c>
      <c r="DE70" s="629">
        <v>503</v>
      </c>
      <c r="DF70" s="629">
        <v>0</v>
      </c>
      <c r="DG70" s="629">
        <v>16</v>
      </c>
      <c r="DH70" s="630">
        <v>69419</v>
      </c>
      <c r="DI70" s="629">
        <v>7</v>
      </c>
      <c r="DJ70" s="629">
        <v>4435</v>
      </c>
      <c r="DK70" s="629">
        <v>0</v>
      </c>
      <c r="DL70" s="629">
        <v>0</v>
      </c>
      <c r="DM70" s="629">
        <v>0</v>
      </c>
      <c r="DN70" s="629">
        <v>0</v>
      </c>
      <c r="DO70" s="630">
        <v>4442</v>
      </c>
      <c r="DP70" s="630">
        <v>73861</v>
      </c>
      <c r="DQ70" s="629">
        <v>102</v>
      </c>
      <c r="DR70" s="629">
        <v>46901</v>
      </c>
      <c r="DS70" s="630">
        <v>51445</v>
      </c>
      <c r="DT70" s="629">
        <v>120864</v>
      </c>
      <c r="DU70" s="629">
        <v>-4</v>
      </c>
      <c r="DV70" s="630">
        <v>-20816</v>
      </c>
      <c r="DW70" s="629">
        <v>-20820</v>
      </c>
      <c r="DX70" s="630">
        <v>30625</v>
      </c>
      <c r="DY70" s="631">
        <v>100044</v>
      </c>
    </row>
    <row r="71" spans="1:129" x14ac:dyDescent="0.15">
      <c r="A71" s="628">
        <v>24</v>
      </c>
      <c r="B71" s="628">
        <v>24</v>
      </c>
      <c r="D71" s="433" t="s">
        <v>905</v>
      </c>
      <c r="E71" s="433" t="s">
        <v>406</v>
      </c>
      <c r="F71" s="629">
        <v>0</v>
      </c>
      <c r="G71" s="629">
        <v>0</v>
      </c>
      <c r="H71" s="629">
        <v>0</v>
      </c>
      <c r="I71" s="629">
        <v>0</v>
      </c>
      <c r="J71" s="629">
        <v>0</v>
      </c>
      <c r="K71" s="629">
        <v>0</v>
      </c>
      <c r="L71" s="629">
        <v>0</v>
      </c>
      <c r="M71" s="629">
        <v>69</v>
      </c>
      <c r="N71" s="629">
        <v>0</v>
      </c>
      <c r="O71" s="629">
        <v>1</v>
      </c>
      <c r="P71" s="629">
        <v>0</v>
      </c>
      <c r="Q71" s="629">
        <v>1</v>
      </c>
      <c r="R71" s="629">
        <v>1</v>
      </c>
      <c r="S71" s="629">
        <v>0</v>
      </c>
      <c r="T71" s="629">
        <v>0</v>
      </c>
      <c r="U71" s="629">
        <v>61</v>
      </c>
      <c r="V71" s="629">
        <v>31</v>
      </c>
      <c r="W71" s="629">
        <v>9</v>
      </c>
      <c r="X71" s="629">
        <v>0</v>
      </c>
      <c r="Y71" s="629">
        <v>0</v>
      </c>
      <c r="Z71" s="629">
        <v>0</v>
      </c>
      <c r="AA71" s="629">
        <v>0</v>
      </c>
      <c r="AB71" s="629">
        <v>27</v>
      </c>
      <c r="AC71" s="629">
        <v>30</v>
      </c>
      <c r="AD71" s="629">
        <v>41</v>
      </c>
      <c r="AE71" s="629">
        <v>117</v>
      </c>
      <c r="AF71" s="629">
        <v>0</v>
      </c>
      <c r="AG71" s="629">
        <v>1</v>
      </c>
      <c r="AH71" s="629">
        <v>236</v>
      </c>
      <c r="AI71" s="629">
        <v>4</v>
      </c>
      <c r="AJ71" s="629">
        <v>0</v>
      </c>
      <c r="AK71" s="629">
        <v>166</v>
      </c>
      <c r="AL71" s="629">
        <v>3</v>
      </c>
      <c r="AM71" s="629">
        <v>50</v>
      </c>
      <c r="AN71" s="629">
        <v>23</v>
      </c>
      <c r="AO71" s="629">
        <v>178</v>
      </c>
      <c r="AP71" s="629">
        <v>1215</v>
      </c>
      <c r="AQ71" s="629">
        <v>0</v>
      </c>
      <c r="AR71" s="629">
        <v>132</v>
      </c>
      <c r="AS71" s="629">
        <v>46</v>
      </c>
      <c r="AT71" s="629">
        <v>158</v>
      </c>
      <c r="AU71" s="629">
        <v>45</v>
      </c>
      <c r="AV71" s="629">
        <v>171</v>
      </c>
      <c r="AW71" s="629">
        <v>61</v>
      </c>
      <c r="AX71" s="629">
        <v>85</v>
      </c>
      <c r="AY71" s="629">
        <v>18</v>
      </c>
      <c r="AZ71" s="629">
        <v>5</v>
      </c>
      <c r="BA71" s="629">
        <v>20</v>
      </c>
      <c r="BB71" s="629">
        <v>103</v>
      </c>
      <c r="BC71" s="629">
        <v>0</v>
      </c>
      <c r="BD71" s="629">
        <v>10</v>
      </c>
      <c r="BE71" s="629">
        <v>37</v>
      </c>
      <c r="BF71" s="629">
        <v>191</v>
      </c>
      <c r="BG71" s="629">
        <v>0</v>
      </c>
      <c r="BH71" s="629">
        <v>0</v>
      </c>
      <c r="BI71" s="629">
        <v>0</v>
      </c>
      <c r="BJ71" s="629">
        <v>58</v>
      </c>
      <c r="BK71" s="629">
        <v>203</v>
      </c>
      <c r="BL71" s="629">
        <v>58</v>
      </c>
      <c r="BM71" s="629">
        <v>7</v>
      </c>
      <c r="BN71" s="629">
        <v>7</v>
      </c>
      <c r="BO71" s="629">
        <v>100</v>
      </c>
      <c r="BP71" s="629">
        <v>25</v>
      </c>
      <c r="BQ71" s="629">
        <v>15</v>
      </c>
      <c r="BR71" s="629">
        <v>12</v>
      </c>
      <c r="BS71" s="629">
        <v>162</v>
      </c>
      <c r="BT71" s="629">
        <v>35</v>
      </c>
      <c r="BU71" s="629">
        <v>24</v>
      </c>
      <c r="BV71" s="629">
        <v>53</v>
      </c>
      <c r="BW71" s="629">
        <v>1057</v>
      </c>
      <c r="BX71" s="629">
        <v>79</v>
      </c>
      <c r="BY71" s="629">
        <v>145</v>
      </c>
      <c r="BZ71" s="629">
        <v>8</v>
      </c>
      <c r="CA71" s="629">
        <v>0</v>
      </c>
      <c r="CB71" s="629">
        <v>18</v>
      </c>
      <c r="CC71" s="629">
        <v>71</v>
      </c>
      <c r="CD71" s="629">
        <v>2</v>
      </c>
      <c r="CE71" s="629">
        <v>0</v>
      </c>
      <c r="CF71" s="629">
        <v>4</v>
      </c>
      <c r="CG71" s="629">
        <v>1</v>
      </c>
      <c r="CH71" s="629">
        <v>17</v>
      </c>
      <c r="CI71" s="629">
        <v>3</v>
      </c>
      <c r="CJ71" s="629">
        <v>11</v>
      </c>
      <c r="CK71" s="629">
        <v>10</v>
      </c>
      <c r="CL71" s="629">
        <v>6</v>
      </c>
      <c r="CM71" s="629">
        <v>1</v>
      </c>
      <c r="CN71" s="629">
        <v>3</v>
      </c>
      <c r="CO71" s="629">
        <v>229</v>
      </c>
      <c r="CP71" s="629">
        <v>287</v>
      </c>
      <c r="CQ71" s="629">
        <v>180</v>
      </c>
      <c r="CR71" s="629">
        <v>346</v>
      </c>
      <c r="CS71" s="629">
        <v>21</v>
      </c>
      <c r="CT71" s="629">
        <v>157</v>
      </c>
      <c r="CU71" s="629">
        <v>203</v>
      </c>
      <c r="CV71" s="629">
        <v>12</v>
      </c>
      <c r="CW71" s="629">
        <v>2</v>
      </c>
      <c r="CX71" s="629">
        <v>1</v>
      </c>
      <c r="CY71" s="629">
        <v>208</v>
      </c>
      <c r="CZ71" s="629">
        <v>156</v>
      </c>
      <c r="DA71" s="629">
        <v>121</v>
      </c>
      <c r="DB71" s="629">
        <v>1653</v>
      </c>
      <c r="DC71" s="629">
        <v>150</v>
      </c>
      <c r="DD71" s="629">
        <v>56</v>
      </c>
      <c r="DE71" s="629">
        <v>138</v>
      </c>
      <c r="DF71" s="629">
        <v>0</v>
      </c>
      <c r="DG71" s="629">
        <v>1</v>
      </c>
      <c r="DH71" s="630">
        <v>9462</v>
      </c>
      <c r="DI71" s="629">
        <v>6</v>
      </c>
      <c r="DJ71" s="629">
        <v>10161</v>
      </c>
      <c r="DK71" s="629">
        <v>0</v>
      </c>
      <c r="DL71" s="629">
        <v>0</v>
      </c>
      <c r="DM71" s="629">
        <v>0</v>
      </c>
      <c r="DN71" s="629">
        <v>0</v>
      </c>
      <c r="DO71" s="630">
        <v>10167</v>
      </c>
      <c r="DP71" s="630">
        <v>19629</v>
      </c>
      <c r="DQ71" s="629">
        <v>2</v>
      </c>
      <c r="DR71" s="629">
        <v>2051</v>
      </c>
      <c r="DS71" s="630">
        <v>12220</v>
      </c>
      <c r="DT71" s="629">
        <v>21682</v>
      </c>
      <c r="DU71" s="629">
        <v>0</v>
      </c>
      <c r="DV71" s="630">
        <v>-17308</v>
      </c>
      <c r="DW71" s="629">
        <v>-17308</v>
      </c>
      <c r="DX71" s="630">
        <v>-5088</v>
      </c>
      <c r="DY71" s="631">
        <v>4374</v>
      </c>
    </row>
    <row r="72" spans="1:129" x14ac:dyDescent="0.15">
      <c r="A72" s="628">
        <v>25</v>
      </c>
      <c r="B72" s="628">
        <v>25</v>
      </c>
      <c r="D72" s="433" t="s">
        <v>906</v>
      </c>
      <c r="E72" s="433" t="s">
        <v>581</v>
      </c>
      <c r="F72" s="629">
        <v>0</v>
      </c>
      <c r="G72" s="629">
        <v>0</v>
      </c>
      <c r="H72" s="629">
        <v>0</v>
      </c>
      <c r="I72" s="629">
        <v>0</v>
      </c>
      <c r="J72" s="629">
        <v>0</v>
      </c>
      <c r="K72" s="629">
        <v>0</v>
      </c>
      <c r="L72" s="629">
        <v>1</v>
      </c>
      <c r="M72" s="629">
        <v>35</v>
      </c>
      <c r="N72" s="629">
        <v>0</v>
      </c>
      <c r="O72" s="629">
        <v>0</v>
      </c>
      <c r="P72" s="629">
        <v>0</v>
      </c>
      <c r="Q72" s="629">
        <v>0</v>
      </c>
      <c r="R72" s="629">
        <v>1</v>
      </c>
      <c r="S72" s="629">
        <v>1</v>
      </c>
      <c r="T72" s="629">
        <v>0</v>
      </c>
      <c r="U72" s="629">
        <v>138</v>
      </c>
      <c r="V72" s="629">
        <v>32</v>
      </c>
      <c r="W72" s="629">
        <v>7</v>
      </c>
      <c r="X72" s="629">
        <v>0</v>
      </c>
      <c r="Y72" s="629">
        <v>0</v>
      </c>
      <c r="Z72" s="629">
        <v>0</v>
      </c>
      <c r="AA72" s="629">
        <v>0</v>
      </c>
      <c r="AB72" s="629">
        <v>59</v>
      </c>
      <c r="AC72" s="629">
        <v>74</v>
      </c>
      <c r="AD72" s="629">
        <v>38</v>
      </c>
      <c r="AE72" s="629">
        <v>52</v>
      </c>
      <c r="AF72" s="629">
        <v>0</v>
      </c>
      <c r="AG72" s="629">
        <v>3</v>
      </c>
      <c r="AH72" s="629">
        <v>45</v>
      </c>
      <c r="AI72" s="629">
        <v>1</v>
      </c>
      <c r="AJ72" s="629">
        <v>0</v>
      </c>
      <c r="AK72" s="629">
        <v>36</v>
      </c>
      <c r="AL72" s="629">
        <v>10</v>
      </c>
      <c r="AM72" s="629">
        <v>2</v>
      </c>
      <c r="AN72" s="629">
        <v>4</v>
      </c>
      <c r="AO72" s="629">
        <v>33</v>
      </c>
      <c r="AP72" s="629">
        <v>299</v>
      </c>
      <c r="AQ72" s="629">
        <v>0</v>
      </c>
      <c r="AR72" s="629">
        <v>62</v>
      </c>
      <c r="AS72" s="629">
        <v>69</v>
      </c>
      <c r="AT72" s="629">
        <v>33</v>
      </c>
      <c r="AU72" s="629">
        <v>14</v>
      </c>
      <c r="AV72" s="629">
        <v>27</v>
      </c>
      <c r="AW72" s="629">
        <v>20</v>
      </c>
      <c r="AX72" s="629">
        <v>42</v>
      </c>
      <c r="AY72" s="629">
        <v>5</v>
      </c>
      <c r="AZ72" s="629">
        <v>5</v>
      </c>
      <c r="BA72" s="629">
        <v>17</v>
      </c>
      <c r="BB72" s="629">
        <v>41</v>
      </c>
      <c r="BC72" s="629">
        <v>2</v>
      </c>
      <c r="BD72" s="629">
        <v>12</v>
      </c>
      <c r="BE72" s="629">
        <v>12</v>
      </c>
      <c r="BF72" s="629">
        <v>34</v>
      </c>
      <c r="BG72" s="629">
        <v>0</v>
      </c>
      <c r="BH72" s="629">
        <v>0</v>
      </c>
      <c r="BI72" s="629">
        <v>0</v>
      </c>
      <c r="BJ72" s="629">
        <v>5</v>
      </c>
      <c r="BK72" s="629">
        <v>34</v>
      </c>
      <c r="BL72" s="629">
        <v>19</v>
      </c>
      <c r="BM72" s="629">
        <v>7</v>
      </c>
      <c r="BN72" s="629">
        <v>7</v>
      </c>
      <c r="BO72" s="629">
        <v>87</v>
      </c>
      <c r="BP72" s="629">
        <v>34</v>
      </c>
      <c r="BQ72" s="629">
        <v>20</v>
      </c>
      <c r="BR72" s="629">
        <v>17</v>
      </c>
      <c r="BS72" s="629">
        <v>42</v>
      </c>
      <c r="BT72" s="629">
        <v>9</v>
      </c>
      <c r="BU72" s="629">
        <v>1282</v>
      </c>
      <c r="BV72" s="629">
        <v>134</v>
      </c>
      <c r="BW72" s="629">
        <v>649</v>
      </c>
      <c r="BX72" s="629">
        <v>118</v>
      </c>
      <c r="BY72" s="629">
        <v>136</v>
      </c>
      <c r="BZ72" s="629">
        <v>13</v>
      </c>
      <c r="CA72" s="629">
        <v>1</v>
      </c>
      <c r="CB72" s="629">
        <v>202</v>
      </c>
      <c r="CC72" s="629">
        <v>115</v>
      </c>
      <c r="CD72" s="629">
        <v>2</v>
      </c>
      <c r="CE72" s="629">
        <v>0</v>
      </c>
      <c r="CF72" s="629">
        <v>5</v>
      </c>
      <c r="CG72" s="629">
        <v>16</v>
      </c>
      <c r="CH72" s="629">
        <v>80</v>
      </c>
      <c r="CI72" s="629">
        <v>2</v>
      </c>
      <c r="CJ72" s="629">
        <v>74</v>
      </c>
      <c r="CK72" s="629">
        <v>4</v>
      </c>
      <c r="CL72" s="629">
        <v>13</v>
      </c>
      <c r="CM72" s="629">
        <v>1</v>
      </c>
      <c r="CN72" s="629">
        <v>4</v>
      </c>
      <c r="CO72" s="629">
        <v>337</v>
      </c>
      <c r="CP72" s="629">
        <v>501</v>
      </c>
      <c r="CQ72" s="629">
        <v>1112</v>
      </c>
      <c r="CR72" s="629">
        <v>757</v>
      </c>
      <c r="CS72" s="629">
        <v>21</v>
      </c>
      <c r="CT72" s="629">
        <v>148</v>
      </c>
      <c r="CU72" s="629">
        <v>264</v>
      </c>
      <c r="CV72" s="629">
        <v>17</v>
      </c>
      <c r="CW72" s="629">
        <v>8</v>
      </c>
      <c r="CX72" s="629">
        <v>1</v>
      </c>
      <c r="CY72" s="629">
        <v>45</v>
      </c>
      <c r="CZ72" s="629">
        <v>107</v>
      </c>
      <c r="DA72" s="629">
        <v>79</v>
      </c>
      <c r="DB72" s="629">
        <v>897</v>
      </c>
      <c r="DC72" s="629">
        <v>256</v>
      </c>
      <c r="DD72" s="629">
        <v>129</v>
      </c>
      <c r="DE72" s="629">
        <v>130</v>
      </c>
      <c r="DF72" s="629">
        <v>0</v>
      </c>
      <c r="DG72" s="629">
        <v>6</v>
      </c>
      <c r="DH72" s="630">
        <v>9213</v>
      </c>
      <c r="DI72" s="629">
        <v>12</v>
      </c>
      <c r="DJ72" s="629">
        <v>6131</v>
      </c>
      <c r="DK72" s="629">
        <v>-82</v>
      </c>
      <c r="DL72" s="629">
        <v>0</v>
      </c>
      <c r="DM72" s="629">
        <v>0</v>
      </c>
      <c r="DN72" s="629">
        <v>0</v>
      </c>
      <c r="DO72" s="630">
        <v>6061</v>
      </c>
      <c r="DP72" s="630">
        <v>15274</v>
      </c>
      <c r="DQ72" s="629">
        <v>97</v>
      </c>
      <c r="DR72" s="629">
        <v>33</v>
      </c>
      <c r="DS72" s="630">
        <v>6191</v>
      </c>
      <c r="DT72" s="629">
        <v>15404</v>
      </c>
      <c r="DU72" s="629">
        <v>-4</v>
      </c>
      <c r="DV72" s="630">
        <v>-5</v>
      </c>
      <c r="DW72" s="629">
        <v>-9</v>
      </c>
      <c r="DX72" s="630">
        <v>6182</v>
      </c>
      <c r="DY72" s="631">
        <v>15395</v>
      </c>
    </row>
    <row r="73" spans="1:129" x14ac:dyDescent="0.15">
      <c r="A73" s="628">
        <v>26</v>
      </c>
      <c r="B73" s="628">
        <v>26</v>
      </c>
      <c r="D73" s="433" t="s">
        <v>907</v>
      </c>
      <c r="E73" s="433" t="s">
        <v>582</v>
      </c>
      <c r="F73" s="629">
        <v>0</v>
      </c>
      <c r="G73" s="629">
        <v>0</v>
      </c>
      <c r="H73" s="629">
        <v>0</v>
      </c>
      <c r="I73" s="629">
        <v>0</v>
      </c>
      <c r="J73" s="629">
        <v>0</v>
      </c>
      <c r="K73" s="629">
        <v>0</v>
      </c>
      <c r="L73" s="629">
        <v>1</v>
      </c>
      <c r="M73" s="629">
        <v>14</v>
      </c>
      <c r="N73" s="629">
        <v>0</v>
      </c>
      <c r="O73" s="629">
        <v>0</v>
      </c>
      <c r="P73" s="629">
        <v>0</v>
      </c>
      <c r="Q73" s="629">
        <v>0</v>
      </c>
      <c r="R73" s="629">
        <v>0</v>
      </c>
      <c r="S73" s="629">
        <v>0</v>
      </c>
      <c r="T73" s="629">
        <v>0</v>
      </c>
      <c r="U73" s="629">
        <v>67</v>
      </c>
      <c r="V73" s="629">
        <v>16</v>
      </c>
      <c r="W73" s="629">
        <v>7</v>
      </c>
      <c r="X73" s="629">
        <v>0</v>
      </c>
      <c r="Y73" s="629">
        <v>0</v>
      </c>
      <c r="Z73" s="629">
        <v>0</v>
      </c>
      <c r="AA73" s="629">
        <v>0</v>
      </c>
      <c r="AB73" s="629">
        <v>21</v>
      </c>
      <c r="AC73" s="629">
        <v>71</v>
      </c>
      <c r="AD73" s="629">
        <v>47</v>
      </c>
      <c r="AE73" s="629">
        <v>76</v>
      </c>
      <c r="AF73" s="629">
        <v>0</v>
      </c>
      <c r="AG73" s="629">
        <v>0</v>
      </c>
      <c r="AH73" s="629">
        <v>2</v>
      </c>
      <c r="AI73" s="629">
        <v>0</v>
      </c>
      <c r="AJ73" s="629">
        <v>0</v>
      </c>
      <c r="AK73" s="629">
        <v>28</v>
      </c>
      <c r="AL73" s="629">
        <v>22</v>
      </c>
      <c r="AM73" s="629">
        <v>1</v>
      </c>
      <c r="AN73" s="629">
        <v>9</v>
      </c>
      <c r="AO73" s="629">
        <v>29</v>
      </c>
      <c r="AP73" s="629">
        <v>3</v>
      </c>
      <c r="AQ73" s="629">
        <v>0</v>
      </c>
      <c r="AR73" s="629">
        <v>0</v>
      </c>
      <c r="AS73" s="629">
        <v>0</v>
      </c>
      <c r="AT73" s="629">
        <v>4</v>
      </c>
      <c r="AU73" s="629">
        <v>2</v>
      </c>
      <c r="AV73" s="629">
        <v>3</v>
      </c>
      <c r="AW73" s="629">
        <v>8</v>
      </c>
      <c r="AX73" s="629">
        <v>2</v>
      </c>
      <c r="AY73" s="629">
        <v>2</v>
      </c>
      <c r="AZ73" s="629">
        <v>1</v>
      </c>
      <c r="BA73" s="629">
        <v>8</v>
      </c>
      <c r="BB73" s="629">
        <v>8</v>
      </c>
      <c r="BC73" s="629">
        <v>0</v>
      </c>
      <c r="BD73" s="629">
        <v>2</v>
      </c>
      <c r="BE73" s="629">
        <v>5</v>
      </c>
      <c r="BF73" s="629">
        <v>35</v>
      </c>
      <c r="BG73" s="629">
        <v>0</v>
      </c>
      <c r="BH73" s="629">
        <v>0</v>
      </c>
      <c r="BI73" s="629">
        <v>0</v>
      </c>
      <c r="BJ73" s="629">
        <v>1</v>
      </c>
      <c r="BK73" s="629">
        <v>25</v>
      </c>
      <c r="BL73" s="629">
        <v>149</v>
      </c>
      <c r="BM73" s="629">
        <v>0</v>
      </c>
      <c r="BN73" s="629">
        <v>0</v>
      </c>
      <c r="BO73" s="629">
        <v>47</v>
      </c>
      <c r="BP73" s="629">
        <v>0</v>
      </c>
      <c r="BQ73" s="629">
        <v>124</v>
      </c>
      <c r="BR73" s="629">
        <v>116</v>
      </c>
      <c r="BS73" s="629">
        <v>783</v>
      </c>
      <c r="BT73" s="629">
        <v>7</v>
      </c>
      <c r="BU73" s="629">
        <v>28</v>
      </c>
      <c r="BV73" s="629">
        <v>0</v>
      </c>
      <c r="BW73" s="629">
        <v>280</v>
      </c>
      <c r="BX73" s="629">
        <v>281</v>
      </c>
      <c r="BY73" s="629">
        <v>5</v>
      </c>
      <c r="BZ73" s="629">
        <v>0</v>
      </c>
      <c r="CA73" s="629">
        <v>0</v>
      </c>
      <c r="CB73" s="629">
        <v>682</v>
      </c>
      <c r="CC73" s="629">
        <v>260</v>
      </c>
      <c r="CD73" s="629">
        <v>7</v>
      </c>
      <c r="CE73" s="629">
        <v>0</v>
      </c>
      <c r="CF73" s="629">
        <v>22</v>
      </c>
      <c r="CG73" s="629">
        <v>15</v>
      </c>
      <c r="CH73" s="629">
        <v>151</v>
      </c>
      <c r="CI73" s="629">
        <v>4</v>
      </c>
      <c r="CJ73" s="629">
        <v>123</v>
      </c>
      <c r="CK73" s="629">
        <v>162</v>
      </c>
      <c r="CL73" s="629">
        <v>8</v>
      </c>
      <c r="CM73" s="629">
        <v>2</v>
      </c>
      <c r="CN73" s="629">
        <v>3</v>
      </c>
      <c r="CO73" s="629">
        <v>2377</v>
      </c>
      <c r="CP73" s="629">
        <v>344</v>
      </c>
      <c r="CQ73" s="629">
        <v>429</v>
      </c>
      <c r="CR73" s="629">
        <v>635</v>
      </c>
      <c r="CS73" s="629">
        <v>45</v>
      </c>
      <c r="CT73" s="629">
        <v>90</v>
      </c>
      <c r="CU73" s="629">
        <v>153</v>
      </c>
      <c r="CV73" s="629">
        <v>0</v>
      </c>
      <c r="CW73" s="629">
        <v>8</v>
      </c>
      <c r="CX73" s="629">
        <v>0</v>
      </c>
      <c r="CY73" s="629">
        <v>37</v>
      </c>
      <c r="CZ73" s="629">
        <v>20</v>
      </c>
      <c r="DA73" s="629">
        <v>313</v>
      </c>
      <c r="DB73" s="629">
        <v>1536</v>
      </c>
      <c r="DC73" s="629">
        <v>172</v>
      </c>
      <c r="DD73" s="629">
        <v>330</v>
      </c>
      <c r="DE73" s="629">
        <v>367</v>
      </c>
      <c r="DF73" s="629">
        <v>0</v>
      </c>
      <c r="DG73" s="629">
        <v>52</v>
      </c>
      <c r="DH73" s="630">
        <v>10687</v>
      </c>
      <c r="DI73" s="629">
        <v>0</v>
      </c>
      <c r="DJ73" s="629">
        <v>1342</v>
      </c>
      <c r="DK73" s="629">
        <v>2330</v>
      </c>
      <c r="DL73" s="629">
        <v>0</v>
      </c>
      <c r="DM73" s="629">
        <v>0</v>
      </c>
      <c r="DN73" s="629">
        <v>0</v>
      </c>
      <c r="DO73" s="630">
        <v>3672</v>
      </c>
      <c r="DP73" s="630">
        <v>14359</v>
      </c>
      <c r="DQ73" s="629">
        <v>24</v>
      </c>
      <c r="DR73" s="629">
        <v>11</v>
      </c>
      <c r="DS73" s="630">
        <v>3707</v>
      </c>
      <c r="DT73" s="629">
        <v>14394</v>
      </c>
      <c r="DU73" s="629">
        <v>0</v>
      </c>
      <c r="DV73" s="630">
        <v>0</v>
      </c>
      <c r="DW73" s="629">
        <v>0</v>
      </c>
      <c r="DX73" s="630">
        <v>3707</v>
      </c>
      <c r="DY73" s="631">
        <v>14394</v>
      </c>
    </row>
    <row r="74" spans="1:129" x14ac:dyDescent="0.15">
      <c r="A74" s="628">
        <v>27</v>
      </c>
      <c r="B74" s="628">
        <v>27</v>
      </c>
      <c r="D74" s="433" t="s">
        <v>908</v>
      </c>
      <c r="E74" s="433" t="s">
        <v>583</v>
      </c>
      <c r="F74" s="629">
        <v>39</v>
      </c>
      <c r="G74" s="629">
        <v>0</v>
      </c>
      <c r="H74" s="629">
        <v>2</v>
      </c>
      <c r="I74" s="629">
        <v>0</v>
      </c>
      <c r="J74" s="629">
        <v>0</v>
      </c>
      <c r="K74" s="629">
        <v>0</v>
      </c>
      <c r="L74" s="629">
        <v>14</v>
      </c>
      <c r="M74" s="629">
        <v>1414</v>
      </c>
      <c r="N74" s="629">
        <v>8</v>
      </c>
      <c r="O74" s="629">
        <v>67</v>
      </c>
      <c r="P74" s="629">
        <v>0</v>
      </c>
      <c r="Q74" s="629">
        <v>10</v>
      </c>
      <c r="R74" s="629">
        <v>53</v>
      </c>
      <c r="S74" s="629">
        <v>56</v>
      </c>
      <c r="T74" s="629">
        <v>41</v>
      </c>
      <c r="U74" s="629">
        <v>3871</v>
      </c>
      <c r="V74" s="629">
        <v>2344</v>
      </c>
      <c r="W74" s="629">
        <v>793</v>
      </c>
      <c r="X74" s="629">
        <v>0</v>
      </c>
      <c r="Y74" s="629">
        <v>0</v>
      </c>
      <c r="Z74" s="629">
        <v>0</v>
      </c>
      <c r="AA74" s="629">
        <v>0</v>
      </c>
      <c r="AB74" s="629">
        <v>583</v>
      </c>
      <c r="AC74" s="629">
        <v>992</v>
      </c>
      <c r="AD74" s="629">
        <v>486</v>
      </c>
      <c r="AE74" s="629">
        <v>2999</v>
      </c>
      <c r="AF74" s="629">
        <v>5</v>
      </c>
      <c r="AG74" s="629">
        <v>29</v>
      </c>
      <c r="AH74" s="629">
        <v>2510</v>
      </c>
      <c r="AI74" s="629">
        <v>41</v>
      </c>
      <c r="AJ74" s="629">
        <v>8</v>
      </c>
      <c r="AK74" s="629">
        <v>826</v>
      </c>
      <c r="AL74" s="629">
        <v>223</v>
      </c>
      <c r="AM74" s="629">
        <v>121</v>
      </c>
      <c r="AN74" s="629">
        <v>141</v>
      </c>
      <c r="AO74" s="629">
        <v>1586</v>
      </c>
      <c r="AP74" s="629">
        <v>4329</v>
      </c>
      <c r="AQ74" s="629">
        <v>0</v>
      </c>
      <c r="AR74" s="629">
        <v>12400</v>
      </c>
      <c r="AS74" s="629">
        <v>1196</v>
      </c>
      <c r="AT74" s="629">
        <v>1942</v>
      </c>
      <c r="AU74" s="629">
        <v>991</v>
      </c>
      <c r="AV74" s="629">
        <v>1659</v>
      </c>
      <c r="AW74" s="629">
        <v>1966</v>
      </c>
      <c r="AX74" s="629">
        <v>3423</v>
      </c>
      <c r="AY74" s="629">
        <v>696</v>
      </c>
      <c r="AZ74" s="629">
        <v>107</v>
      </c>
      <c r="BA74" s="629">
        <v>465</v>
      </c>
      <c r="BB74" s="629">
        <v>5760</v>
      </c>
      <c r="BC74" s="629">
        <v>170</v>
      </c>
      <c r="BD74" s="629">
        <v>1329</v>
      </c>
      <c r="BE74" s="629">
        <v>647</v>
      </c>
      <c r="BF74" s="629">
        <v>8638</v>
      </c>
      <c r="BG74" s="629">
        <v>0</v>
      </c>
      <c r="BH74" s="629">
        <v>0</v>
      </c>
      <c r="BI74" s="629">
        <v>0</v>
      </c>
      <c r="BJ74" s="629">
        <v>898</v>
      </c>
      <c r="BK74" s="629">
        <v>2334</v>
      </c>
      <c r="BL74" s="629">
        <v>963</v>
      </c>
      <c r="BM74" s="629">
        <v>855</v>
      </c>
      <c r="BN74" s="629">
        <v>15</v>
      </c>
      <c r="BO74" s="629">
        <v>6697</v>
      </c>
      <c r="BP74" s="629">
        <v>1824</v>
      </c>
      <c r="BQ74" s="629">
        <v>1191</v>
      </c>
      <c r="BR74" s="629">
        <v>857</v>
      </c>
      <c r="BS74" s="629">
        <v>1986</v>
      </c>
      <c r="BT74" s="629">
        <v>109</v>
      </c>
      <c r="BU74" s="629">
        <v>301</v>
      </c>
      <c r="BV74" s="629">
        <v>243</v>
      </c>
      <c r="BW74" s="629">
        <v>2844</v>
      </c>
      <c r="BX74" s="629">
        <v>555</v>
      </c>
      <c r="BY74" s="629">
        <v>145</v>
      </c>
      <c r="BZ74" s="629">
        <v>158</v>
      </c>
      <c r="CA74" s="629">
        <v>121</v>
      </c>
      <c r="CB74" s="629">
        <v>89</v>
      </c>
      <c r="CC74" s="629">
        <v>1445</v>
      </c>
      <c r="CD74" s="629">
        <v>50</v>
      </c>
      <c r="CE74" s="629">
        <v>0</v>
      </c>
      <c r="CF74" s="629">
        <v>46</v>
      </c>
      <c r="CG74" s="629">
        <v>73</v>
      </c>
      <c r="CH74" s="629">
        <v>220</v>
      </c>
      <c r="CI74" s="629">
        <v>22</v>
      </c>
      <c r="CJ74" s="629">
        <v>67</v>
      </c>
      <c r="CK74" s="629">
        <v>59</v>
      </c>
      <c r="CL74" s="629">
        <v>559</v>
      </c>
      <c r="CM74" s="629">
        <v>3</v>
      </c>
      <c r="CN74" s="629">
        <v>170</v>
      </c>
      <c r="CO74" s="629">
        <v>884</v>
      </c>
      <c r="CP74" s="629">
        <v>560</v>
      </c>
      <c r="CQ74" s="629">
        <v>4665</v>
      </c>
      <c r="CR74" s="629">
        <v>11700</v>
      </c>
      <c r="CS74" s="629">
        <v>122</v>
      </c>
      <c r="CT74" s="629">
        <v>716</v>
      </c>
      <c r="CU74" s="629">
        <v>910</v>
      </c>
      <c r="CV74" s="629">
        <v>279</v>
      </c>
      <c r="CW74" s="629">
        <v>312</v>
      </c>
      <c r="CX74" s="629">
        <v>18</v>
      </c>
      <c r="CY74" s="629">
        <v>3747</v>
      </c>
      <c r="CZ74" s="629">
        <v>1045</v>
      </c>
      <c r="DA74" s="629">
        <v>370</v>
      </c>
      <c r="DB74" s="629">
        <v>12002</v>
      </c>
      <c r="DC74" s="629">
        <v>554</v>
      </c>
      <c r="DD74" s="629">
        <v>691</v>
      </c>
      <c r="DE74" s="629">
        <v>863</v>
      </c>
      <c r="DF74" s="629">
        <v>639</v>
      </c>
      <c r="DG74" s="629">
        <v>41</v>
      </c>
      <c r="DH74" s="630">
        <v>129997</v>
      </c>
      <c r="DI74" s="629">
        <v>4685</v>
      </c>
      <c r="DJ74" s="629">
        <v>160283</v>
      </c>
      <c r="DK74" s="629">
        <v>17</v>
      </c>
      <c r="DL74" s="629">
        <v>1022</v>
      </c>
      <c r="DM74" s="629">
        <v>22153</v>
      </c>
      <c r="DN74" s="629">
        <v>218</v>
      </c>
      <c r="DO74" s="630">
        <v>188378</v>
      </c>
      <c r="DP74" s="630">
        <v>318375</v>
      </c>
      <c r="DQ74" s="629">
        <v>9979</v>
      </c>
      <c r="DR74" s="629">
        <v>140796</v>
      </c>
      <c r="DS74" s="630">
        <v>339153</v>
      </c>
      <c r="DT74" s="629">
        <v>469150</v>
      </c>
      <c r="DU74" s="629">
        <v>-2383</v>
      </c>
      <c r="DV74" s="630">
        <v>-266316</v>
      </c>
      <c r="DW74" s="629">
        <v>-268699</v>
      </c>
      <c r="DX74" s="630">
        <v>70454</v>
      </c>
      <c r="DY74" s="631">
        <v>200451</v>
      </c>
    </row>
    <row r="75" spans="1:129" x14ac:dyDescent="0.15">
      <c r="A75" s="628">
        <v>28</v>
      </c>
      <c r="B75" s="628">
        <v>28</v>
      </c>
      <c r="D75" s="433" t="s">
        <v>909</v>
      </c>
      <c r="E75" s="433" t="s">
        <v>38</v>
      </c>
      <c r="F75" s="629">
        <v>4</v>
      </c>
      <c r="G75" s="629">
        <v>0</v>
      </c>
      <c r="H75" s="629">
        <v>0</v>
      </c>
      <c r="I75" s="629">
        <v>0</v>
      </c>
      <c r="J75" s="629">
        <v>0</v>
      </c>
      <c r="K75" s="629">
        <v>0</v>
      </c>
      <c r="L75" s="629">
        <v>19</v>
      </c>
      <c r="M75" s="629">
        <v>84</v>
      </c>
      <c r="N75" s="629">
        <v>1</v>
      </c>
      <c r="O75" s="629">
        <v>3</v>
      </c>
      <c r="P75" s="629">
        <v>0</v>
      </c>
      <c r="Q75" s="629">
        <v>3</v>
      </c>
      <c r="R75" s="629">
        <v>11</v>
      </c>
      <c r="S75" s="629">
        <v>8</v>
      </c>
      <c r="T75" s="629">
        <v>9</v>
      </c>
      <c r="U75" s="629">
        <v>350</v>
      </c>
      <c r="V75" s="629">
        <v>260</v>
      </c>
      <c r="W75" s="629">
        <v>110</v>
      </c>
      <c r="X75" s="629">
        <v>0</v>
      </c>
      <c r="Y75" s="629">
        <v>0</v>
      </c>
      <c r="Z75" s="629">
        <v>0</v>
      </c>
      <c r="AA75" s="629">
        <v>0</v>
      </c>
      <c r="AB75" s="629">
        <v>108</v>
      </c>
      <c r="AC75" s="629">
        <v>86</v>
      </c>
      <c r="AD75" s="629">
        <v>77</v>
      </c>
      <c r="AE75" s="629">
        <v>362</v>
      </c>
      <c r="AF75" s="629">
        <v>2</v>
      </c>
      <c r="AG75" s="629">
        <v>7</v>
      </c>
      <c r="AH75" s="629">
        <v>156</v>
      </c>
      <c r="AI75" s="629">
        <v>4</v>
      </c>
      <c r="AJ75" s="629">
        <v>1</v>
      </c>
      <c r="AK75" s="629">
        <v>206</v>
      </c>
      <c r="AL75" s="629">
        <v>80</v>
      </c>
      <c r="AM75" s="629">
        <v>49</v>
      </c>
      <c r="AN75" s="629">
        <v>31</v>
      </c>
      <c r="AO75" s="629">
        <v>445</v>
      </c>
      <c r="AP75" s="629">
        <v>797</v>
      </c>
      <c r="AQ75" s="629">
        <v>0</v>
      </c>
      <c r="AR75" s="629">
        <v>1068</v>
      </c>
      <c r="AS75" s="629">
        <v>581</v>
      </c>
      <c r="AT75" s="629">
        <v>259</v>
      </c>
      <c r="AU75" s="629">
        <v>287</v>
      </c>
      <c r="AV75" s="629">
        <v>442</v>
      </c>
      <c r="AW75" s="629">
        <v>376</v>
      </c>
      <c r="AX75" s="629">
        <v>573</v>
      </c>
      <c r="AY75" s="629">
        <v>99</v>
      </c>
      <c r="AZ75" s="629">
        <v>12</v>
      </c>
      <c r="BA75" s="629">
        <v>85</v>
      </c>
      <c r="BB75" s="629">
        <v>523</v>
      </c>
      <c r="BC75" s="629">
        <v>19</v>
      </c>
      <c r="BD75" s="629">
        <v>188</v>
      </c>
      <c r="BE75" s="629">
        <v>103</v>
      </c>
      <c r="BF75" s="629">
        <v>708</v>
      </c>
      <c r="BG75" s="629">
        <v>0</v>
      </c>
      <c r="BH75" s="629">
        <v>0</v>
      </c>
      <c r="BI75" s="629">
        <v>0</v>
      </c>
      <c r="BJ75" s="629">
        <v>56</v>
      </c>
      <c r="BK75" s="629">
        <v>832</v>
      </c>
      <c r="BL75" s="629">
        <v>264</v>
      </c>
      <c r="BM75" s="629">
        <v>264</v>
      </c>
      <c r="BN75" s="629">
        <v>6</v>
      </c>
      <c r="BO75" s="629">
        <v>1378</v>
      </c>
      <c r="BP75" s="629">
        <v>198</v>
      </c>
      <c r="BQ75" s="629">
        <v>510</v>
      </c>
      <c r="BR75" s="629">
        <v>327</v>
      </c>
      <c r="BS75" s="629">
        <v>1796</v>
      </c>
      <c r="BT75" s="629">
        <v>26</v>
      </c>
      <c r="BU75" s="629">
        <v>394</v>
      </c>
      <c r="BV75" s="629">
        <v>441</v>
      </c>
      <c r="BW75" s="629">
        <v>3515</v>
      </c>
      <c r="BX75" s="629">
        <v>4018</v>
      </c>
      <c r="BY75" s="629">
        <v>6596</v>
      </c>
      <c r="BZ75" s="629">
        <v>3053</v>
      </c>
      <c r="CA75" s="629">
        <v>11514</v>
      </c>
      <c r="CB75" s="629">
        <v>1442</v>
      </c>
      <c r="CC75" s="629">
        <v>1322</v>
      </c>
      <c r="CD75" s="629">
        <v>152</v>
      </c>
      <c r="CE75" s="629">
        <v>0</v>
      </c>
      <c r="CF75" s="629">
        <v>105</v>
      </c>
      <c r="CG75" s="629">
        <v>46</v>
      </c>
      <c r="CH75" s="629">
        <v>234</v>
      </c>
      <c r="CI75" s="629">
        <v>3</v>
      </c>
      <c r="CJ75" s="629">
        <v>135</v>
      </c>
      <c r="CK75" s="629">
        <v>41</v>
      </c>
      <c r="CL75" s="629">
        <v>172</v>
      </c>
      <c r="CM75" s="629">
        <v>2</v>
      </c>
      <c r="CN75" s="629">
        <v>16</v>
      </c>
      <c r="CO75" s="629">
        <v>1681</v>
      </c>
      <c r="CP75" s="629">
        <v>659</v>
      </c>
      <c r="CQ75" s="629">
        <v>382</v>
      </c>
      <c r="CR75" s="629">
        <v>1040</v>
      </c>
      <c r="CS75" s="629">
        <v>215</v>
      </c>
      <c r="CT75" s="629">
        <v>540</v>
      </c>
      <c r="CU75" s="629">
        <v>211</v>
      </c>
      <c r="CV75" s="629">
        <v>203</v>
      </c>
      <c r="CW75" s="629">
        <v>780</v>
      </c>
      <c r="CX75" s="629">
        <v>5</v>
      </c>
      <c r="CY75" s="629">
        <v>409</v>
      </c>
      <c r="CZ75" s="629">
        <v>380</v>
      </c>
      <c r="DA75" s="629">
        <v>142</v>
      </c>
      <c r="DB75" s="629">
        <v>558</v>
      </c>
      <c r="DC75" s="629">
        <v>48</v>
      </c>
      <c r="DD75" s="629">
        <v>284</v>
      </c>
      <c r="DE75" s="629">
        <v>166</v>
      </c>
      <c r="DF75" s="629">
        <v>0</v>
      </c>
      <c r="DG75" s="629">
        <v>12</v>
      </c>
      <c r="DH75" s="630">
        <v>55169</v>
      </c>
      <c r="DI75" s="629">
        <v>1</v>
      </c>
      <c r="DJ75" s="629">
        <v>46345</v>
      </c>
      <c r="DK75" s="629">
        <v>0</v>
      </c>
      <c r="DL75" s="629">
        <v>0</v>
      </c>
      <c r="DM75" s="629">
        <v>0</v>
      </c>
      <c r="DN75" s="629">
        <v>0</v>
      </c>
      <c r="DO75" s="630">
        <v>46346</v>
      </c>
      <c r="DP75" s="630">
        <v>101515</v>
      </c>
      <c r="DQ75" s="629">
        <v>5064</v>
      </c>
      <c r="DR75" s="629">
        <v>3859</v>
      </c>
      <c r="DS75" s="630">
        <v>55269</v>
      </c>
      <c r="DT75" s="629">
        <v>110438</v>
      </c>
      <c r="DU75" s="629">
        <v>-4756</v>
      </c>
      <c r="DV75" s="630">
        <v>-16313</v>
      </c>
      <c r="DW75" s="629">
        <v>-21069</v>
      </c>
      <c r="DX75" s="630">
        <v>34200</v>
      </c>
      <c r="DY75" s="631">
        <v>89369</v>
      </c>
    </row>
    <row r="76" spans="1:129" x14ac:dyDescent="0.15">
      <c r="A76" s="628">
        <v>29</v>
      </c>
      <c r="B76" s="628">
        <v>29</v>
      </c>
      <c r="D76" s="433" t="s">
        <v>910</v>
      </c>
      <c r="E76" s="433" t="s">
        <v>584</v>
      </c>
      <c r="F76" s="629">
        <v>0</v>
      </c>
      <c r="G76" s="629">
        <v>0</v>
      </c>
      <c r="H76" s="629">
        <v>1</v>
      </c>
      <c r="I76" s="629">
        <v>0</v>
      </c>
      <c r="J76" s="629">
        <v>0</v>
      </c>
      <c r="K76" s="629">
        <v>0</v>
      </c>
      <c r="L76" s="629">
        <v>2</v>
      </c>
      <c r="M76" s="629">
        <v>49</v>
      </c>
      <c r="N76" s="629">
        <v>0</v>
      </c>
      <c r="O76" s="629">
        <v>0</v>
      </c>
      <c r="P76" s="629">
        <v>0</v>
      </c>
      <c r="Q76" s="629">
        <v>0</v>
      </c>
      <c r="R76" s="629">
        <v>3</v>
      </c>
      <c r="S76" s="629">
        <v>2</v>
      </c>
      <c r="T76" s="629">
        <v>3</v>
      </c>
      <c r="U76" s="629">
        <v>85</v>
      </c>
      <c r="V76" s="629">
        <v>58</v>
      </c>
      <c r="W76" s="629">
        <v>55</v>
      </c>
      <c r="X76" s="629">
        <v>0</v>
      </c>
      <c r="Y76" s="629">
        <v>0</v>
      </c>
      <c r="Z76" s="629">
        <v>0</v>
      </c>
      <c r="AA76" s="629">
        <v>0</v>
      </c>
      <c r="AB76" s="629">
        <v>35</v>
      </c>
      <c r="AC76" s="629">
        <v>41</v>
      </c>
      <c r="AD76" s="629">
        <v>49</v>
      </c>
      <c r="AE76" s="629">
        <v>79</v>
      </c>
      <c r="AF76" s="629">
        <v>0</v>
      </c>
      <c r="AG76" s="629">
        <v>1</v>
      </c>
      <c r="AH76" s="629">
        <v>146</v>
      </c>
      <c r="AI76" s="629">
        <v>2</v>
      </c>
      <c r="AJ76" s="629">
        <v>0</v>
      </c>
      <c r="AK76" s="629">
        <v>44</v>
      </c>
      <c r="AL76" s="629">
        <v>29</v>
      </c>
      <c r="AM76" s="629">
        <v>8</v>
      </c>
      <c r="AN76" s="629">
        <v>7</v>
      </c>
      <c r="AO76" s="629">
        <v>83</v>
      </c>
      <c r="AP76" s="629">
        <v>254</v>
      </c>
      <c r="AQ76" s="629">
        <v>0</v>
      </c>
      <c r="AR76" s="629">
        <v>259</v>
      </c>
      <c r="AS76" s="629">
        <v>53</v>
      </c>
      <c r="AT76" s="629">
        <v>49</v>
      </c>
      <c r="AU76" s="629">
        <v>165</v>
      </c>
      <c r="AV76" s="629">
        <v>97</v>
      </c>
      <c r="AW76" s="629">
        <v>110</v>
      </c>
      <c r="AX76" s="629">
        <v>189</v>
      </c>
      <c r="AY76" s="629">
        <v>33</v>
      </c>
      <c r="AZ76" s="629">
        <v>3</v>
      </c>
      <c r="BA76" s="629">
        <v>21</v>
      </c>
      <c r="BB76" s="629">
        <v>157</v>
      </c>
      <c r="BC76" s="629">
        <v>12</v>
      </c>
      <c r="BD76" s="629">
        <v>75</v>
      </c>
      <c r="BE76" s="629">
        <v>75</v>
      </c>
      <c r="BF76" s="629">
        <v>457</v>
      </c>
      <c r="BG76" s="629">
        <v>0</v>
      </c>
      <c r="BH76" s="629">
        <v>0</v>
      </c>
      <c r="BI76" s="629">
        <v>0</v>
      </c>
      <c r="BJ76" s="629">
        <v>8</v>
      </c>
      <c r="BK76" s="629">
        <v>112</v>
      </c>
      <c r="BL76" s="629">
        <v>24</v>
      </c>
      <c r="BM76" s="629">
        <v>21</v>
      </c>
      <c r="BN76" s="629">
        <v>0</v>
      </c>
      <c r="BO76" s="629">
        <v>814</v>
      </c>
      <c r="BP76" s="629">
        <v>71</v>
      </c>
      <c r="BQ76" s="629">
        <v>56</v>
      </c>
      <c r="BR76" s="629">
        <v>58</v>
      </c>
      <c r="BS76" s="629">
        <v>450</v>
      </c>
      <c r="BT76" s="629">
        <v>38</v>
      </c>
      <c r="BU76" s="629">
        <v>23</v>
      </c>
      <c r="BV76" s="629">
        <v>31</v>
      </c>
      <c r="BW76" s="629">
        <v>5202</v>
      </c>
      <c r="BX76" s="629">
        <v>1384</v>
      </c>
      <c r="BY76" s="629">
        <v>2894</v>
      </c>
      <c r="BZ76" s="629">
        <v>4723</v>
      </c>
      <c r="CA76" s="629">
        <v>1216</v>
      </c>
      <c r="CB76" s="629">
        <v>51</v>
      </c>
      <c r="CC76" s="629">
        <v>1234</v>
      </c>
      <c r="CD76" s="629">
        <v>314</v>
      </c>
      <c r="CE76" s="629">
        <v>0</v>
      </c>
      <c r="CF76" s="629">
        <v>525</v>
      </c>
      <c r="CG76" s="629">
        <v>694</v>
      </c>
      <c r="CH76" s="629">
        <v>503</v>
      </c>
      <c r="CI76" s="629">
        <v>44</v>
      </c>
      <c r="CJ76" s="629">
        <v>109</v>
      </c>
      <c r="CK76" s="629">
        <v>55</v>
      </c>
      <c r="CL76" s="629">
        <v>1280</v>
      </c>
      <c r="CM76" s="629">
        <v>28</v>
      </c>
      <c r="CN76" s="629">
        <v>46</v>
      </c>
      <c r="CO76" s="629">
        <v>136</v>
      </c>
      <c r="CP76" s="629">
        <v>85</v>
      </c>
      <c r="CQ76" s="629">
        <v>2576</v>
      </c>
      <c r="CR76" s="629">
        <v>3769</v>
      </c>
      <c r="CS76" s="629">
        <v>73</v>
      </c>
      <c r="CT76" s="629">
        <v>133</v>
      </c>
      <c r="CU76" s="629">
        <v>402</v>
      </c>
      <c r="CV76" s="629">
        <v>131</v>
      </c>
      <c r="CW76" s="629">
        <v>262</v>
      </c>
      <c r="CX76" s="629">
        <v>2</v>
      </c>
      <c r="CY76" s="629">
        <v>135</v>
      </c>
      <c r="CZ76" s="629">
        <v>832</v>
      </c>
      <c r="DA76" s="629">
        <v>76</v>
      </c>
      <c r="DB76" s="629">
        <v>968</v>
      </c>
      <c r="DC76" s="629">
        <v>495</v>
      </c>
      <c r="DD76" s="629">
        <v>258</v>
      </c>
      <c r="DE76" s="629">
        <v>580</v>
      </c>
      <c r="DF76" s="629">
        <v>0</v>
      </c>
      <c r="DG76" s="629">
        <v>114</v>
      </c>
      <c r="DH76" s="630">
        <v>35826</v>
      </c>
      <c r="DI76" s="629">
        <v>0</v>
      </c>
      <c r="DJ76" s="629">
        <v>6682</v>
      </c>
      <c r="DK76" s="629">
        <v>0</v>
      </c>
      <c r="DL76" s="629">
        <v>0</v>
      </c>
      <c r="DM76" s="629">
        <v>21745</v>
      </c>
      <c r="DN76" s="629">
        <v>0</v>
      </c>
      <c r="DO76" s="630">
        <v>28427</v>
      </c>
      <c r="DP76" s="630">
        <v>64253</v>
      </c>
      <c r="DQ76" s="629">
        <v>16</v>
      </c>
      <c r="DR76" s="629">
        <v>8422</v>
      </c>
      <c r="DS76" s="630">
        <v>36865</v>
      </c>
      <c r="DT76" s="629">
        <v>72691</v>
      </c>
      <c r="DU76" s="629">
        <v>0</v>
      </c>
      <c r="DV76" s="630">
        <v>0</v>
      </c>
      <c r="DW76" s="629">
        <v>0</v>
      </c>
      <c r="DX76" s="630">
        <v>36865</v>
      </c>
      <c r="DY76" s="631">
        <v>72691</v>
      </c>
    </row>
    <row r="77" spans="1:129" x14ac:dyDescent="0.15">
      <c r="A77" s="628">
        <v>29</v>
      </c>
      <c r="B77" s="628">
        <v>29</v>
      </c>
      <c r="D77" s="433" t="s">
        <v>911</v>
      </c>
      <c r="E77" s="433" t="s">
        <v>585</v>
      </c>
      <c r="F77" s="629">
        <v>0</v>
      </c>
      <c r="G77" s="629">
        <v>0</v>
      </c>
      <c r="H77" s="629">
        <v>0</v>
      </c>
      <c r="I77" s="629">
        <v>0</v>
      </c>
      <c r="J77" s="629">
        <v>0</v>
      </c>
      <c r="K77" s="629">
        <v>0</v>
      </c>
      <c r="L77" s="629">
        <v>0</v>
      </c>
      <c r="M77" s="629">
        <v>0</v>
      </c>
      <c r="N77" s="629">
        <v>0</v>
      </c>
      <c r="O77" s="629">
        <v>0</v>
      </c>
      <c r="P77" s="629">
        <v>0</v>
      </c>
      <c r="Q77" s="629">
        <v>0</v>
      </c>
      <c r="R77" s="629">
        <v>0</v>
      </c>
      <c r="S77" s="629">
        <v>0</v>
      </c>
      <c r="T77" s="629">
        <v>0</v>
      </c>
      <c r="U77" s="629">
        <v>0</v>
      </c>
      <c r="V77" s="629">
        <v>0</v>
      </c>
      <c r="W77" s="629">
        <v>0</v>
      </c>
      <c r="X77" s="629">
        <v>0</v>
      </c>
      <c r="Y77" s="629">
        <v>0</v>
      </c>
      <c r="Z77" s="629">
        <v>0</v>
      </c>
      <c r="AA77" s="629">
        <v>0</v>
      </c>
      <c r="AB77" s="629">
        <v>0</v>
      </c>
      <c r="AC77" s="629">
        <v>0</v>
      </c>
      <c r="AD77" s="629">
        <v>0</v>
      </c>
      <c r="AE77" s="629">
        <v>0</v>
      </c>
      <c r="AF77" s="629">
        <v>0</v>
      </c>
      <c r="AG77" s="629">
        <v>0</v>
      </c>
      <c r="AH77" s="629">
        <v>0</v>
      </c>
      <c r="AI77" s="629">
        <v>0</v>
      </c>
      <c r="AJ77" s="629">
        <v>0</v>
      </c>
      <c r="AK77" s="629">
        <v>0</v>
      </c>
      <c r="AL77" s="629">
        <v>0</v>
      </c>
      <c r="AM77" s="629">
        <v>0</v>
      </c>
      <c r="AN77" s="629">
        <v>0</v>
      </c>
      <c r="AO77" s="629">
        <v>0</v>
      </c>
      <c r="AP77" s="629">
        <v>0</v>
      </c>
      <c r="AQ77" s="629">
        <v>0</v>
      </c>
      <c r="AR77" s="629">
        <v>0</v>
      </c>
      <c r="AS77" s="629">
        <v>0</v>
      </c>
      <c r="AT77" s="629">
        <v>0</v>
      </c>
      <c r="AU77" s="629">
        <v>0</v>
      </c>
      <c r="AV77" s="629">
        <v>0</v>
      </c>
      <c r="AW77" s="629">
        <v>0</v>
      </c>
      <c r="AX77" s="629">
        <v>0</v>
      </c>
      <c r="AY77" s="629">
        <v>0</v>
      </c>
      <c r="AZ77" s="629">
        <v>0</v>
      </c>
      <c r="BA77" s="629">
        <v>0</v>
      </c>
      <c r="BB77" s="629">
        <v>0</v>
      </c>
      <c r="BC77" s="629">
        <v>0</v>
      </c>
      <c r="BD77" s="629">
        <v>0</v>
      </c>
      <c r="BE77" s="629">
        <v>0</v>
      </c>
      <c r="BF77" s="629">
        <v>0</v>
      </c>
      <c r="BG77" s="629">
        <v>0</v>
      </c>
      <c r="BH77" s="629">
        <v>0</v>
      </c>
      <c r="BI77" s="629">
        <v>0</v>
      </c>
      <c r="BJ77" s="629">
        <v>0</v>
      </c>
      <c r="BK77" s="629">
        <v>0</v>
      </c>
      <c r="BL77" s="629">
        <v>0</v>
      </c>
      <c r="BM77" s="629">
        <v>0</v>
      </c>
      <c r="BN77" s="629">
        <v>0</v>
      </c>
      <c r="BO77" s="629">
        <v>0</v>
      </c>
      <c r="BP77" s="629">
        <v>0</v>
      </c>
      <c r="BQ77" s="629">
        <v>0</v>
      </c>
      <c r="BR77" s="629">
        <v>0</v>
      </c>
      <c r="BS77" s="629">
        <v>0</v>
      </c>
      <c r="BT77" s="629">
        <v>0</v>
      </c>
      <c r="BU77" s="629">
        <v>0</v>
      </c>
      <c r="BV77" s="629">
        <v>0</v>
      </c>
      <c r="BW77" s="629">
        <v>0</v>
      </c>
      <c r="BX77" s="629">
        <v>0</v>
      </c>
      <c r="BY77" s="629">
        <v>0</v>
      </c>
      <c r="BZ77" s="629">
        <v>0</v>
      </c>
      <c r="CA77" s="629">
        <v>0</v>
      </c>
      <c r="CB77" s="629">
        <v>0</v>
      </c>
      <c r="CC77" s="629">
        <v>0</v>
      </c>
      <c r="CD77" s="629">
        <v>0</v>
      </c>
      <c r="CE77" s="629">
        <v>0</v>
      </c>
      <c r="CF77" s="629">
        <v>0</v>
      </c>
      <c r="CG77" s="629">
        <v>0</v>
      </c>
      <c r="CH77" s="629">
        <v>0</v>
      </c>
      <c r="CI77" s="629">
        <v>0</v>
      </c>
      <c r="CJ77" s="629">
        <v>0</v>
      </c>
      <c r="CK77" s="629">
        <v>0</v>
      </c>
      <c r="CL77" s="629">
        <v>0</v>
      </c>
      <c r="CM77" s="629">
        <v>0</v>
      </c>
      <c r="CN77" s="629">
        <v>0</v>
      </c>
      <c r="CO77" s="629">
        <v>0</v>
      </c>
      <c r="CP77" s="629">
        <v>0</v>
      </c>
      <c r="CQ77" s="629">
        <v>0</v>
      </c>
      <c r="CR77" s="629">
        <v>0</v>
      </c>
      <c r="CS77" s="629">
        <v>0</v>
      </c>
      <c r="CT77" s="629">
        <v>0</v>
      </c>
      <c r="CU77" s="629">
        <v>0</v>
      </c>
      <c r="CV77" s="629">
        <v>0</v>
      </c>
      <c r="CW77" s="629">
        <v>0</v>
      </c>
      <c r="CX77" s="629">
        <v>0</v>
      </c>
      <c r="CY77" s="629">
        <v>0</v>
      </c>
      <c r="CZ77" s="629">
        <v>0</v>
      </c>
      <c r="DA77" s="629">
        <v>0</v>
      </c>
      <c r="DB77" s="629">
        <v>0</v>
      </c>
      <c r="DC77" s="629">
        <v>0</v>
      </c>
      <c r="DD77" s="629">
        <v>0</v>
      </c>
      <c r="DE77" s="629">
        <v>0</v>
      </c>
      <c r="DF77" s="629">
        <v>0</v>
      </c>
      <c r="DG77" s="629">
        <v>0</v>
      </c>
      <c r="DH77" s="630">
        <v>0</v>
      </c>
      <c r="DI77" s="629">
        <v>0</v>
      </c>
      <c r="DJ77" s="629">
        <v>41294</v>
      </c>
      <c r="DK77" s="629">
        <v>38</v>
      </c>
      <c r="DL77" s="629">
        <v>0</v>
      </c>
      <c r="DM77" s="629">
        <v>0</v>
      </c>
      <c r="DN77" s="629">
        <v>0</v>
      </c>
      <c r="DO77" s="630">
        <v>41332</v>
      </c>
      <c r="DP77" s="630">
        <v>41332</v>
      </c>
      <c r="DQ77" s="629">
        <v>137</v>
      </c>
      <c r="DR77" s="629">
        <v>5434</v>
      </c>
      <c r="DS77" s="630">
        <v>46903</v>
      </c>
      <c r="DT77" s="629">
        <v>46903</v>
      </c>
      <c r="DU77" s="629">
        <v>0</v>
      </c>
      <c r="DV77" s="630">
        <v>0</v>
      </c>
      <c r="DW77" s="629">
        <v>0</v>
      </c>
      <c r="DX77" s="630">
        <v>46903</v>
      </c>
      <c r="DY77" s="631">
        <v>46903</v>
      </c>
    </row>
    <row r="78" spans="1:129" x14ac:dyDescent="0.15">
      <c r="A78" s="628">
        <v>29</v>
      </c>
      <c r="B78" s="628">
        <v>29</v>
      </c>
      <c r="D78" s="433" t="s">
        <v>912</v>
      </c>
      <c r="E78" s="433" t="s">
        <v>407</v>
      </c>
      <c r="F78" s="629">
        <v>0</v>
      </c>
      <c r="G78" s="629">
        <v>0</v>
      </c>
      <c r="H78" s="629">
        <v>0</v>
      </c>
      <c r="I78" s="629">
        <v>0</v>
      </c>
      <c r="J78" s="629">
        <v>0</v>
      </c>
      <c r="K78" s="629">
        <v>0</v>
      </c>
      <c r="L78" s="629">
        <v>0</v>
      </c>
      <c r="M78" s="629">
        <v>0</v>
      </c>
      <c r="N78" s="629">
        <v>0</v>
      </c>
      <c r="O78" s="629">
        <v>0</v>
      </c>
      <c r="P78" s="629">
        <v>0</v>
      </c>
      <c r="Q78" s="629">
        <v>0</v>
      </c>
      <c r="R78" s="629">
        <v>0</v>
      </c>
      <c r="S78" s="629">
        <v>0</v>
      </c>
      <c r="T78" s="629">
        <v>0</v>
      </c>
      <c r="U78" s="629">
        <v>0</v>
      </c>
      <c r="V78" s="629">
        <v>0</v>
      </c>
      <c r="W78" s="629">
        <v>0</v>
      </c>
      <c r="X78" s="629">
        <v>0</v>
      </c>
      <c r="Y78" s="629">
        <v>0</v>
      </c>
      <c r="Z78" s="629">
        <v>0</v>
      </c>
      <c r="AA78" s="629">
        <v>0</v>
      </c>
      <c r="AB78" s="629">
        <v>0</v>
      </c>
      <c r="AC78" s="629">
        <v>0</v>
      </c>
      <c r="AD78" s="629">
        <v>0</v>
      </c>
      <c r="AE78" s="629">
        <v>0</v>
      </c>
      <c r="AF78" s="629">
        <v>0</v>
      </c>
      <c r="AG78" s="629">
        <v>0</v>
      </c>
      <c r="AH78" s="629">
        <v>0</v>
      </c>
      <c r="AI78" s="629">
        <v>0</v>
      </c>
      <c r="AJ78" s="629">
        <v>0</v>
      </c>
      <c r="AK78" s="629">
        <v>0</v>
      </c>
      <c r="AL78" s="629">
        <v>0</v>
      </c>
      <c r="AM78" s="629">
        <v>0</v>
      </c>
      <c r="AN78" s="629">
        <v>0</v>
      </c>
      <c r="AO78" s="629">
        <v>0</v>
      </c>
      <c r="AP78" s="629">
        <v>0</v>
      </c>
      <c r="AQ78" s="629">
        <v>0</v>
      </c>
      <c r="AR78" s="629">
        <v>0</v>
      </c>
      <c r="AS78" s="629">
        <v>0</v>
      </c>
      <c r="AT78" s="629">
        <v>0</v>
      </c>
      <c r="AU78" s="629">
        <v>0</v>
      </c>
      <c r="AV78" s="629">
        <v>0</v>
      </c>
      <c r="AW78" s="629">
        <v>0</v>
      </c>
      <c r="AX78" s="629">
        <v>0</v>
      </c>
      <c r="AY78" s="629">
        <v>0</v>
      </c>
      <c r="AZ78" s="629">
        <v>0</v>
      </c>
      <c r="BA78" s="629">
        <v>0</v>
      </c>
      <c r="BB78" s="629">
        <v>0</v>
      </c>
      <c r="BC78" s="629">
        <v>0</v>
      </c>
      <c r="BD78" s="629">
        <v>0</v>
      </c>
      <c r="BE78" s="629">
        <v>0</v>
      </c>
      <c r="BF78" s="629">
        <v>0</v>
      </c>
      <c r="BG78" s="629">
        <v>0</v>
      </c>
      <c r="BH78" s="629">
        <v>0</v>
      </c>
      <c r="BI78" s="629">
        <v>0</v>
      </c>
      <c r="BJ78" s="629">
        <v>0</v>
      </c>
      <c r="BK78" s="629">
        <v>0</v>
      </c>
      <c r="BL78" s="629">
        <v>0</v>
      </c>
      <c r="BM78" s="629">
        <v>0</v>
      </c>
      <c r="BN78" s="629">
        <v>0</v>
      </c>
      <c r="BO78" s="629">
        <v>0</v>
      </c>
      <c r="BP78" s="629">
        <v>0</v>
      </c>
      <c r="BQ78" s="629">
        <v>0</v>
      </c>
      <c r="BR78" s="629">
        <v>0</v>
      </c>
      <c r="BS78" s="629">
        <v>0</v>
      </c>
      <c r="BT78" s="629">
        <v>0</v>
      </c>
      <c r="BU78" s="629">
        <v>0</v>
      </c>
      <c r="BV78" s="629">
        <v>0</v>
      </c>
      <c r="BW78" s="629">
        <v>0</v>
      </c>
      <c r="BX78" s="629">
        <v>0</v>
      </c>
      <c r="BY78" s="629">
        <v>0</v>
      </c>
      <c r="BZ78" s="629">
        <v>0</v>
      </c>
      <c r="CA78" s="629">
        <v>0</v>
      </c>
      <c r="CB78" s="629">
        <v>0</v>
      </c>
      <c r="CC78" s="629">
        <v>0</v>
      </c>
      <c r="CD78" s="629">
        <v>0</v>
      </c>
      <c r="CE78" s="629">
        <v>0</v>
      </c>
      <c r="CF78" s="629">
        <v>0</v>
      </c>
      <c r="CG78" s="629">
        <v>0</v>
      </c>
      <c r="CH78" s="629">
        <v>0</v>
      </c>
      <c r="CI78" s="629">
        <v>0</v>
      </c>
      <c r="CJ78" s="629">
        <v>0</v>
      </c>
      <c r="CK78" s="629">
        <v>0</v>
      </c>
      <c r="CL78" s="629">
        <v>0</v>
      </c>
      <c r="CM78" s="629">
        <v>0</v>
      </c>
      <c r="CN78" s="629">
        <v>0</v>
      </c>
      <c r="CO78" s="629">
        <v>0</v>
      </c>
      <c r="CP78" s="629">
        <v>0</v>
      </c>
      <c r="CQ78" s="629">
        <v>0</v>
      </c>
      <c r="CR78" s="629">
        <v>0</v>
      </c>
      <c r="CS78" s="629">
        <v>0</v>
      </c>
      <c r="CT78" s="629">
        <v>0</v>
      </c>
      <c r="CU78" s="629">
        <v>0</v>
      </c>
      <c r="CV78" s="629">
        <v>0</v>
      </c>
      <c r="CW78" s="629">
        <v>0</v>
      </c>
      <c r="CX78" s="629">
        <v>0</v>
      </c>
      <c r="CY78" s="629">
        <v>0</v>
      </c>
      <c r="CZ78" s="629">
        <v>0</v>
      </c>
      <c r="DA78" s="629">
        <v>0</v>
      </c>
      <c r="DB78" s="629">
        <v>0</v>
      </c>
      <c r="DC78" s="629">
        <v>0</v>
      </c>
      <c r="DD78" s="629">
        <v>0</v>
      </c>
      <c r="DE78" s="629">
        <v>0</v>
      </c>
      <c r="DF78" s="629">
        <v>0</v>
      </c>
      <c r="DG78" s="629">
        <v>0</v>
      </c>
      <c r="DH78" s="630">
        <v>0</v>
      </c>
      <c r="DI78" s="629">
        <v>0</v>
      </c>
      <c r="DJ78" s="629">
        <v>153162</v>
      </c>
      <c r="DK78" s="629">
        <v>0</v>
      </c>
      <c r="DL78" s="629">
        <v>0</v>
      </c>
      <c r="DM78" s="629">
        <v>0</v>
      </c>
      <c r="DN78" s="629">
        <v>0</v>
      </c>
      <c r="DO78" s="630">
        <v>153162</v>
      </c>
      <c r="DP78" s="630">
        <v>153162</v>
      </c>
      <c r="DQ78" s="629">
        <v>0</v>
      </c>
      <c r="DR78" s="629">
        <v>0</v>
      </c>
      <c r="DS78" s="630">
        <v>153162</v>
      </c>
      <c r="DT78" s="629">
        <v>153162</v>
      </c>
      <c r="DU78" s="629">
        <v>0</v>
      </c>
      <c r="DV78" s="630">
        <v>0</v>
      </c>
      <c r="DW78" s="629">
        <v>0</v>
      </c>
      <c r="DX78" s="630">
        <v>153162</v>
      </c>
      <c r="DY78" s="631">
        <v>153162</v>
      </c>
    </row>
    <row r="79" spans="1:129" x14ac:dyDescent="0.15">
      <c r="A79" s="628">
        <v>30</v>
      </c>
      <c r="B79" s="628">
        <v>30</v>
      </c>
      <c r="D79" s="433" t="s">
        <v>913</v>
      </c>
      <c r="E79" s="433" t="s">
        <v>586</v>
      </c>
      <c r="F79" s="629">
        <v>0</v>
      </c>
      <c r="G79" s="629">
        <v>0</v>
      </c>
      <c r="H79" s="629">
        <v>0</v>
      </c>
      <c r="I79" s="629">
        <v>0</v>
      </c>
      <c r="J79" s="629">
        <v>0</v>
      </c>
      <c r="K79" s="629">
        <v>0</v>
      </c>
      <c r="L79" s="629">
        <v>1</v>
      </c>
      <c r="M79" s="629">
        <v>13</v>
      </c>
      <c r="N79" s="629">
        <v>0</v>
      </c>
      <c r="O79" s="629">
        <v>0</v>
      </c>
      <c r="P79" s="629">
        <v>0</v>
      </c>
      <c r="Q79" s="629">
        <v>0</v>
      </c>
      <c r="R79" s="629">
        <v>1</v>
      </c>
      <c r="S79" s="629">
        <v>1</v>
      </c>
      <c r="T79" s="629">
        <v>1</v>
      </c>
      <c r="U79" s="629">
        <v>72</v>
      </c>
      <c r="V79" s="629">
        <v>66</v>
      </c>
      <c r="W79" s="629">
        <v>31</v>
      </c>
      <c r="X79" s="629">
        <v>0</v>
      </c>
      <c r="Y79" s="629">
        <v>0</v>
      </c>
      <c r="Z79" s="629">
        <v>0</v>
      </c>
      <c r="AA79" s="629">
        <v>0</v>
      </c>
      <c r="AB79" s="629">
        <v>36</v>
      </c>
      <c r="AC79" s="629">
        <v>22</v>
      </c>
      <c r="AD79" s="629">
        <v>53</v>
      </c>
      <c r="AE79" s="629">
        <v>102</v>
      </c>
      <c r="AF79" s="629">
        <v>0</v>
      </c>
      <c r="AG79" s="629">
        <v>1</v>
      </c>
      <c r="AH79" s="629">
        <v>133</v>
      </c>
      <c r="AI79" s="629">
        <v>1</v>
      </c>
      <c r="AJ79" s="629">
        <v>0</v>
      </c>
      <c r="AK79" s="629">
        <v>48</v>
      </c>
      <c r="AL79" s="629">
        <v>10</v>
      </c>
      <c r="AM79" s="629">
        <v>9</v>
      </c>
      <c r="AN79" s="629">
        <v>14</v>
      </c>
      <c r="AO79" s="629">
        <v>55</v>
      </c>
      <c r="AP79" s="629">
        <v>121</v>
      </c>
      <c r="AQ79" s="629">
        <v>0</v>
      </c>
      <c r="AR79" s="629">
        <v>78</v>
      </c>
      <c r="AS79" s="629">
        <v>35</v>
      </c>
      <c r="AT79" s="629">
        <v>50</v>
      </c>
      <c r="AU79" s="629">
        <v>96</v>
      </c>
      <c r="AV79" s="629">
        <v>55</v>
      </c>
      <c r="AW79" s="629">
        <v>96</v>
      </c>
      <c r="AX79" s="629">
        <v>150</v>
      </c>
      <c r="AY79" s="629">
        <v>60</v>
      </c>
      <c r="AZ79" s="629">
        <v>9</v>
      </c>
      <c r="BA79" s="629">
        <v>44</v>
      </c>
      <c r="BB79" s="629">
        <v>125</v>
      </c>
      <c r="BC79" s="629">
        <v>5</v>
      </c>
      <c r="BD79" s="629">
        <v>119</v>
      </c>
      <c r="BE79" s="629">
        <v>18</v>
      </c>
      <c r="BF79" s="629">
        <v>1813</v>
      </c>
      <c r="BG79" s="629">
        <v>0</v>
      </c>
      <c r="BH79" s="629">
        <v>0</v>
      </c>
      <c r="BI79" s="629">
        <v>0</v>
      </c>
      <c r="BJ79" s="629">
        <v>7</v>
      </c>
      <c r="BK79" s="629">
        <v>74</v>
      </c>
      <c r="BL79" s="629">
        <v>39</v>
      </c>
      <c r="BM79" s="629">
        <v>18</v>
      </c>
      <c r="BN79" s="629">
        <v>4</v>
      </c>
      <c r="BO79" s="629">
        <v>150</v>
      </c>
      <c r="BP79" s="629">
        <v>39</v>
      </c>
      <c r="BQ79" s="629">
        <v>38</v>
      </c>
      <c r="BR79" s="629">
        <v>18</v>
      </c>
      <c r="BS79" s="629">
        <v>68</v>
      </c>
      <c r="BT79" s="629">
        <v>2</v>
      </c>
      <c r="BU79" s="629">
        <v>32</v>
      </c>
      <c r="BV79" s="629">
        <v>189</v>
      </c>
      <c r="BW79" s="629">
        <v>931</v>
      </c>
      <c r="BX79" s="629">
        <v>1049</v>
      </c>
      <c r="BY79" s="629">
        <v>57</v>
      </c>
      <c r="BZ79" s="629">
        <v>5</v>
      </c>
      <c r="CA79" s="629">
        <v>0</v>
      </c>
      <c r="CB79" s="629">
        <v>10</v>
      </c>
      <c r="CC79" s="629">
        <v>161</v>
      </c>
      <c r="CD79" s="629">
        <v>10</v>
      </c>
      <c r="CE79" s="629">
        <v>0</v>
      </c>
      <c r="CF79" s="629">
        <v>35</v>
      </c>
      <c r="CG79" s="629">
        <v>17</v>
      </c>
      <c r="CH79" s="629">
        <v>31</v>
      </c>
      <c r="CI79" s="629">
        <v>7</v>
      </c>
      <c r="CJ79" s="629">
        <v>26</v>
      </c>
      <c r="CK79" s="629">
        <v>45</v>
      </c>
      <c r="CL79" s="629">
        <v>29</v>
      </c>
      <c r="CM79" s="629">
        <v>2</v>
      </c>
      <c r="CN79" s="629">
        <v>8</v>
      </c>
      <c r="CO79" s="629">
        <v>548</v>
      </c>
      <c r="CP79" s="629">
        <v>253</v>
      </c>
      <c r="CQ79" s="629">
        <v>890</v>
      </c>
      <c r="CR79" s="629">
        <v>308</v>
      </c>
      <c r="CS79" s="629">
        <v>18</v>
      </c>
      <c r="CT79" s="629">
        <v>29</v>
      </c>
      <c r="CU79" s="629">
        <v>28</v>
      </c>
      <c r="CV79" s="629">
        <v>32</v>
      </c>
      <c r="CW79" s="629">
        <v>16</v>
      </c>
      <c r="CX79" s="629">
        <v>1</v>
      </c>
      <c r="CY79" s="629">
        <v>49</v>
      </c>
      <c r="CZ79" s="629">
        <v>171</v>
      </c>
      <c r="DA79" s="629">
        <v>9</v>
      </c>
      <c r="DB79" s="629">
        <v>223</v>
      </c>
      <c r="DC79" s="629">
        <v>31</v>
      </c>
      <c r="DD79" s="629">
        <v>73</v>
      </c>
      <c r="DE79" s="629">
        <v>77</v>
      </c>
      <c r="DF79" s="629">
        <v>2</v>
      </c>
      <c r="DG79" s="629">
        <v>55</v>
      </c>
      <c r="DH79" s="630">
        <v>9458</v>
      </c>
      <c r="DI79" s="629">
        <v>69</v>
      </c>
      <c r="DJ79" s="629">
        <v>14851</v>
      </c>
      <c r="DK79" s="629">
        <v>0</v>
      </c>
      <c r="DL79" s="629">
        <v>0</v>
      </c>
      <c r="DM79" s="629">
        <v>1</v>
      </c>
      <c r="DN79" s="629">
        <v>1</v>
      </c>
      <c r="DO79" s="630">
        <v>14922</v>
      </c>
      <c r="DP79" s="630">
        <v>24380</v>
      </c>
      <c r="DQ79" s="629">
        <v>385</v>
      </c>
      <c r="DR79" s="629">
        <v>11619</v>
      </c>
      <c r="DS79" s="630">
        <v>26926</v>
      </c>
      <c r="DT79" s="629">
        <v>36384</v>
      </c>
      <c r="DU79" s="629">
        <v>-78</v>
      </c>
      <c r="DV79" s="630">
        <v>-5968</v>
      </c>
      <c r="DW79" s="629">
        <v>-6046</v>
      </c>
      <c r="DX79" s="630">
        <v>20880</v>
      </c>
      <c r="DY79" s="631">
        <v>30338</v>
      </c>
    </row>
    <row r="80" spans="1:129" x14ac:dyDescent="0.15">
      <c r="A80" s="628">
        <v>30</v>
      </c>
      <c r="B80" s="628">
        <v>30</v>
      </c>
      <c r="D80" s="433" t="s">
        <v>914</v>
      </c>
      <c r="E80" s="433" t="s">
        <v>587</v>
      </c>
      <c r="F80" s="629">
        <v>4</v>
      </c>
      <c r="G80" s="629">
        <v>0</v>
      </c>
      <c r="H80" s="629">
        <v>0</v>
      </c>
      <c r="I80" s="629">
        <v>0</v>
      </c>
      <c r="J80" s="629">
        <v>0</v>
      </c>
      <c r="K80" s="629">
        <v>0</v>
      </c>
      <c r="L80" s="629">
        <v>3</v>
      </c>
      <c r="M80" s="629">
        <v>325</v>
      </c>
      <c r="N80" s="629">
        <v>2</v>
      </c>
      <c r="O80" s="629">
        <v>18</v>
      </c>
      <c r="P80" s="629">
        <v>0</v>
      </c>
      <c r="Q80" s="629">
        <v>2</v>
      </c>
      <c r="R80" s="629">
        <v>7</v>
      </c>
      <c r="S80" s="629">
        <v>19</v>
      </c>
      <c r="T80" s="629">
        <v>11</v>
      </c>
      <c r="U80" s="629">
        <v>955</v>
      </c>
      <c r="V80" s="629">
        <v>654</v>
      </c>
      <c r="W80" s="629">
        <v>156</v>
      </c>
      <c r="X80" s="629">
        <v>0</v>
      </c>
      <c r="Y80" s="629">
        <v>0</v>
      </c>
      <c r="Z80" s="629">
        <v>0</v>
      </c>
      <c r="AA80" s="629">
        <v>0</v>
      </c>
      <c r="AB80" s="629">
        <v>218</v>
      </c>
      <c r="AC80" s="629">
        <v>335</v>
      </c>
      <c r="AD80" s="629">
        <v>128</v>
      </c>
      <c r="AE80" s="629">
        <v>845</v>
      </c>
      <c r="AF80" s="629">
        <v>1</v>
      </c>
      <c r="AG80" s="629">
        <v>13</v>
      </c>
      <c r="AH80" s="629">
        <v>417</v>
      </c>
      <c r="AI80" s="629">
        <v>9</v>
      </c>
      <c r="AJ80" s="629">
        <v>1</v>
      </c>
      <c r="AK80" s="629">
        <v>336</v>
      </c>
      <c r="AL80" s="629">
        <v>226</v>
      </c>
      <c r="AM80" s="629">
        <v>51</v>
      </c>
      <c r="AN80" s="629">
        <v>71</v>
      </c>
      <c r="AO80" s="629">
        <v>997</v>
      </c>
      <c r="AP80" s="629">
        <v>1274</v>
      </c>
      <c r="AQ80" s="629">
        <v>0</v>
      </c>
      <c r="AR80" s="629">
        <v>3279</v>
      </c>
      <c r="AS80" s="629">
        <v>479</v>
      </c>
      <c r="AT80" s="629">
        <v>458</v>
      </c>
      <c r="AU80" s="629">
        <v>289</v>
      </c>
      <c r="AV80" s="629">
        <v>421</v>
      </c>
      <c r="AW80" s="629">
        <v>459</v>
      </c>
      <c r="AX80" s="629">
        <v>664</v>
      </c>
      <c r="AY80" s="629">
        <v>130</v>
      </c>
      <c r="AZ80" s="629">
        <v>22</v>
      </c>
      <c r="BA80" s="629">
        <v>116</v>
      </c>
      <c r="BB80" s="629">
        <v>941</v>
      </c>
      <c r="BC80" s="629">
        <v>29</v>
      </c>
      <c r="BD80" s="629">
        <v>238</v>
      </c>
      <c r="BE80" s="629">
        <v>161</v>
      </c>
      <c r="BF80" s="629">
        <v>1514</v>
      </c>
      <c r="BG80" s="629">
        <v>0</v>
      </c>
      <c r="BH80" s="629">
        <v>0</v>
      </c>
      <c r="BI80" s="629">
        <v>0</v>
      </c>
      <c r="BJ80" s="629">
        <v>134</v>
      </c>
      <c r="BK80" s="629">
        <v>522</v>
      </c>
      <c r="BL80" s="629">
        <v>173</v>
      </c>
      <c r="BM80" s="629">
        <v>146</v>
      </c>
      <c r="BN80" s="629">
        <v>839</v>
      </c>
      <c r="BO80" s="629">
        <v>2197</v>
      </c>
      <c r="BP80" s="629">
        <v>500</v>
      </c>
      <c r="BQ80" s="629">
        <v>544</v>
      </c>
      <c r="BR80" s="629">
        <v>470</v>
      </c>
      <c r="BS80" s="629">
        <v>1319</v>
      </c>
      <c r="BT80" s="629">
        <v>108</v>
      </c>
      <c r="BU80" s="629">
        <v>136</v>
      </c>
      <c r="BV80" s="629">
        <v>325</v>
      </c>
      <c r="BW80" s="629">
        <v>899</v>
      </c>
      <c r="BX80" s="629">
        <v>717</v>
      </c>
      <c r="BY80" s="629">
        <v>61</v>
      </c>
      <c r="BZ80" s="629">
        <v>31</v>
      </c>
      <c r="CA80" s="629">
        <v>7</v>
      </c>
      <c r="CB80" s="629">
        <v>26</v>
      </c>
      <c r="CC80" s="629">
        <v>404</v>
      </c>
      <c r="CD80" s="629">
        <v>11</v>
      </c>
      <c r="CE80" s="629">
        <v>0</v>
      </c>
      <c r="CF80" s="629">
        <v>13</v>
      </c>
      <c r="CG80" s="629">
        <v>20</v>
      </c>
      <c r="CH80" s="629">
        <v>93</v>
      </c>
      <c r="CI80" s="629">
        <v>228</v>
      </c>
      <c r="CJ80" s="629">
        <v>55</v>
      </c>
      <c r="CK80" s="629">
        <v>51</v>
      </c>
      <c r="CL80" s="629">
        <v>219</v>
      </c>
      <c r="CM80" s="629">
        <v>4</v>
      </c>
      <c r="CN80" s="629">
        <v>61</v>
      </c>
      <c r="CO80" s="629">
        <v>507</v>
      </c>
      <c r="CP80" s="629">
        <v>175</v>
      </c>
      <c r="CQ80" s="629">
        <v>1214</v>
      </c>
      <c r="CR80" s="629">
        <v>1444</v>
      </c>
      <c r="CS80" s="629">
        <v>24</v>
      </c>
      <c r="CT80" s="629">
        <v>116</v>
      </c>
      <c r="CU80" s="629">
        <v>126</v>
      </c>
      <c r="CV80" s="629">
        <v>82</v>
      </c>
      <c r="CW80" s="629">
        <v>57</v>
      </c>
      <c r="CX80" s="629">
        <v>7</v>
      </c>
      <c r="CY80" s="629">
        <v>487</v>
      </c>
      <c r="CZ80" s="629">
        <v>283</v>
      </c>
      <c r="DA80" s="629">
        <v>41</v>
      </c>
      <c r="DB80" s="629">
        <v>1367</v>
      </c>
      <c r="DC80" s="629">
        <v>51</v>
      </c>
      <c r="DD80" s="629">
        <v>108</v>
      </c>
      <c r="DE80" s="629">
        <v>409</v>
      </c>
      <c r="DF80" s="629">
        <v>346</v>
      </c>
      <c r="DG80" s="629">
        <v>59</v>
      </c>
      <c r="DH80" s="630">
        <v>33494</v>
      </c>
      <c r="DI80" s="629">
        <v>1098</v>
      </c>
      <c r="DJ80" s="629">
        <v>24842</v>
      </c>
      <c r="DK80" s="629">
        <v>11</v>
      </c>
      <c r="DL80" s="629">
        <v>153</v>
      </c>
      <c r="DM80" s="629">
        <v>2034</v>
      </c>
      <c r="DN80" s="629">
        <v>164</v>
      </c>
      <c r="DO80" s="630">
        <v>28302</v>
      </c>
      <c r="DP80" s="630">
        <v>61796</v>
      </c>
      <c r="DQ80" s="629">
        <v>8065</v>
      </c>
      <c r="DR80" s="629">
        <v>43361</v>
      </c>
      <c r="DS80" s="630">
        <v>79728</v>
      </c>
      <c r="DT80" s="629">
        <v>113222</v>
      </c>
      <c r="DU80" s="629">
        <v>0</v>
      </c>
      <c r="DV80" s="630">
        <v>0</v>
      </c>
      <c r="DW80" s="629">
        <v>0</v>
      </c>
      <c r="DX80" s="630">
        <v>79728</v>
      </c>
      <c r="DY80" s="631">
        <v>113222</v>
      </c>
    </row>
    <row r="81" spans="1:129" x14ac:dyDescent="0.15">
      <c r="A81" s="628">
        <v>30</v>
      </c>
      <c r="B81" s="628">
        <v>30</v>
      </c>
      <c r="D81" s="433" t="s">
        <v>915</v>
      </c>
      <c r="E81" s="433" t="s">
        <v>588</v>
      </c>
      <c r="F81" s="629">
        <v>1</v>
      </c>
      <c r="G81" s="629">
        <v>0</v>
      </c>
      <c r="H81" s="629">
        <v>0</v>
      </c>
      <c r="I81" s="629">
        <v>0</v>
      </c>
      <c r="J81" s="629">
        <v>0</v>
      </c>
      <c r="K81" s="629">
        <v>0</v>
      </c>
      <c r="L81" s="629">
        <v>0</v>
      </c>
      <c r="M81" s="629">
        <v>24</v>
      </c>
      <c r="N81" s="629">
        <v>0</v>
      </c>
      <c r="O81" s="629">
        <v>3</v>
      </c>
      <c r="P81" s="629">
        <v>0</v>
      </c>
      <c r="Q81" s="629">
        <v>0</v>
      </c>
      <c r="R81" s="629">
        <v>0</v>
      </c>
      <c r="S81" s="629">
        <v>3</v>
      </c>
      <c r="T81" s="629">
        <v>1</v>
      </c>
      <c r="U81" s="629">
        <v>97</v>
      </c>
      <c r="V81" s="629">
        <v>43</v>
      </c>
      <c r="W81" s="629">
        <v>10</v>
      </c>
      <c r="X81" s="629">
        <v>0</v>
      </c>
      <c r="Y81" s="629">
        <v>0</v>
      </c>
      <c r="Z81" s="629">
        <v>0</v>
      </c>
      <c r="AA81" s="629">
        <v>0</v>
      </c>
      <c r="AB81" s="629">
        <v>42</v>
      </c>
      <c r="AC81" s="629">
        <v>66</v>
      </c>
      <c r="AD81" s="629">
        <v>11</v>
      </c>
      <c r="AE81" s="629">
        <v>100</v>
      </c>
      <c r="AF81" s="629">
        <v>3</v>
      </c>
      <c r="AG81" s="629">
        <v>31</v>
      </c>
      <c r="AH81" s="629">
        <v>21</v>
      </c>
      <c r="AI81" s="629">
        <v>1</v>
      </c>
      <c r="AJ81" s="629">
        <v>0</v>
      </c>
      <c r="AK81" s="629">
        <v>45</v>
      </c>
      <c r="AL81" s="629">
        <v>61</v>
      </c>
      <c r="AM81" s="629">
        <v>5</v>
      </c>
      <c r="AN81" s="629">
        <v>16</v>
      </c>
      <c r="AO81" s="629">
        <v>515</v>
      </c>
      <c r="AP81" s="629">
        <v>294</v>
      </c>
      <c r="AQ81" s="629">
        <v>0</v>
      </c>
      <c r="AR81" s="629">
        <v>874</v>
      </c>
      <c r="AS81" s="629">
        <v>679</v>
      </c>
      <c r="AT81" s="629">
        <v>28</v>
      </c>
      <c r="AU81" s="629">
        <v>52</v>
      </c>
      <c r="AV81" s="629">
        <v>68</v>
      </c>
      <c r="AW81" s="629">
        <v>56</v>
      </c>
      <c r="AX81" s="629">
        <v>88</v>
      </c>
      <c r="AY81" s="629">
        <v>8</v>
      </c>
      <c r="AZ81" s="629">
        <v>1</v>
      </c>
      <c r="BA81" s="629">
        <v>8</v>
      </c>
      <c r="BB81" s="629">
        <v>92</v>
      </c>
      <c r="BC81" s="629">
        <v>3</v>
      </c>
      <c r="BD81" s="629">
        <v>13</v>
      </c>
      <c r="BE81" s="629">
        <v>12</v>
      </c>
      <c r="BF81" s="629">
        <v>75</v>
      </c>
      <c r="BG81" s="629">
        <v>0</v>
      </c>
      <c r="BH81" s="629">
        <v>0</v>
      </c>
      <c r="BI81" s="629">
        <v>0</v>
      </c>
      <c r="BJ81" s="629">
        <v>22</v>
      </c>
      <c r="BK81" s="629">
        <v>75</v>
      </c>
      <c r="BL81" s="629">
        <v>23</v>
      </c>
      <c r="BM81" s="629">
        <v>9</v>
      </c>
      <c r="BN81" s="629">
        <v>233</v>
      </c>
      <c r="BO81" s="629">
        <v>107</v>
      </c>
      <c r="BP81" s="629">
        <v>21</v>
      </c>
      <c r="BQ81" s="629">
        <v>54</v>
      </c>
      <c r="BR81" s="629">
        <v>52</v>
      </c>
      <c r="BS81" s="629">
        <v>680</v>
      </c>
      <c r="BT81" s="629">
        <v>23</v>
      </c>
      <c r="BU81" s="629">
        <v>7</v>
      </c>
      <c r="BV81" s="629">
        <v>9</v>
      </c>
      <c r="BW81" s="629">
        <v>59</v>
      </c>
      <c r="BX81" s="629">
        <v>24</v>
      </c>
      <c r="BY81" s="629">
        <v>9</v>
      </c>
      <c r="BZ81" s="629">
        <v>2</v>
      </c>
      <c r="CA81" s="629">
        <v>3</v>
      </c>
      <c r="CB81" s="629">
        <v>2</v>
      </c>
      <c r="CC81" s="629">
        <v>326</v>
      </c>
      <c r="CD81" s="629">
        <v>968</v>
      </c>
      <c r="CE81" s="629">
        <v>0</v>
      </c>
      <c r="CF81" s="629">
        <v>1</v>
      </c>
      <c r="CG81" s="629">
        <v>1</v>
      </c>
      <c r="CH81" s="629">
        <v>7</v>
      </c>
      <c r="CI81" s="629">
        <v>5</v>
      </c>
      <c r="CJ81" s="629">
        <v>1</v>
      </c>
      <c r="CK81" s="629">
        <v>1</v>
      </c>
      <c r="CL81" s="629">
        <v>15</v>
      </c>
      <c r="CM81" s="629">
        <v>0</v>
      </c>
      <c r="CN81" s="629">
        <v>2</v>
      </c>
      <c r="CO81" s="629">
        <v>19</v>
      </c>
      <c r="CP81" s="629">
        <v>14</v>
      </c>
      <c r="CQ81" s="629">
        <v>63</v>
      </c>
      <c r="CR81" s="629">
        <v>41</v>
      </c>
      <c r="CS81" s="629">
        <v>2</v>
      </c>
      <c r="CT81" s="629">
        <v>6</v>
      </c>
      <c r="CU81" s="629">
        <v>9</v>
      </c>
      <c r="CV81" s="629">
        <v>3</v>
      </c>
      <c r="CW81" s="629">
        <v>3</v>
      </c>
      <c r="CX81" s="629">
        <v>0</v>
      </c>
      <c r="CY81" s="629">
        <v>38</v>
      </c>
      <c r="CZ81" s="629">
        <v>17</v>
      </c>
      <c r="DA81" s="629">
        <v>3</v>
      </c>
      <c r="DB81" s="629">
        <v>48</v>
      </c>
      <c r="DC81" s="629">
        <v>5</v>
      </c>
      <c r="DD81" s="629">
        <v>13</v>
      </c>
      <c r="DE81" s="629">
        <v>14</v>
      </c>
      <c r="DF81" s="629">
        <v>7</v>
      </c>
      <c r="DG81" s="629">
        <v>3</v>
      </c>
      <c r="DH81" s="630">
        <v>6499</v>
      </c>
      <c r="DI81" s="629">
        <v>7</v>
      </c>
      <c r="DJ81" s="629">
        <v>415</v>
      </c>
      <c r="DK81" s="629">
        <v>0</v>
      </c>
      <c r="DL81" s="629">
        <v>3</v>
      </c>
      <c r="DM81" s="629">
        <v>55</v>
      </c>
      <c r="DN81" s="629">
        <v>2</v>
      </c>
      <c r="DO81" s="630">
        <v>482</v>
      </c>
      <c r="DP81" s="630">
        <v>6981</v>
      </c>
      <c r="DQ81" s="629">
        <v>1914</v>
      </c>
      <c r="DR81" s="629">
        <v>1522</v>
      </c>
      <c r="DS81" s="630">
        <v>3918</v>
      </c>
      <c r="DT81" s="629">
        <v>10417</v>
      </c>
      <c r="DU81" s="629">
        <v>-3229</v>
      </c>
      <c r="DV81" s="630">
        <v>-3215</v>
      </c>
      <c r="DW81" s="629">
        <v>-6444</v>
      </c>
      <c r="DX81" s="630">
        <v>-2526</v>
      </c>
      <c r="DY81" s="631">
        <v>3973</v>
      </c>
    </row>
    <row r="82" spans="1:129" x14ac:dyDescent="0.15">
      <c r="A82" s="628">
        <v>30</v>
      </c>
      <c r="B82" s="628">
        <v>30</v>
      </c>
      <c r="D82" s="433" t="s">
        <v>916</v>
      </c>
      <c r="E82" s="433" t="s">
        <v>589</v>
      </c>
      <c r="F82" s="629">
        <v>0</v>
      </c>
      <c r="G82" s="629">
        <v>0</v>
      </c>
      <c r="H82" s="629">
        <v>0</v>
      </c>
      <c r="I82" s="629">
        <v>0</v>
      </c>
      <c r="J82" s="629">
        <v>0</v>
      </c>
      <c r="K82" s="629">
        <v>0</v>
      </c>
      <c r="L82" s="629">
        <v>0</v>
      </c>
      <c r="M82" s="629">
        <v>3</v>
      </c>
      <c r="N82" s="629">
        <v>0</v>
      </c>
      <c r="O82" s="629">
        <v>0</v>
      </c>
      <c r="P82" s="629">
        <v>0</v>
      </c>
      <c r="Q82" s="629">
        <v>0</v>
      </c>
      <c r="R82" s="629">
        <v>1</v>
      </c>
      <c r="S82" s="629">
        <v>0</v>
      </c>
      <c r="T82" s="629">
        <v>1</v>
      </c>
      <c r="U82" s="629">
        <v>11</v>
      </c>
      <c r="V82" s="629">
        <v>18</v>
      </c>
      <c r="W82" s="629">
        <v>17</v>
      </c>
      <c r="X82" s="629">
        <v>0</v>
      </c>
      <c r="Y82" s="629">
        <v>0</v>
      </c>
      <c r="Z82" s="629">
        <v>0</v>
      </c>
      <c r="AA82" s="629">
        <v>0</v>
      </c>
      <c r="AB82" s="629">
        <v>10</v>
      </c>
      <c r="AC82" s="629">
        <v>9</v>
      </c>
      <c r="AD82" s="629">
        <v>56</v>
      </c>
      <c r="AE82" s="629">
        <v>38</v>
      </c>
      <c r="AF82" s="629">
        <v>0</v>
      </c>
      <c r="AG82" s="629">
        <v>0</v>
      </c>
      <c r="AH82" s="629">
        <v>30</v>
      </c>
      <c r="AI82" s="629">
        <v>1</v>
      </c>
      <c r="AJ82" s="629">
        <v>0</v>
      </c>
      <c r="AK82" s="629">
        <v>18</v>
      </c>
      <c r="AL82" s="629">
        <v>5</v>
      </c>
      <c r="AM82" s="629">
        <v>2</v>
      </c>
      <c r="AN82" s="629">
        <v>2</v>
      </c>
      <c r="AO82" s="629">
        <v>10</v>
      </c>
      <c r="AP82" s="629">
        <v>55</v>
      </c>
      <c r="AQ82" s="629">
        <v>0</v>
      </c>
      <c r="AR82" s="629">
        <v>40</v>
      </c>
      <c r="AS82" s="629">
        <v>9</v>
      </c>
      <c r="AT82" s="629">
        <v>11</v>
      </c>
      <c r="AU82" s="629">
        <v>27</v>
      </c>
      <c r="AV82" s="629">
        <v>27</v>
      </c>
      <c r="AW82" s="629">
        <v>51</v>
      </c>
      <c r="AX82" s="629">
        <v>79</v>
      </c>
      <c r="AY82" s="629">
        <v>13</v>
      </c>
      <c r="AZ82" s="629">
        <v>1</v>
      </c>
      <c r="BA82" s="629">
        <v>8</v>
      </c>
      <c r="BB82" s="629">
        <v>73</v>
      </c>
      <c r="BC82" s="629">
        <v>4</v>
      </c>
      <c r="BD82" s="629">
        <v>52</v>
      </c>
      <c r="BE82" s="629">
        <v>9</v>
      </c>
      <c r="BF82" s="629">
        <v>199</v>
      </c>
      <c r="BG82" s="629">
        <v>0</v>
      </c>
      <c r="BH82" s="629">
        <v>0</v>
      </c>
      <c r="BI82" s="629">
        <v>0</v>
      </c>
      <c r="BJ82" s="629">
        <v>6</v>
      </c>
      <c r="BK82" s="629">
        <v>18</v>
      </c>
      <c r="BL82" s="629">
        <v>10</v>
      </c>
      <c r="BM82" s="629">
        <v>9</v>
      </c>
      <c r="BN82" s="629">
        <v>0</v>
      </c>
      <c r="BO82" s="629">
        <v>10</v>
      </c>
      <c r="BP82" s="629">
        <v>10</v>
      </c>
      <c r="BQ82" s="629">
        <v>4</v>
      </c>
      <c r="BR82" s="629">
        <v>4</v>
      </c>
      <c r="BS82" s="629">
        <v>18</v>
      </c>
      <c r="BT82" s="629">
        <v>1</v>
      </c>
      <c r="BU82" s="629">
        <v>14</v>
      </c>
      <c r="BV82" s="629">
        <v>56</v>
      </c>
      <c r="BW82" s="629">
        <v>614</v>
      </c>
      <c r="BX82" s="629">
        <v>101</v>
      </c>
      <c r="BY82" s="629">
        <v>20</v>
      </c>
      <c r="BZ82" s="629">
        <v>5</v>
      </c>
      <c r="CA82" s="629">
        <v>0</v>
      </c>
      <c r="CB82" s="629">
        <v>1</v>
      </c>
      <c r="CC82" s="629">
        <v>52</v>
      </c>
      <c r="CD82" s="629">
        <v>2</v>
      </c>
      <c r="CE82" s="629">
        <v>0</v>
      </c>
      <c r="CF82" s="629">
        <v>12</v>
      </c>
      <c r="CG82" s="629">
        <v>3</v>
      </c>
      <c r="CH82" s="629">
        <v>8</v>
      </c>
      <c r="CI82" s="629">
        <v>71</v>
      </c>
      <c r="CJ82" s="629">
        <v>16</v>
      </c>
      <c r="CK82" s="629">
        <v>83</v>
      </c>
      <c r="CL82" s="629">
        <v>161</v>
      </c>
      <c r="CM82" s="629">
        <v>1</v>
      </c>
      <c r="CN82" s="629">
        <v>62</v>
      </c>
      <c r="CO82" s="629">
        <v>66</v>
      </c>
      <c r="CP82" s="629">
        <v>161</v>
      </c>
      <c r="CQ82" s="629">
        <v>482</v>
      </c>
      <c r="CR82" s="629">
        <v>141</v>
      </c>
      <c r="CS82" s="629">
        <v>1</v>
      </c>
      <c r="CT82" s="629">
        <v>4</v>
      </c>
      <c r="CU82" s="629">
        <v>11</v>
      </c>
      <c r="CV82" s="629">
        <v>30</v>
      </c>
      <c r="CW82" s="629">
        <v>35</v>
      </c>
      <c r="CX82" s="629">
        <v>6</v>
      </c>
      <c r="CY82" s="629">
        <v>30</v>
      </c>
      <c r="CZ82" s="629">
        <v>215</v>
      </c>
      <c r="DA82" s="629">
        <v>5</v>
      </c>
      <c r="DB82" s="629">
        <v>37</v>
      </c>
      <c r="DC82" s="629">
        <v>18</v>
      </c>
      <c r="DD82" s="629">
        <v>69</v>
      </c>
      <c r="DE82" s="629">
        <v>44</v>
      </c>
      <c r="DF82" s="629">
        <v>0</v>
      </c>
      <c r="DG82" s="629">
        <v>21</v>
      </c>
      <c r="DH82" s="630">
        <v>3638</v>
      </c>
      <c r="DI82" s="629">
        <v>43</v>
      </c>
      <c r="DJ82" s="629">
        <v>6716</v>
      </c>
      <c r="DK82" s="629">
        <v>0</v>
      </c>
      <c r="DL82" s="629">
        <v>0</v>
      </c>
      <c r="DM82" s="629">
        <v>1</v>
      </c>
      <c r="DN82" s="629">
        <v>0</v>
      </c>
      <c r="DO82" s="630">
        <v>6760</v>
      </c>
      <c r="DP82" s="630">
        <v>10398</v>
      </c>
      <c r="DQ82" s="629">
        <v>0</v>
      </c>
      <c r="DR82" s="629">
        <v>0</v>
      </c>
      <c r="DS82" s="630">
        <v>6760</v>
      </c>
      <c r="DT82" s="629">
        <v>10398</v>
      </c>
      <c r="DU82" s="629">
        <v>-495</v>
      </c>
      <c r="DV82" s="630">
        <v>-9903</v>
      </c>
      <c r="DW82" s="629">
        <v>-10398</v>
      </c>
      <c r="DX82" s="630">
        <v>-3638</v>
      </c>
      <c r="DY82" s="631">
        <v>0</v>
      </c>
    </row>
    <row r="83" spans="1:129" x14ac:dyDescent="0.15">
      <c r="A83" s="628">
        <v>30</v>
      </c>
      <c r="B83" s="628">
        <v>30</v>
      </c>
      <c r="D83" s="433" t="s">
        <v>917</v>
      </c>
      <c r="E83" s="433" t="s">
        <v>590</v>
      </c>
      <c r="F83" s="629">
        <v>0</v>
      </c>
      <c r="G83" s="629">
        <v>0</v>
      </c>
      <c r="H83" s="629">
        <v>0</v>
      </c>
      <c r="I83" s="629">
        <v>0</v>
      </c>
      <c r="J83" s="629">
        <v>0</v>
      </c>
      <c r="K83" s="629">
        <v>0</v>
      </c>
      <c r="L83" s="629">
        <v>0</v>
      </c>
      <c r="M83" s="629">
        <v>27</v>
      </c>
      <c r="N83" s="629">
        <v>0</v>
      </c>
      <c r="O83" s="629">
        <v>1</v>
      </c>
      <c r="P83" s="629">
        <v>0</v>
      </c>
      <c r="Q83" s="629">
        <v>0</v>
      </c>
      <c r="R83" s="629">
        <v>0</v>
      </c>
      <c r="S83" s="629">
        <v>1</v>
      </c>
      <c r="T83" s="629">
        <v>1</v>
      </c>
      <c r="U83" s="629">
        <v>98</v>
      </c>
      <c r="V83" s="629">
        <v>55</v>
      </c>
      <c r="W83" s="629">
        <v>17</v>
      </c>
      <c r="X83" s="629">
        <v>0</v>
      </c>
      <c r="Y83" s="629">
        <v>0</v>
      </c>
      <c r="Z83" s="629">
        <v>0</v>
      </c>
      <c r="AA83" s="629">
        <v>0</v>
      </c>
      <c r="AB83" s="629">
        <v>21</v>
      </c>
      <c r="AC83" s="629">
        <v>31</v>
      </c>
      <c r="AD83" s="629">
        <v>8</v>
      </c>
      <c r="AE83" s="629">
        <v>70</v>
      </c>
      <c r="AF83" s="629">
        <v>0</v>
      </c>
      <c r="AG83" s="629">
        <v>1</v>
      </c>
      <c r="AH83" s="629">
        <v>28</v>
      </c>
      <c r="AI83" s="629">
        <v>1</v>
      </c>
      <c r="AJ83" s="629">
        <v>0</v>
      </c>
      <c r="AK83" s="629">
        <v>27</v>
      </c>
      <c r="AL83" s="629">
        <v>22</v>
      </c>
      <c r="AM83" s="629">
        <v>4</v>
      </c>
      <c r="AN83" s="629">
        <v>6</v>
      </c>
      <c r="AO83" s="629">
        <v>96</v>
      </c>
      <c r="AP83" s="629">
        <v>87</v>
      </c>
      <c r="AQ83" s="629">
        <v>0</v>
      </c>
      <c r="AR83" s="629">
        <v>229</v>
      </c>
      <c r="AS83" s="629">
        <v>37</v>
      </c>
      <c r="AT83" s="629">
        <v>30</v>
      </c>
      <c r="AU83" s="629">
        <v>18</v>
      </c>
      <c r="AV83" s="629">
        <v>27</v>
      </c>
      <c r="AW83" s="629">
        <v>25</v>
      </c>
      <c r="AX83" s="629">
        <v>43</v>
      </c>
      <c r="AY83" s="629">
        <v>8</v>
      </c>
      <c r="AZ83" s="629">
        <v>1</v>
      </c>
      <c r="BA83" s="629">
        <v>7</v>
      </c>
      <c r="BB83" s="629">
        <v>59</v>
      </c>
      <c r="BC83" s="629">
        <v>2</v>
      </c>
      <c r="BD83" s="629">
        <v>18</v>
      </c>
      <c r="BE83" s="629">
        <v>11</v>
      </c>
      <c r="BF83" s="629">
        <v>110</v>
      </c>
      <c r="BG83" s="629">
        <v>0</v>
      </c>
      <c r="BH83" s="629">
        <v>0</v>
      </c>
      <c r="BI83" s="629">
        <v>0</v>
      </c>
      <c r="BJ83" s="629">
        <v>10</v>
      </c>
      <c r="BK83" s="629">
        <v>35</v>
      </c>
      <c r="BL83" s="629">
        <v>12</v>
      </c>
      <c r="BM83" s="629">
        <v>10</v>
      </c>
      <c r="BN83" s="629">
        <v>3</v>
      </c>
      <c r="BO83" s="629">
        <v>128</v>
      </c>
      <c r="BP83" s="629">
        <v>29</v>
      </c>
      <c r="BQ83" s="629">
        <v>32</v>
      </c>
      <c r="BR83" s="629">
        <v>29</v>
      </c>
      <c r="BS83" s="629">
        <v>123</v>
      </c>
      <c r="BT83" s="629">
        <v>9</v>
      </c>
      <c r="BU83" s="629">
        <v>4</v>
      </c>
      <c r="BV83" s="629">
        <v>3</v>
      </c>
      <c r="BW83" s="629">
        <v>34</v>
      </c>
      <c r="BX83" s="629">
        <v>10</v>
      </c>
      <c r="BY83" s="629">
        <v>4</v>
      </c>
      <c r="BZ83" s="629">
        <v>1</v>
      </c>
      <c r="CA83" s="629">
        <v>1</v>
      </c>
      <c r="CB83" s="629">
        <v>6</v>
      </c>
      <c r="CC83" s="629">
        <v>133</v>
      </c>
      <c r="CD83" s="629">
        <v>1</v>
      </c>
      <c r="CE83" s="629">
        <v>0</v>
      </c>
      <c r="CF83" s="629">
        <v>27</v>
      </c>
      <c r="CG83" s="629">
        <v>1</v>
      </c>
      <c r="CH83" s="629">
        <v>5</v>
      </c>
      <c r="CI83" s="629">
        <v>31</v>
      </c>
      <c r="CJ83" s="629">
        <v>1</v>
      </c>
      <c r="CK83" s="629">
        <v>1</v>
      </c>
      <c r="CL83" s="629">
        <v>12</v>
      </c>
      <c r="CM83" s="629">
        <v>0</v>
      </c>
      <c r="CN83" s="629">
        <v>4</v>
      </c>
      <c r="CO83" s="629">
        <v>10</v>
      </c>
      <c r="CP83" s="629">
        <v>8</v>
      </c>
      <c r="CQ83" s="629">
        <v>54</v>
      </c>
      <c r="CR83" s="629">
        <v>114</v>
      </c>
      <c r="CS83" s="629">
        <v>2</v>
      </c>
      <c r="CT83" s="629">
        <v>8</v>
      </c>
      <c r="CU83" s="629">
        <v>10</v>
      </c>
      <c r="CV83" s="629">
        <v>3</v>
      </c>
      <c r="CW83" s="629">
        <v>2</v>
      </c>
      <c r="CX83" s="629">
        <v>2</v>
      </c>
      <c r="CY83" s="629">
        <v>33</v>
      </c>
      <c r="CZ83" s="629">
        <v>11</v>
      </c>
      <c r="DA83" s="629">
        <v>3</v>
      </c>
      <c r="DB83" s="629">
        <v>106</v>
      </c>
      <c r="DC83" s="629">
        <v>4</v>
      </c>
      <c r="DD83" s="629">
        <v>5</v>
      </c>
      <c r="DE83" s="629">
        <v>6</v>
      </c>
      <c r="DF83" s="629">
        <v>9</v>
      </c>
      <c r="DG83" s="629">
        <v>1</v>
      </c>
      <c r="DH83" s="630">
        <v>2317</v>
      </c>
      <c r="DI83" s="629">
        <v>19</v>
      </c>
      <c r="DJ83" s="629">
        <v>319</v>
      </c>
      <c r="DK83" s="629">
        <v>0</v>
      </c>
      <c r="DL83" s="629">
        <v>22</v>
      </c>
      <c r="DM83" s="629">
        <v>282</v>
      </c>
      <c r="DN83" s="629">
        <v>14</v>
      </c>
      <c r="DO83" s="630">
        <v>656</v>
      </c>
      <c r="DP83" s="630">
        <v>2973</v>
      </c>
      <c r="DQ83" s="629">
        <v>534</v>
      </c>
      <c r="DR83" s="629">
        <v>2177</v>
      </c>
      <c r="DS83" s="630">
        <v>3367</v>
      </c>
      <c r="DT83" s="629">
        <v>5684</v>
      </c>
      <c r="DU83" s="629">
        <v>0</v>
      </c>
      <c r="DV83" s="630">
        <v>0</v>
      </c>
      <c r="DW83" s="629">
        <v>0</v>
      </c>
      <c r="DX83" s="630">
        <v>3367</v>
      </c>
      <c r="DY83" s="631">
        <v>5684</v>
      </c>
    </row>
    <row r="84" spans="1:129" x14ac:dyDescent="0.15">
      <c r="A84" s="628">
        <v>30</v>
      </c>
      <c r="B84" s="628">
        <v>30</v>
      </c>
      <c r="D84" s="433" t="s">
        <v>918</v>
      </c>
      <c r="E84" s="433" t="s">
        <v>591</v>
      </c>
      <c r="F84" s="629">
        <v>1</v>
      </c>
      <c r="G84" s="629">
        <v>0</v>
      </c>
      <c r="H84" s="629">
        <v>0</v>
      </c>
      <c r="I84" s="629">
        <v>0</v>
      </c>
      <c r="J84" s="629">
        <v>0</v>
      </c>
      <c r="K84" s="629">
        <v>0</v>
      </c>
      <c r="L84" s="629">
        <v>0</v>
      </c>
      <c r="M84" s="629">
        <v>121</v>
      </c>
      <c r="N84" s="629">
        <v>0</v>
      </c>
      <c r="O84" s="629">
        <v>15</v>
      </c>
      <c r="P84" s="629">
        <v>0</v>
      </c>
      <c r="Q84" s="629">
        <v>0</v>
      </c>
      <c r="R84" s="629">
        <v>1</v>
      </c>
      <c r="S84" s="629">
        <v>2</v>
      </c>
      <c r="T84" s="629">
        <v>1</v>
      </c>
      <c r="U84" s="629">
        <v>165</v>
      </c>
      <c r="V84" s="629">
        <v>94</v>
      </c>
      <c r="W84" s="629">
        <v>26</v>
      </c>
      <c r="X84" s="629">
        <v>0</v>
      </c>
      <c r="Y84" s="629">
        <v>0</v>
      </c>
      <c r="Z84" s="629">
        <v>0</v>
      </c>
      <c r="AA84" s="629">
        <v>0</v>
      </c>
      <c r="AB84" s="629">
        <v>45</v>
      </c>
      <c r="AC84" s="629">
        <v>70</v>
      </c>
      <c r="AD84" s="629">
        <v>15</v>
      </c>
      <c r="AE84" s="629">
        <v>119</v>
      </c>
      <c r="AF84" s="629">
        <v>4</v>
      </c>
      <c r="AG84" s="629">
        <v>2</v>
      </c>
      <c r="AH84" s="629">
        <v>84</v>
      </c>
      <c r="AI84" s="629">
        <v>1</v>
      </c>
      <c r="AJ84" s="629">
        <v>0</v>
      </c>
      <c r="AK84" s="629">
        <v>88</v>
      </c>
      <c r="AL84" s="629">
        <v>28</v>
      </c>
      <c r="AM84" s="629">
        <v>13</v>
      </c>
      <c r="AN84" s="629">
        <v>15</v>
      </c>
      <c r="AO84" s="629">
        <v>158</v>
      </c>
      <c r="AP84" s="629">
        <v>199</v>
      </c>
      <c r="AQ84" s="629">
        <v>0</v>
      </c>
      <c r="AR84" s="629">
        <v>440</v>
      </c>
      <c r="AS84" s="629">
        <v>250</v>
      </c>
      <c r="AT84" s="629">
        <v>177</v>
      </c>
      <c r="AU84" s="629">
        <v>34</v>
      </c>
      <c r="AV84" s="629">
        <v>75</v>
      </c>
      <c r="AW84" s="629">
        <v>53</v>
      </c>
      <c r="AX84" s="629">
        <v>82</v>
      </c>
      <c r="AY84" s="629">
        <v>17</v>
      </c>
      <c r="AZ84" s="629">
        <v>3</v>
      </c>
      <c r="BA84" s="629">
        <v>15</v>
      </c>
      <c r="BB84" s="629">
        <v>158</v>
      </c>
      <c r="BC84" s="629">
        <v>5</v>
      </c>
      <c r="BD84" s="629">
        <v>41</v>
      </c>
      <c r="BE84" s="629">
        <v>37</v>
      </c>
      <c r="BF84" s="629">
        <v>218</v>
      </c>
      <c r="BG84" s="629">
        <v>0</v>
      </c>
      <c r="BH84" s="629">
        <v>0</v>
      </c>
      <c r="BI84" s="629">
        <v>0</v>
      </c>
      <c r="BJ84" s="629">
        <v>18</v>
      </c>
      <c r="BK84" s="629">
        <v>65</v>
      </c>
      <c r="BL84" s="629">
        <v>26</v>
      </c>
      <c r="BM84" s="629">
        <v>20</v>
      </c>
      <c r="BN84" s="629">
        <v>54</v>
      </c>
      <c r="BO84" s="629">
        <v>142</v>
      </c>
      <c r="BP84" s="629">
        <v>34</v>
      </c>
      <c r="BQ84" s="629">
        <v>39</v>
      </c>
      <c r="BR84" s="629">
        <v>36</v>
      </c>
      <c r="BS84" s="629">
        <v>1005</v>
      </c>
      <c r="BT84" s="629">
        <v>84</v>
      </c>
      <c r="BU84" s="629">
        <v>7</v>
      </c>
      <c r="BV84" s="629">
        <v>6</v>
      </c>
      <c r="BW84" s="629">
        <v>70</v>
      </c>
      <c r="BX84" s="629">
        <v>23</v>
      </c>
      <c r="BY84" s="629">
        <v>10</v>
      </c>
      <c r="BZ84" s="629">
        <v>2</v>
      </c>
      <c r="CA84" s="629">
        <v>1</v>
      </c>
      <c r="CB84" s="629">
        <v>4</v>
      </c>
      <c r="CC84" s="629">
        <v>32</v>
      </c>
      <c r="CD84" s="629">
        <v>1</v>
      </c>
      <c r="CE84" s="629">
        <v>0</v>
      </c>
      <c r="CF84" s="629">
        <v>1</v>
      </c>
      <c r="CG84" s="629">
        <v>2</v>
      </c>
      <c r="CH84" s="629">
        <v>10</v>
      </c>
      <c r="CI84" s="629">
        <v>0</v>
      </c>
      <c r="CJ84" s="629">
        <v>2</v>
      </c>
      <c r="CK84" s="629">
        <v>9</v>
      </c>
      <c r="CL84" s="629">
        <v>30</v>
      </c>
      <c r="CM84" s="629">
        <v>0</v>
      </c>
      <c r="CN84" s="629">
        <v>8</v>
      </c>
      <c r="CO84" s="629">
        <v>289</v>
      </c>
      <c r="CP84" s="629">
        <v>19</v>
      </c>
      <c r="CQ84" s="629">
        <v>115</v>
      </c>
      <c r="CR84" s="629">
        <v>114</v>
      </c>
      <c r="CS84" s="629">
        <v>4</v>
      </c>
      <c r="CT84" s="629">
        <v>16</v>
      </c>
      <c r="CU84" s="629">
        <v>17</v>
      </c>
      <c r="CV84" s="629">
        <v>5</v>
      </c>
      <c r="CW84" s="629">
        <v>3</v>
      </c>
      <c r="CX84" s="629">
        <v>1</v>
      </c>
      <c r="CY84" s="629">
        <v>49</v>
      </c>
      <c r="CZ84" s="629">
        <v>15</v>
      </c>
      <c r="DA84" s="629">
        <v>5</v>
      </c>
      <c r="DB84" s="629">
        <v>200</v>
      </c>
      <c r="DC84" s="629">
        <v>5</v>
      </c>
      <c r="DD84" s="629">
        <v>8</v>
      </c>
      <c r="DE84" s="629">
        <v>10</v>
      </c>
      <c r="DF84" s="629">
        <v>12</v>
      </c>
      <c r="DG84" s="629">
        <v>1</v>
      </c>
      <c r="DH84" s="630">
        <v>5501</v>
      </c>
      <c r="DI84" s="629">
        <v>30</v>
      </c>
      <c r="DJ84" s="629">
        <v>4</v>
      </c>
      <c r="DK84" s="629">
        <v>1</v>
      </c>
      <c r="DL84" s="629">
        <v>5</v>
      </c>
      <c r="DM84" s="629">
        <v>96</v>
      </c>
      <c r="DN84" s="629">
        <v>18</v>
      </c>
      <c r="DO84" s="630">
        <v>154</v>
      </c>
      <c r="DP84" s="630">
        <v>5655</v>
      </c>
      <c r="DQ84" s="629">
        <v>662</v>
      </c>
      <c r="DR84" s="629">
        <v>3638</v>
      </c>
      <c r="DS84" s="630">
        <v>4454</v>
      </c>
      <c r="DT84" s="629">
        <v>9955</v>
      </c>
      <c r="DU84" s="629">
        <v>0</v>
      </c>
      <c r="DV84" s="630">
        <v>-455</v>
      </c>
      <c r="DW84" s="629">
        <v>-455</v>
      </c>
      <c r="DX84" s="630">
        <v>3999</v>
      </c>
      <c r="DY84" s="631">
        <v>9500</v>
      </c>
    </row>
    <row r="85" spans="1:129" x14ac:dyDescent="0.15">
      <c r="A85" s="628">
        <v>30</v>
      </c>
      <c r="B85" s="628">
        <v>30</v>
      </c>
      <c r="D85" s="433" t="s">
        <v>919</v>
      </c>
      <c r="E85" s="433" t="s">
        <v>592</v>
      </c>
      <c r="F85" s="629">
        <v>1</v>
      </c>
      <c r="G85" s="629">
        <v>0</v>
      </c>
      <c r="H85" s="629">
        <v>0</v>
      </c>
      <c r="I85" s="629">
        <v>0</v>
      </c>
      <c r="J85" s="629">
        <v>0</v>
      </c>
      <c r="K85" s="629">
        <v>0</v>
      </c>
      <c r="L85" s="629">
        <v>5</v>
      </c>
      <c r="M85" s="629">
        <v>23</v>
      </c>
      <c r="N85" s="629">
        <v>0</v>
      </c>
      <c r="O85" s="629">
        <v>1</v>
      </c>
      <c r="P85" s="629">
        <v>0</v>
      </c>
      <c r="Q85" s="629">
        <v>0</v>
      </c>
      <c r="R85" s="629">
        <v>2</v>
      </c>
      <c r="S85" s="629">
        <v>2</v>
      </c>
      <c r="T85" s="629">
        <v>1</v>
      </c>
      <c r="U85" s="629">
        <v>141</v>
      </c>
      <c r="V85" s="629">
        <v>16</v>
      </c>
      <c r="W85" s="629">
        <v>33</v>
      </c>
      <c r="X85" s="629">
        <v>0</v>
      </c>
      <c r="Y85" s="629">
        <v>0</v>
      </c>
      <c r="Z85" s="629">
        <v>0</v>
      </c>
      <c r="AA85" s="629">
        <v>0</v>
      </c>
      <c r="AB85" s="629">
        <v>16</v>
      </c>
      <c r="AC85" s="629">
        <v>32</v>
      </c>
      <c r="AD85" s="629">
        <v>15</v>
      </c>
      <c r="AE85" s="629">
        <v>91</v>
      </c>
      <c r="AF85" s="629">
        <v>0</v>
      </c>
      <c r="AG85" s="629">
        <v>0</v>
      </c>
      <c r="AH85" s="629">
        <v>93</v>
      </c>
      <c r="AI85" s="629">
        <v>1</v>
      </c>
      <c r="AJ85" s="629">
        <v>0</v>
      </c>
      <c r="AK85" s="629">
        <v>239</v>
      </c>
      <c r="AL85" s="629">
        <v>21</v>
      </c>
      <c r="AM85" s="629">
        <v>13</v>
      </c>
      <c r="AN85" s="629">
        <v>7</v>
      </c>
      <c r="AO85" s="629">
        <v>34</v>
      </c>
      <c r="AP85" s="629">
        <v>906</v>
      </c>
      <c r="AQ85" s="629">
        <v>0</v>
      </c>
      <c r="AR85" s="629">
        <v>137</v>
      </c>
      <c r="AS85" s="629">
        <v>50</v>
      </c>
      <c r="AT85" s="629">
        <v>37</v>
      </c>
      <c r="AU85" s="629">
        <v>26</v>
      </c>
      <c r="AV85" s="629">
        <v>74</v>
      </c>
      <c r="AW85" s="629">
        <v>101</v>
      </c>
      <c r="AX85" s="629">
        <v>79</v>
      </c>
      <c r="AY85" s="629">
        <v>24</v>
      </c>
      <c r="AZ85" s="629">
        <v>2</v>
      </c>
      <c r="BA85" s="629">
        <v>8</v>
      </c>
      <c r="BB85" s="629">
        <v>766</v>
      </c>
      <c r="BC85" s="629">
        <v>2</v>
      </c>
      <c r="BD85" s="629">
        <v>39</v>
      </c>
      <c r="BE85" s="629">
        <v>28</v>
      </c>
      <c r="BF85" s="629">
        <v>81</v>
      </c>
      <c r="BG85" s="629">
        <v>0</v>
      </c>
      <c r="BH85" s="629">
        <v>0</v>
      </c>
      <c r="BI85" s="629">
        <v>0</v>
      </c>
      <c r="BJ85" s="629">
        <v>29</v>
      </c>
      <c r="BK85" s="629">
        <v>26</v>
      </c>
      <c r="BL85" s="629">
        <v>8</v>
      </c>
      <c r="BM85" s="629">
        <v>49</v>
      </c>
      <c r="BN85" s="629">
        <v>3</v>
      </c>
      <c r="BO85" s="629">
        <v>288</v>
      </c>
      <c r="BP85" s="629">
        <v>54</v>
      </c>
      <c r="BQ85" s="629">
        <v>85</v>
      </c>
      <c r="BR85" s="629">
        <v>32</v>
      </c>
      <c r="BS85" s="629">
        <v>48</v>
      </c>
      <c r="BT85" s="629">
        <v>3</v>
      </c>
      <c r="BU85" s="629">
        <v>15</v>
      </c>
      <c r="BV85" s="629">
        <v>30</v>
      </c>
      <c r="BW85" s="629">
        <v>1426</v>
      </c>
      <c r="BX85" s="629">
        <v>98</v>
      </c>
      <c r="BY85" s="629">
        <v>53</v>
      </c>
      <c r="BZ85" s="629">
        <v>19</v>
      </c>
      <c r="CA85" s="629">
        <v>16</v>
      </c>
      <c r="CB85" s="629">
        <v>1380</v>
      </c>
      <c r="CC85" s="629">
        <v>3574</v>
      </c>
      <c r="CD85" s="629">
        <v>174</v>
      </c>
      <c r="CE85" s="629">
        <v>0</v>
      </c>
      <c r="CF85" s="629">
        <v>237</v>
      </c>
      <c r="CG85" s="629">
        <v>101</v>
      </c>
      <c r="CH85" s="629">
        <v>246</v>
      </c>
      <c r="CI85" s="629">
        <v>2</v>
      </c>
      <c r="CJ85" s="629">
        <v>13</v>
      </c>
      <c r="CK85" s="629">
        <v>8</v>
      </c>
      <c r="CL85" s="629">
        <v>66</v>
      </c>
      <c r="CM85" s="629">
        <v>0</v>
      </c>
      <c r="CN85" s="629">
        <v>16</v>
      </c>
      <c r="CO85" s="629">
        <v>139</v>
      </c>
      <c r="CP85" s="629">
        <v>68</v>
      </c>
      <c r="CQ85" s="629">
        <v>110</v>
      </c>
      <c r="CR85" s="629">
        <v>98</v>
      </c>
      <c r="CS85" s="629">
        <v>4</v>
      </c>
      <c r="CT85" s="629">
        <v>20</v>
      </c>
      <c r="CU85" s="629">
        <v>34</v>
      </c>
      <c r="CV85" s="629">
        <v>12</v>
      </c>
      <c r="CW85" s="629">
        <v>105</v>
      </c>
      <c r="CX85" s="629">
        <v>3</v>
      </c>
      <c r="CY85" s="629">
        <v>26</v>
      </c>
      <c r="CZ85" s="629">
        <v>81</v>
      </c>
      <c r="DA85" s="629">
        <v>484</v>
      </c>
      <c r="DB85" s="629">
        <v>342</v>
      </c>
      <c r="DC85" s="629">
        <v>21</v>
      </c>
      <c r="DD85" s="629">
        <v>259</v>
      </c>
      <c r="DE85" s="629">
        <v>90</v>
      </c>
      <c r="DF85" s="629">
        <v>0</v>
      </c>
      <c r="DG85" s="629">
        <v>76</v>
      </c>
      <c r="DH85" s="630">
        <v>13218</v>
      </c>
      <c r="DI85" s="629">
        <v>9</v>
      </c>
      <c r="DJ85" s="629">
        <v>5388</v>
      </c>
      <c r="DK85" s="629">
        <v>178</v>
      </c>
      <c r="DL85" s="629">
        <v>0</v>
      </c>
      <c r="DM85" s="629">
        <v>0</v>
      </c>
      <c r="DN85" s="629">
        <v>0</v>
      </c>
      <c r="DO85" s="630">
        <v>5575</v>
      </c>
      <c r="DP85" s="630">
        <v>18793</v>
      </c>
      <c r="DQ85" s="629">
        <v>1420</v>
      </c>
      <c r="DR85" s="629">
        <v>7833</v>
      </c>
      <c r="DS85" s="630">
        <v>14828</v>
      </c>
      <c r="DT85" s="629">
        <v>28046</v>
      </c>
      <c r="DU85" s="629">
        <v>-829</v>
      </c>
      <c r="DV85" s="630">
        <v>-6763</v>
      </c>
      <c r="DW85" s="629">
        <v>-7592</v>
      </c>
      <c r="DX85" s="630">
        <v>7236</v>
      </c>
      <c r="DY85" s="631">
        <v>20454</v>
      </c>
    </row>
    <row r="86" spans="1:129" x14ac:dyDescent="0.15">
      <c r="A86" s="628">
        <v>30</v>
      </c>
      <c r="B86" s="628">
        <v>30</v>
      </c>
      <c r="D86" s="433" t="s">
        <v>920</v>
      </c>
      <c r="E86" s="433" t="s">
        <v>593</v>
      </c>
      <c r="F86" s="629">
        <v>0</v>
      </c>
      <c r="G86" s="629">
        <v>0</v>
      </c>
      <c r="H86" s="629">
        <v>0</v>
      </c>
      <c r="I86" s="629">
        <v>0</v>
      </c>
      <c r="J86" s="629">
        <v>0</v>
      </c>
      <c r="K86" s="629">
        <v>0</v>
      </c>
      <c r="L86" s="629">
        <v>0</v>
      </c>
      <c r="M86" s="629">
        <v>2</v>
      </c>
      <c r="N86" s="629">
        <v>0</v>
      </c>
      <c r="O86" s="629">
        <v>0</v>
      </c>
      <c r="P86" s="629">
        <v>0</v>
      </c>
      <c r="Q86" s="629">
        <v>0</v>
      </c>
      <c r="R86" s="629">
        <v>0</v>
      </c>
      <c r="S86" s="629">
        <v>0</v>
      </c>
      <c r="T86" s="629">
        <v>0</v>
      </c>
      <c r="U86" s="629">
        <v>4</v>
      </c>
      <c r="V86" s="629">
        <v>6</v>
      </c>
      <c r="W86" s="629">
        <v>3</v>
      </c>
      <c r="X86" s="629">
        <v>0</v>
      </c>
      <c r="Y86" s="629">
        <v>0</v>
      </c>
      <c r="Z86" s="629">
        <v>0</v>
      </c>
      <c r="AA86" s="629">
        <v>0</v>
      </c>
      <c r="AB86" s="629">
        <v>2</v>
      </c>
      <c r="AC86" s="629">
        <v>1</v>
      </c>
      <c r="AD86" s="629">
        <v>11</v>
      </c>
      <c r="AE86" s="629">
        <v>7</v>
      </c>
      <c r="AF86" s="629">
        <v>0</v>
      </c>
      <c r="AG86" s="629">
        <v>0</v>
      </c>
      <c r="AH86" s="629">
        <v>8</v>
      </c>
      <c r="AI86" s="629">
        <v>0</v>
      </c>
      <c r="AJ86" s="629">
        <v>0</v>
      </c>
      <c r="AK86" s="629">
        <v>3</v>
      </c>
      <c r="AL86" s="629">
        <v>1</v>
      </c>
      <c r="AM86" s="629">
        <v>0</v>
      </c>
      <c r="AN86" s="629">
        <v>1</v>
      </c>
      <c r="AO86" s="629">
        <v>5</v>
      </c>
      <c r="AP86" s="629">
        <v>15</v>
      </c>
      <c r="AQ86" s="629">
        <v>0</v>
      </c>
      <c r="AR86" s="629">
        <v>17</v>
      </c>
      <c r="AS86" s="629">
        <v>2</v>
      </c>
      <c r="AT86" s="629">
        <v>3</v>
      </c>
      <c r="AU86" s="629">
        <v>3</v>
      </c>
      <c r="AV86" s="629">
        <v>6</v>
      </c>
      <c r="AW86" s="629">
        <v>5</v>
      </c>
      <c r="AX86" s="629">
        <v>10</v>
      </c>
      <c r="AY86" s="629">
        <v>4</v>
      </c>
      <c r="AZ86" s="629">
        <v>0</v>
      </c>
      <c r="BA86" s="629">
        <v>1</v>
      </c>
      <c r="BB86" s="629">
        <v>12</v>
      </c>
      <c r="BC86" s="629">
        <v>0</v>
      </c>
      <c r="BD86" s="629">
        <v>9</v>
      </c>
      <c r="BE86" s="629">
        <v>1</v>
      </c>
      <c r="BF86" s="629">
        <v>24</v>
      </c>
      <c r="BG86" s="629">
        <v>0</v>
      </c>
      <c r="BH86" s="629">
        <v>0</v>
      </c>
      <c r="BI86" s="629">
        <v>0</v>
      </c>
      <c r="BJ86" s="629">
        <v>1</v>
      </c>
      <c r="BK86" s="629">
        <v>4</v>
      </c>
      <c r="BL86" s="629">
        <v>4</v>
      </c>
      <c r="BM86" s="629">
        <v>2</v>
      </c>
      <c r="BN86" s="629">
        <v>2</v>
      </c>
      <c r="BO86" s="629">
        <v>26</v>
      </c>
      <c r="BP86" s="629">
        <v>21</v>
      </c>
      <c r="BQ86" s="629">
        <v>14</v>
      </c>
      <c r="BR86" s="629">
        <v>10</v>
      </c>
      <c r="BS86" s="629">
        <v>77</v>
      </c>
      <c r="BT86" s="629">
        <v>10</v>
      </c>
      <c r="BU86" s="629">
        <v>15</v>
      </c>
      <c r="BV86" s="629">
        <v>12</v>
      </c>
      <c r="BW86" s="629">
        <v>268</v>
      </c>
      <c r="BX86" s="629">
        <v>615</v>
      </c>
      <c r="BY86" s="629">
        <v>31</v>
      </c>
      <c r="BZ86" s="629">
        <v>36</v>
      </c>
      <c r="CA86" s="629">
        <v>0</v>
      </c>
      <c r="CB86" s="629">
        <v>17</v>
      </c>
      <c r="CC86" s="629">
        <v>15</v>
      </c>
      <c r="CD86" s="629">
        <v>6</v>
      </c>
      <c r="CE86" s="629">
        <v>0</v>
      </c>
      <c r="CF86" s="629">
        <v>9</v>
      </c>
      <c r="CG86" s="629">
        <v>9</v>
      </c>
      <c r="CH86" s="629">
        <v>16</v>
      </c>
      <c r="CI86" s="629">
        <v>53</v>
      </c>
      <c r="CJ86" s="629">
        <v>89</v>
      </c>
      <c r="CK86" s="629">
        <v>34</v>
      </c>
      <c r="CL86" s="629">
        <v>34</v>
      </c>
      <c r="CM86" s="629">
        <v>1</v>
      </c>
      <c r="CN86" s="629">
        <v>8</v>
      </c>
      <c r="CO86" s="629">
        <v>331</v>
      </c>
      <c r="CP86" s="629">
        <v>48</v>
      </c>
      <c r="CQ86" s="629">
        <v>797</v>
      </c>
      <c r="CR86" s="629">
        <v>61</v>
      </c>
      <c r="CS86" s="629">
        <v>20</v>
      </c>
      <c r="CT86" s="629">
        <v>85</v>
      </c>
      <c r="CU86" s="629">
        <v>45</v>
      </c>
      <c r="CV86" s="629">
        <v>42</v>
      </c>
      <c r="CW86" s="629">
        <v>9</v>
      </c>
      <c r="CX86" s="629">
        <v>0</v>
      </c>
      <c r="CY86" s="629">
        <v>37</v>
      </c>
      <c r="CZ86" s="629">
        <v>88</v>
      </c>
      <c r="DA86" s="629">
        <v>8</v>
      </c>
      <c r="DB86" s="629">
        <v>101</v>
      </c>
      <c r="DC86" s="629">
        <v>17</v>
      </c>
      <c r="DD86" s="629">
        <v>22</v>
      </c>
      <c r="DE86" s="629">
        <v>68</v>
      </c>
      <c r="DF86" s="629">
        <v>0</v>
      </c>
      <c r="DG86" s="629">
        <v>2</v>
      </c>
      <c r="DH86" s="630">
        <v>3386</v>
      </c>
      <c r="DI86" s="629">
        <v>38</v>
      </c>
      <c r="DJ86" s="629">
        <v>597</v>
      </c>
      <c r="DK86" s="629">
        <v>0</v>
      </c>
      <c r="DL86" s="629">
        <v>0</v>
      </c>
      <c r="DM86" s="629">
        <v>0</v>
      </c>
      <c r="DN86" s="629">
        <v>0</v>
      </c>
      <c r="DO86" s="630">
        <v>635</v>
      </c>
      <c r="DP86" s="630">
        <v>4021</v>
      </c>
      <c r="DQ86" s="629">
        <v>98</v>
      </c>
      <c r="DR86" s="629">
        <v>1161</v>
      </c>
      <c r="DS86" s="630">
        <v>1894</v>
      </c>
      <c r="DT86" s="629">
        <v>5280</v>
      </c>
      <c r="DU86" s="629">
        <v>-168</v>
      </c>
      <c r="DV86" s="630">
        <v>-2081</v>
      </c>
      <c r="DW86" s="629">
        <v>-2249</v>
      </c>
      <c r="DX86" s="630">
        <v>-355</v>
      </c>
      <c r="DY86" s="631">
        <v>3031</v>
      </c>
    </row>
    <row r="87" spans="1:129" x14ac:dyDescent="0.15">
      <c r="A87" s="628">
        <v>31</v>
      </c>
      <c r="B87" s="628">
        <v>31</v>
      </c>
      <c r="D87" s="433" t="s">
        <v>921</v>
      </c>
      <c r="E87" s="433" t="s">
        <v>594</v>
      </c>
      <c r="F87" s="629">
        <v>0</v>
      </c>
      <c r="G87" s="629">
        <v>0</v>
      </c>
      <c r="H87" s="629">
        <v>0</v>
      </c>
      <c r="I87" s="629">
        <v>0</v>
      </c>
      <c r="J87" s="629">
        <v>0</v>
      </c>
      <c r="K87" s="629">
        <v>0</v>
      </c>
      <c r="L87" s="629">
        <v>0</v>
      </c>
      <c r="M87" s="629">
        <v>10</v>
      </c>
      <c r="N87" s="629">
        <v>0</v>
      </c>
      <c r="O87" s="629">
        <v>0</v>
      </c>
      <c r="P87" s="629">
        <v>0</v>
      </c>
      <c r="Q87" s="629">
        <v>0</v>
      </c>
      <c r="R87" s="629">
        <v>0</v>
      </c>
      <c r="S87" s="629">
        <v>1</v>
      </c>
      <c r="T87" s="629">
        <v>1</v>
      </c>
      <c r="U87" s="629">
        <v>18</v>
      </c>
      <c r="V87" s="629">
        <v>28</v>
      </c>
      <c r="W87" s="629">
        <v>17</v>
      </c>
      <c r="X87" s="629">
        <v>0</v>
      </c>
      <c r="Y87" s="629">
        <v>0</v>
      </c>
      <c r="Z87" s="629">
        <v>0</v>
      </c>
      <c r="AA87" s="629">
        <v>0</v>
      </c>
      <c r="AB87" s="629">
        <v>7</v>
      </c>
      <c r="AC87" s="629">
        <v>4</v>
      </c>
      <c r="AD87" s="629">
        <v>166</v>
      </c>
      <c r="AE87" s="629">
        <v>47</v>
      </c>
      <c r="AF87" s="629">
        <v>0</v>
      </c>
      <c r="AG87" s="629">
        <v>0</v>
      </c>
      <c r="AH87" s="629">
        <v>27</v>
      </c>
      <c r="AI87" s="629">
        <v>1</v>
      </c>
      <c r="AJ87" s="629">
        <v>0</v>
      </c>
      <c r="AK87" s="629">
        <v>14</v>
      </c>
      <c r="AL87" s="629">
        <v>4</v>
      </c>
      <c r="AM87" s="629">
        <v>3</v>
      </c>
      <c r="AN87" s="629">
        <v>3</v>
      </c>
      <c r="AO87" s="629">
        <v>22</v>
      </c>
      <c r="AP87" s="629">
        <v>46</v>
      </c>
      <c r="AQ87" s="629">
        <v>0</v>
      </c>
      <c r="AR87" s="629">
        <v>82</v>
      </c>
      <c r="AS87" s="629">
        <v>8</v>
      </c>
      <c r="AT87" s="629">
        <v>18</v>
      </c>
      <c r="AU87" s="629">
        <v>15</v>
      </c>
      <c r="AV87" s="629">
        <v>33</v>
      </c>
      <c r="AW87" s="629">
        <v>35</v>
      </c>
      <c r="AX87" s="629">
        <v>64</v>
      </c>
      <c r="AY87" s="629">
        <v>15</v>
      </c>
      <c r="AZ87" s="629">
        <v>1</v>
      </c>
      <c r="BA87" s="629">
        <v>7</v>
      </c>
      <c r="BB87" s="629">
        <v>73</v>
      </c>
      <c r="BC87" s="629">
        <v>2</v>
      </c>
      <c r="BD87" s="629">
        <v>58</v>
      </c>
      <c r="BE87" s="629">
        <v>8</v>
      </c>
      <c r="BF87" s="629">
        <v>156</v>
      </c>
      <c r="BG87" s="629">
        <v>0</v>
      </c>
      <c r="BH87" s="629">
        <v>0</v>
      </c>
      <c r="BI87" s="629">
        <v>0</v>
      </c>
      <c r="BJ87" s="629">
        <v>8</v>
      </c>
      <c r="BK87" s="629">
        <v>29</v>
      </c>
      <c r="BL87" s="629">
        <v>8</v>
      </c>
      <c r="BM87" s="629">
        <v>11</v>
      </c>
      <c r="BN87" s="629">
        <v>1</v>
      </c>
      <c r="BO87" s="629">
        <v>56</v>
      </c>
      <c r="BP87" s="629">
        <v>356</v>
      </c>
      <c r="BQ87" s="629">
        <v>126</v>
      </c>
      <c r="BR87" s="629">
        <v>85</v>
      </c>
      <c r="BS87" s="629">
        <v>30</v>
      </c>
      <c r="BT87" s="629">
        <v>3</v>
      </c>
      <c r="BU87" s="629">
        <v>26</v>
      </c>
      <c r="BV87" s="629">
        <v>49</v>
      </c>
      <c r="BW87" s="629">
        <v>2431</v>
      </c>
      <c r="BX87" s="629">
        <v>1063</v>
      </c>
      <c r="BY87" s="629">
        <v>339</v>
      </c>
      <c r="BZ87" s="629">
        <v>211</v>
      </c>
      <c r="CA87" s="629">
        <v>0</v>
      </c>
      <c r="CB87" s="629">
        <v>81</v>
      </c>
      <c r="CC87" s="629">
        <v>268</v>
      </c>
      <c r="CD87" s="629">
        <v>45</v>
      </c>
      <c r="CE87" s="629">
        <v>0</v>
      </c>
      <c r="CF87" s="629">
        <v>18</v>
      </c>
      <c r="CG87" s="629">
        <v>13</v>
      </c>
      <c r="CH87" s="629">
        <v>34</v>
      </c>
      <c r="CI87" s="629">
        <v>10</v>
      </c>
      <c r="CJ87" s="629">
        <v>2594</v>
      </c>
      <c r="CK87" s="629">
        <v>306</v>
      </c>
      <c r="CL87" s="629">
        <v>137</v>
      </c>
      <c r="CM87" s="629">
        <v>19</v>
      </c>
      <c r="CN87" s="629">
        <v>41</v>
      </c>
      <c r="CO87" s="629">
        <v>586</v>
      </c>
      <c r="CP87" s="629">
        <v>29</v>
      </c>
      <c r="CQ87" s="629">
        <v>2135</v>
      </c>
      <c r="CR87" s="629">
        <v>328</v>
      </c>
      <c r="CS87" s="629">
        <v>26</v>
      </c>
      <c r="CT87" s="629">
        <v>171</v>
      </c>
      <c r="CU87" s="629">
        <v>75</v>
      </c>
      <c r="CV87" s="629">
        <v>94</v>
      </c>
      <c r="CW87" s="629">
        <v>20</v>
      </c>
      <c r="CX87" s="629">
        <v>13</v>
      </c>
      <c r="CY87" s="629">
        <v>135</v>
      </c>
      <c r="CZ87" s="629">
        <v>326</v>
      </c>
      <c r="DA87" s="629">
        <v>38</v>
      </c>
      <c r="DB87" s="629">
        <v>607</v>
      </c>
      <c r="DC87" s="629">
        <v>94</v>
      </c>
      <c r="DD87" s="629">
        <v>67</v>
      </c>
      <c r="DE87" s="629">
        <v>97</v>
      </c>
      <c r="DF87" s="629">
        <v>0</v>
      </c>
      <c r="DG87" s="629">
        <v>178</v>
      </c>
      <c r="DH87" s="630">
        <v>14411</v>
      </c>
      <c r="DI87" s="629">
        <v>304</v>
      </c>
      <c r="DJ87" s="629">
        <v>17454</v>
      </c>
      <c r="DK87" s="629">
        <v>0</v>
      </c>
      <c r="DL87" s="629">
        <v>0</v>
      </c>
      <c r="DM87" s="629">
        <v>0</v>
      </c>
      <c r="DN87" s="629">
        <v>0</v>
      </c>
      <c r="DO87" s="630">
        <v>17758</v>
      </c>
      <c r="DP87" s="630">
        <v>32169</v>
      </c>
      <c r="DQ87" s="629">
        <v>37</v>
      </c>
      <c r="DR87" s="629">
        <v>8430</v>
      </c>
      <c r="DS87" s="630">
        <v>26225</v>
      </c>
      <c r="DT87" s="629">
        <v>40636</v>
      </c>
      <c r="DU87" s="629">
        <v>-610</v>
      </c>
      <c r="DV87" s="630">
        <v>-27314</v>
      </c>
      <c r="DW87" s="629">
        <v>-27924</v>
      </c>
      <c r="DX87" s="630">
        <v>-1699</v>
      </c>
      <c r="DY87" s="631">
        <v>12712</v>
      </c>
    </row>
    <row r="88" spans="1:129" x14ac:dyDescent="0.15">
      <c r="A88" s="628">
        <v>31</v>
      </c>
      <c r="B88" s="628">
        <v>31</v>
      </c>
      <c r="D88" s="433" t="s">
        <v>922</v>
      </c>
      <c r="E88" s="433" t="s">
        <v>408</v>
      </c>
      <c r="F88" s="629">
        <v>0</v>
      </c>
      <c r="G88" s="629">
        <v>0</v>
      </c>
      <c r="H88" s="629">
        <v>0</v>
      </c>
      <c r="I88" s="629">
        <v>0</v>
      </c>
      <c r="J88" s="629">
        <v>0</v>
      </c>
      <c r="K88" s="629">
        <v>0</v>
      </c>
      <c r="L88" s="629">
        <v>0</v>
      </c>
      <c r="M88" s="629">
        <v>0</v>
      </c>
      <c r="N88" s="629">
        <v>0</v>
      </c>
      <c r="O88" s="629">
        <v>0</v>
      </c>
      <c r="P88" s="629">
        <v>0</v>
      </c>
      <c r="Q88" s="629">
        <v>0</v>
      </c>
      <c r="R88" s="629">
        <v>0</v>
      </c>
      <c r="S88" s="629">
        <v>0</v>
      </c>
      <c r="T88" s="629">
        <v>0</v>
      </c>
      <c r="U88" s="629">
        <v>0</v>
      </c>
      <c r="V88" s="629">
        <v>1</v>
      </c>
      <c r="W88" s="629">
        <v>0</v>
      </c>
      <c r="X88" s="629">
        <v>0</v>
      </c>
      <c r="Y88" s="629">
        <v>0</v>
      </c>
      <c r="Z88" s="629">
        <v>0</v>
      </c>
      <c r="AA88" s="629">
        <v>0</v>
      </c>
      <c r="AB88" s="629">
        <v>0</v>
      </c>
      <c r="AC88" s="629">
        <v>0</v>
      </c>
      <c r="AD88" s="629">
        <v>0</v>
      </c>
      <c r="AE88" s="629">
        <v>0</v>
      </c>
      <c r="AF88" s="629">
        <v>0</v>
      </c>
      <c r="AG88" s="629">
        <v>0</v>
      </c>
      <c r="AH88" s="629">
        <v>0</v>
      </c>
      <c r="AI88" s="629">
        <v>0</v>
      </c>
      <c r="AJ88" s="629">
        <v>0</v>
      </c>
      <c r="AK88" s="629">
        <v>0</v>
      </c>
      <c r="AL88" s="629">
        <v>0</v>
      </c>
      <c r="AM88" s="629">
        <v>0</v>
      </c>
      <c r="AN88" s="629">
        <v>0</v>
      </c>
      <c r="AO88" s="629">
        <v>2</v>
      </c>
      <c r="AP88" s="629">
        <v>1</v>
      </c>
      <c r="AQ88" s="629">
        <v>0</v>
      </c>
      <c r="AR88" s="629">
        <v>3</v>
      </c>
      <c r="AS88" s="629">
        <v>1</v>
      </c>
      <c r="AT88" s="629">
        <v>1</v>
      </c>
      <c r="AU88" s="629">
        <v>0</v>
      </c>
      <c r="AV88" s="629">
        <v>0</v>
      </c>
      <c r="AW88" s="629">
        <v>1</v>
      </c>
      <c r="AX88" s="629">
        <v>1</v>
      </c>
      <c r="AY88" s="629">
        <v>0</v>
      </c>
      <c r="AZ88" s="629">
        <v>0</v>
      </c>
      <c r="BA88" s="629">
        <v>0</v>
      </c>
      <c r="BB88" s="629">
        <v>3</v>
      </c>
      <c r="BC88" s="629">
        <v>0</v>
      </c>
      <c r="BD88" s="629">
        <v>0</v>
      </c>
      <c r="BE88" s="629">
        <v>0</v>
      </c>
      <c r="BF88" s="629">
        <v>0</v>
      </c>
      <c r="BG88" s="629">
        <v>0</v>
      </c>
      <c r="BH88" s="629">
        <v>0</v>
      </c>
      <c r="BI88" s="629">
        <v>0</v>
      </c>
      <c r="BJ88" s="629">
        <v>0</v>
      </c>
      <c r="BK88" s="629">
        <v>1</v>
      </c>
      <c r="BL88" s="629">
        <v>0</v>
      </c>
      <c r="BM88" s="629">
        <v>0</v>
      </c>
      <c r="BN88" s="629">
        <v>0</v>
      </c>
      <c r="BO88" s="629">
        <v>10</v>
      </c>
      <c r="BP88" s="629">
        <v>2</v>
      </c>
      <c r="BQ88" s="629">
        <v>2</v>
      </c>
      <c r="BR88" s="629">
        <v>2</v>
      </c>
      <c r="BS88" s="629">
        <v>0</v>
      </c>
      <c r="BT88" s="629">
        <v>0</v>
      </c>
      <c r="BU88" s="629">
        <v>0</v>
      </c>
      <c r="BV88" s="629">
        <v>3</v>
      </c>
      <c r="BW88" s="629">
        <v>62</v>
      </c>
      <c r="BX88" s="629">
        <v>4</v>
      </c>
      <c r="BY88" s="629">
        <v>7</v>
      </c>
      <c r="BZ88" s="629">
        <v>4</v>
      </c>
      <c r="CA88" s="629">
        <v>0</v>
      </c>
      <c r="CB88" s="629">
        <v>2</v>
      </c>
      <c r="CC88" s="629">
        <v>3</v>
      </c>
      <c r="CD88" s="629">
        <v>0</v>
      </c>
      <c r="CE88" s="629">
        <v>0</v>
      </c>
      <c r="CF88" s="629">
        <v>0</v>
      </c>
      <c r="CG88" s="629">
        <v>0</v>
      </c>
      <c r="CH88" s="629">
        <v>7</v>
      </c>
      <c r="CI88" s="629">
        <v>0</v>
      </c>
      <c r="CJ88" s="629">
        <v>0</v>
      </c>
      <c r="CK88" s="629">
        <v>190</v>
      </c>
      <c r="CL88" s="629">
        <v>1</v>
      </c>
      <c r="CM88" s="629">
        <v>1</v>
      </c>
      <c r="CN88" s="629">
        <v>2</v>
      </c>
      <c r="CO88" s="629">
        <v>1</v>
      </c>
      <c r="CP88" s="629">
        <v>5</v>
      </c>
      <c r="CQ88" s="629">
        <v>4</v>
      </c>
      <c r="CR88" s="629">
        <v>18</v>
      </c>
      <c r="CS88" s="629">
        <v>1</v>
      </c>
      <c r="CT88" s="629">
        <v>5</v>
      </c>
      <c r="CU88" s="629">
        <v>7</v>
      </c>
      <c r="CV88" s="629">
        <v>2</v>
      </c>
      <c r="CW88" s="629">
        <v>3</v>
      </c>
      <c r="CX88" s="629">
        <v>652</v>
      </c>
      <c r="CY88" s="629">
        <v>9</v>
      </c>
      <c r="CZ88" s="629">
        <v>4</v>
      </c>
      <c r="DA88" s="629">
        <v>4</v>
      </c>
      <c r="DB88" s="629">
        <v>32</v>
      </c>
      <c r="DC88" s="629">
        <v>12</v>
      </c>
      <c r="DD88" s="629">
        <v>6</v>
      </c>
      <c r="DE88" s="629">
        <v>3</v>
      </c>
      <c r="DF88" s="629">
        <v>0</v>
      </c>
      <c r="DG88" s="629">
        <v>1</v>
      </c>
      <c r="DH88" s="630">
        <v>1086</v>
      </c>
      <c r="DI88" s="629">
        <v>13</v>
      </c>
      <c r="DJ88" s="629">
        <v>2221</v>
      </c>
      <c r="DK88" s="629">
        <v>0</v>
      </c>
      <c r="DL88" s="629">
        <v>0</v>
      </c>
      <c r="DM88" s="629">
        <v>0</v>
      </c>
      <c r="DN88" s="629">
        <v>0</v>
      </c>
      <c r="DO88" s="630">
        <v>2234</v>
      </c>
      <c r="DP88" s="630">
        <v>3320</v>
      </c>
      <c r="DQ88" s="629">
        <v>0</v>
      </c>
      <c r="DR88" s="629">
        <v>5840</v>
      </c>
      <c r="DS88" s="630">
        <v>8074</v>
      </c>
      <c r="DT88" s="629">
        <v>9160</v>
      </c>
      <c r="DU88" s="629">
        <v>0</v>
      </c>
      <c r="DV88" s="630">
        <v>-353</v>
      </c>
      <c r="DW88" s="629">
        <v>-353</v>
      </c>
      <c r="DX88" s="630">
        <v>7721</v>
      </c>
      <c r="DY88" s="631">
        <v>8807</v>
      </c>
    </row>
    <row r="89" spans="1:129" x14ac:dyDescent="0.15">
      <c r="A89" s="628">
        <v>31</v>
      </c>
      <c r="B89" s="628">
        <v>31</v>
      </c>
      <c r="D89" s="433" t="s">
        <v>923</v>
      </c>
      <c r="E89" s="433" t="s">
        <v>409</v>
      </c>
      <c r="F89" s="629">
        <v>1</v>
      </c>
      <c r="G89" s="629">
        <v>0</v>
      </c>
      <c r="H89" s="629">
        <v>0</v>
      </c>
      <c r="I89" s="629">
        <v>0</v>
      </c>
      <c r="J89" s="629">
        <v>0</v>
      </c>
      <c r="K89" s="629">
        <v>0</v>
      </c>
      <c r="L89" s="629">
        <v>0</v>
      </c>
      <c r="M89" s="629">
        <v>38</v>
      </c>
      <c r="N89" s="629">
        <v>0</v>
      </c>
      <c r="O89" s="629">
        <v>2</v>
      </c>
      <c r="P89" s="629">
        <v>0</v>
      </c>
      <c r="Q89" s="629">
        <v>0</v>
      </c>
      <c r="R89" s="629">
        <v>2</v>
      </c>
      <c r="S89" s="629">
        <v>2</v>
      </c>
      <c r="T89" s="629">
        <v>2</v>
      </c>
      <c r="U89" s="629">
        <v>145</v>
      </c>
      <c r="V89" s="629">
        <v>78</v>
      </c>
      <c r="W89" s="629">
        <v>42</v>
      </c>
      <c r="X89" s="629">
        <v>0</v>
      </c>
      <c r="Y89" s="629">
        <v>0</v>
      </c>
      <c r="Z89" s="629">
        <v>0</v>
      </c>
      <c r="AA89" s="629">
        <v>0</v>
      </c>
      <c r="AB89" s="629">
        <v>77</v>
      </c>
      <c r="AC89" s="629">
        <v>43</v>
      </c>
      <c r="AD89" s="629">
        <v>174</v>
      </c>
      <c r="AE89" s="629">
        <v>239</v>
      </c>
      <c r="AF89" s="629">
        <v>0</v>
      </c>
      <c r="AG89" s="629">
        <v>1</v>
      </c>
      <c r="AH89" s="629">
        <v>161</v>
      </c>
      <c r="AI89" s="629">
        <v>5</v>
      </c>
      <c r="AJ89" s="629">
        <v>0</v>
      </c>
      <c r="AK89" s="629">
        <v>94</v>
      </c>
      <c r="AL89" s="629">
        <v>21</v>
      </c>
      <c r="AM89" s="629">
        <v>23</v>
      </c>
      <c r="AN89" s="629">
        <v>19</v>
      </c>
      <c r="AO89" s="629">
        <v>167</v>
      </c>
      <c r="AP89" s="629">
        <v>288</v>
      </c>
      <c r="AQ89" s="629">
        <v>0</v>
      </c>
      <c r="AR89" s="629">
        <v>624</v>
      </c>
      <c r="AS89" s="629">
        <v>113</v>
      </c>
      <c r="AT89" s="629">
        <v>110</v>
      </c>
      <c r="AU89" s="629">
        <v>74</v>
      </c>
      <c r="AV89" s="629">
        <v>98</v>
      </c>
      <c r="AW89" s="629">
        <v>202</v>
      </c>
      <c r="AX89" s="629">
        <v>745</v>
      </c>
      <c r="AY89" s="629">
        <v>34</v>
      </c>
      <c r="AZ89" s="629">
        <v>6</v>
      </c>
      <c r="BA89" s="629">
        <v>92</v>
      </c>
      <c r="BB89" s="629">
        <v>1580</v>
      </c>
      <c r="BC89" s="629">
        <v>1</v>
      </c>
      <c r="BD89" s="629">
        <v>581</v>
      </c>
      <c r="BE89" s="629">
        <v>66</v>
      </c>
      <c r="BF89" s="629">
        <v>982</v>
      </c>
      <c r="BG89" s="629">
        <v>0</v>
      </c>
      <c r="BH89" s="629">
        <v>0</v>
      </c>
      <c r="BI89" s="629">
        <v>0</v>
      </c>
      <c r="BJ89" s="629">
        <v>33</v>
      </c>
      <c r="BK89" s="629">
        <v>123</v>
      </c>
      <c r="BL89" s="629">
        <v>47</v>
      </c>
      <c r="BM89" s="629">
        <v>39</v>
      </c>
      <c r="BN89" s="629">
        <v>0</v>
      </c>
      <c r="BO89" s="629">
        <v>190</v>
      </c>
      <c r="BP89" s="629">
        <v>49</v>
      </c>
      <c r="BQ89" s="629">
        <v>82</v>
      </c>
      <c r="BR89" s="629">
        <v>95</v>
      </c>
      <c r="BS89" s="629">
        <v>989</v>
      </c>
      <c r="BT89" s="629">
        <v>36</v>
      </c>
      <c r="BU89" s="629">
        <v>581</v>
      </c>
      <c r="BV89" s="629">
        <v>56</v>
      </c>
      <c r="BW89" s="629">
        <v>3644</v>
      </c>
      <c r="BX89" s="629">
        <v>3474</v>
      </c>
      <c r="BY89" s="629">
        <v>266</v>
      </c>
      <c r="BZ89" s="629">
        <v>122</v>
      </c>
      <c r="CA89" s="629">
        <v>0</v>
      </c>
      <c r="CB89" s="629">
        <v>21</v>
      </c>
      <c r="CC89" s="629">
        <v>428</v>
      </c>
      <c r="CD89" s="629">
        <v>17</v>
      </c>
      <c r="CE89" s="629">
        <v>0</v>
      </c>
      <c r="CF89" s="629">
        <v>24</v>
      </c>
      <c r="CG89" s="629">
        <v>89</v>
      </c>
      <c r="CH89" s="629">
        <v>311</v>
      </c>
      <c r="CI89" s="629">
        <v>10</v>
      </c>
      <c r="CJ89" s="629">
        <v>248</v>
      </c>
      <c r="CK89" s="629">
        <v>43</v>
      </c>
      <c r="CL89" s="629">
        <v>957</v>
      </c>
      <c r="CM89" s="629">
        <v>39</v>
      </c>
      <c r="CN89" s="629">
        <v>96</v>
      </c>
      <c r="CO89" s="629">
        <v>1240</v>
      </c>
      <c r="CP89" s="629">
        <v>160</v>
      </c>
      <c r="CQ89" s="629">
        <v>4413</v>
      </c>
      <c r="CR89" s="629">
        <v>1138</v>
      </c>
      <c r="CS89" s="629">
        <v>93</v>
      </c>
      <c r="CT89" s="629">
        <v>195</v>
      </c>
      <c r="CU89" s="629">
        <v>35</v>
      </c>
      <c r="CV89" s="629">
        <v>218</v>
      </c>
      <c r="CW89" s="629">
        <v>222</v>
      </c>
      <c r="CX89" s="629">
        <v>17</v>
      </c>
      <c r="CY89" s="629">
        <v>153</v>
      </c>
      <c r="CZ89" s="629">
        <v>1315</v>
      </c>
      <c r="DA89" s="629">
        <v>90</v>
      </c>
      <c r="DB89" s="629">
        <v>179</v>
      </c>
      <c r="DC89" s="629">
        <v>5</v>
      </c>
      <c r="DD89" s="629">
        <v>385</v>
      </c>
      <c r="DE89" s="629">
        <v>179</v>
      </c>
      <c r="DF89" s="629">
        <v>0</v>
      </c>
      <c r="DG89" s="629">
        <v>15</v>
      </c>
      <c r="DH89" s="630">
        <v>29093</v>
      </c>
      <c r="DI89" s="629">
        <v>8</v>
      </c>
      <c r="DJ89" s="629">
        <v>3399</v>
      </c>
      <c r="DK89" s="629">
        <v>0</v>
      </c>
      <c r="DL89" s="629">
        <v>1803</v>
      </c>
      <c r="DM89" s="629">
        <v>15211</v>
      </c>
      <c r="DN89" s="629">
        <v>26</v>
      </c>
      <c r="DO89" s="630">
        <v>20447</v>
      </c>
      <c r="DP89" s="630">
        <v>49540</v>
      </c>
      <c r="DQ89" s="629">
        <v>565</v>
      </c>
      <c r="DR89" s="629">
        <v>24042</v>
      </c>
      <c r="DS89" s="630">
        <v>45054</v>
      </c>
      <c r="DT89" s="629">
        <v>74147</v>
      </c>
      <c r="DU89" s="629">
        <v>-5273</v>
      </c>
      <c r="DV89" s="630">
        <v>-32618</v>
      </c>
      <c r="DW89" s="629">
        <v>-37891</v>
      </c>
      <c r="DX89" s="630">
        <v>7163</v>
      </c>
      <c r="DY89" s="631">
        <v>36256</v>
      </c>
    </row>
    <row r="90" spans="1:129" x14ac:dyDescent="0.15">
      <c r="A90" s="628">
        <v>31</v>
      </c>
      <c r="B90" s="628">
        <v>31</v>
      </c>
      <c r="D90" s="433" t="s">
        <v>924</v>
      </c>
      <c r="E90" s="433" t="s">
        <v>410</v>
      </c>
      <c r="F90" s="629">
        <v>0</v>
      </c>
      <c r="G90" s="629">
        <v>0</v>
      </c>
      <c r="H90" s="629">
        <v>0</v>
      </c>
      <c r="I90" s="629">
        <v>0</v>
      </c>
      <c r="J90" s="629">
        <v>0</v>
      </c>
      <c r="K90" s="629">
        <v>0</v>
      </c>
      <c r="L90" s="629">
        <v>0</v>
      </c>
      <c r="M90" s="629">
        <v>7</v>
      </c>
      <c r="N90" s="629">
        <v>0</v>
      </c>
      <c r="O90" s="629">
        <v>0</v>
      </c>
      <c r="P90" s="629">
        <v>0</v>
      </c>
      <c r="Q90" s="629">
        <v>0</v>
      </c>
      <c r="R90" s="629">
        <v>0</v>
      </c>
      <c r="S90" s="629">
        <v>0</v>
      </c>
      <c r="T90" s="629">
        <v>0</v>
      </c>
      <c r="U90" s="629">
        <v>56</v>
      </c>
      <c r="V90" s="629">
        <v>16</v>
      </c>
      <c r="W90" s="629">
        <v>1</v>
      </c>
      <c r="X90" s="629">
        <v>0</v>
      </c>
      <c r="Y90" s="629">
        <v>0</v>
      </c>
      <c r="Z90" s="629">
        <v>0</v>
      </c>
      <c r="AA90" s="629">
        <v>0</v>
      </c>
      <c r="AB90" s="629">
        <v>4</v>
      </c>
      <c r="AC90" s="629">
        <v>8</v>
      </c>
      <c r="AD90" s="629">
        <v>31</v>
      </c>
      <c r="AE90" s="629">
        <v>27</v>
      </c>
      <c r="AF90" s="629">
        <v>0</v>
      </c>
      <c r="AG90" s="629">
        <v>0</v>
      </c>
      <c r="AH90" s="629">
        <v>16</v>
      </c>
      <c r="AI90" s="629">
        <v>0</v>
      </c>
      <c r="AJ90" s="629">
        <v>0</v>
      </c>
      <c r="AK90" s="629">
        <v>2</v>
      </c>
      <c r="AL90" s="629">
        <v>2</v>
      </c>
      <c r="AM90" s="629">
        <v>0</v>
      </c>
      <c r="AN90" s="629">
        <v>1</v>
      </c>
      <c r="AO90" s="629">
        <v>23</v>
      </c>
      <c r="AP90" s="629">
        <v>77</v>
      </c>
      <c r="AQ90" s="629">
        <v>0</v>
      </c>
      <c r="AR90" s="629">
        <v>44</v>
      </c>
      <c r="AS90" s="629">
        <v>9</v>
      </c>
      <c r="AT90" s="629">
        <v>11</v>
      </c>
      <c r="AU90" s="629">
        <v>3</v>
      </c>
      <c r="AV90" s="629">
        <v>46</v>
      </c>
      <c r="AW90" s="629">
        <v>11</v>
      </c>
      <c r="AX90" s="629">
        <v>13</v>
      </c>
      <c r="AY90" s="629">
        <v>7</v>
      </c>
      <c r="AZ90" s="629">
        <v>3</v>
      </c>
      <c r="BA90" s="629">
        <v>15</v>
      </c>
      <c r="BB90" s="629">
        <v>27</v>
      </c>
      <c r="BC90" s="629">
        <v>0</v>
      </c>
      <c r="BD90" s="629">
        <v>72</v>
      </c>
      <c r="BE90" s="629">
        <v>1</v>
      </c>
      <c r="BF90" s="629">
        <v>648</v>
      </c>
      <c r="BG90" s="629">
        <v>0</v>
      </c>
      <c r="BH90" s="629">
        <v>0</v>
      </c>
      <c r="BI90" s="629">
        <v>0</v>
      </c>
      <c r="BJ90" s="629">
        <v>3</v>
      </c>
      <c r="BK90" s="629">
        <v>35</v>
      </c>
      <c r="BL90" s="629">
        <v>7</v>
      </c>
      <c r="BM90" s="629">
        <v>1</v>
      </c>
      <c r="BN90" s="629">
        <v>0</v>
      </c>
      <c r="BO90" s="629">
        <v>12</v>
      </c>
      <c r="BP90" s="629">
        <v>8</v>
      </c>
      <c r="BQ90" s="629">
        <v>1</v>
      </c>
      <c r="BR90" s="629">
        <v>0</v>
      </c>
      <c r="BS90" s="629">
        <v>2</v>
      </c>
      <c r="BT90" s="629">
        <v>0</v>
      </c>
      <c r="BU90" s="629">
        <v>4</v>
      </c>
      <c r="BV90" s="629">
        <v>4</v>
      </c>
      <c r="BW90" s="629">
        <v>1117</v>
      </c>
      <c r="BX90" s="629">
        <v>283</v>
      </c>
      <c r="BY90" s="629">
        <v>13</v>
      </c>
      <c r="BZ90" s="629">
        <v>55</v>
      </c>
      <c r="CA90" s="629">
        <v>0</v>
      </c>
      <c r="CB90" s="629">
        <v>33</v>
      </c>
      <c r="CC90" s="629">
        <v>117</v>
      </c>
      <c r="CD90" s="629">
        <v>3</v>
      </c>
      <c r="CE90" s="629">
        <v>0</v>
      </c>
      <c r="CF90" s="629">
        <v>8</v>
      </c>
      <c r="CG90" s="629">
        <v>8</v>
      </c>
      <c r="CH90" s="629">
        <v>15</v>
      </c>
      <c r="CI90" s="629">
        <v>5</v>
      </c>
      <c r="CJ90" s="629">
        <v>174</v>
      </c>
      <c r="CK90" s="629">
        <v>66</v>
      </c>
      <c r="CL90" s="629">
        <v>408</v>
      </c>
      <c r="CM90" s="629">
        <v>66</v>
      </c>
      <c r="CN90" s="629">
        <v>23</v>
      </c>
      <c r="CO90" s="629">
        <v>42</v>
      </c>
      <c r="CP90" s="629">
        <v>6</v>
      </c>
      <c r="CQ90" s="629">
        <v>178</v>
      </c>
      <c r="CR90" s="629">
        <v>8</v>
      </c>
      <c r="CS90" s="629">
        <v>3</v>
      </c>
      <c r="CT90" s="629">
        <v>15</v>
      </c>
      <c r="CU90" s="629">
        <v>2</v>
      </c>
      <c r="CV90" s="629">
        <v>4</v>
      </c>
      <c r="CW90" s="629">
        <v>14</v>
      </c>
      <c r="CX90" s="629">
        <v>95</v>
      </c>
      <c r="CY90" s="629">
        <v>171</v>
      </c>
      <c r="CZ90" s="629">
        <v>815</v>
      </c>
      <c r="DA90" s="629">
        <v>3</v>
      </c>
      <c r="DB90" s="629">
        <v>22</v>
      </c>
      <c r="DC90" s="629">
        <v>7</v>
      </c>
      <c r="DD90" s="629">
        <v>53</v>
      </c>
      <c r="DE90" s="629">
        <v>22</v>
      </c>
      <c r="DF90" s="629">
        <v>0</v>
      </c>
      <c r="DG90" s="629">
        <v>54</v>
      </c>
      <c r="DH90" s="630">
        <v>5166</v>
      </c>
      <c r="DI90" s="629">
        <v>71</v>
      </c>
      <c r="DJ90" s="629">
        <v>2278</v>
      </c>
      <c r="DK90" s="629">
        <v>0</v>
      </c>
      <c r="DL90" s="629">
        <v>0</v>
      </c>
      <c r="DM90" s="629">
        <v>0</v>
      </c>
      <c r="DN90" s="629">
        <v>0</v>
      </c>
      <c r="DO90" s="630">
        <v>2349</v>
      </c>
      <c r="DP90" s="630">
        <v>7515</v>
      </c>
      <c r="DQ90" s="629">
        <v>1</v>
      </c>
      <c r="DR90" s="629">
        <v>380</v>
      </c>
      <c r="DS90" s="630">
        <v>2730</v>
      </c>
      <c r="DT90" s="629">
        <v>7896</v>
      </c>
      <c r="DU90" s="629">
        <v>-20</v>
      </c>
      <c r="DV90" s="630">
        <v>-7303</v>
      </c>
      <c r="DW90" s="629">
        <v>-7323</v>
      </c>
      <c r="DX90" s="630">
        <v>-4593</v>
      </c>
      <c r="DY90" s="631">
        <v>573</v>
      </c>
    </row>
    <row r="91" spans="1:129" x14ac:dyDescent="0.15">
      <c r="A91" s="628">
        <v>31</v>
      </c>
      <c r="B91" s="628">
        <v>31</v>
      </c>
      <c r="D91" s="433" t="s">
        <v>925</v>
      </c>
      <c r="E91" s="433" t="s">
        <v>595</v>
      </c>
      <c r="F91" s="629">
        <v>0</v>
      </c>
      <c r="G91" s="629">
        <v>0</v>
      </c>
      <c r="H91" s="629">
        <v>0</v>
      </c>
      <c r="I91" s="629">
        <v>0</v>
      </c>
      <c r="J91" s="629">
        <v>0</v>
      </c>
      <c r="K91" s="629">
        <v>0</v>
      </c>
      <c r="L91" s="629">
        <v>0</v>
      </c>
      <c r="M91" s="629">
        <v>22</v>
      </c>
      <c r="N91" s="629">
        <v>0</v>
      </c>
      <c r="O91" s="629">
        <v>1</v>
      </c>
      <c r="P91" s="629">
        <v>0</v>
      </c>
      <c r="Q91" s="629">
        <v>0</v>
      </c>
      <c r="R91" s="629">
        <v>2</v>
      </c>
      <c r="S91" s="629">
        <v>1</v>
      </c>
      <c r="T91" s="629">
        <v>1</v>
      </c>
      <c r="U91" s="629">
        <v>23</v>
      </c>
      <c r="V91" s="629">
        <v>38</v>
      </c>
      <c r="W91" s="629">
        <v>23</v>
      </c>
      <c r="X91" s="629">
        <v>0</v>
      </c>
      <c r="Y91" s="629">
        <v>0</v>
      </c>
      <c r="Z91" s="629">
        <v>0</v>
      </c>
      <c r="AA91" s="629">
        <v>0</v>
      </c>
      <c r="AB91" s="629">
        <v>5</v>
      </c>
      <c r="AC91" s="629">
        <v>14</v>
      </c>
      <c r="AD91" s="629">
        <v>33</v>
      </c>
      <c r="AE91" s="629">
        <v>50</v>
      </c>
      <c r="AF91" s="629">
        <v>0</v>
      </c>
      <c r="AG91" s="629">
        <v>0</v>
      </c>
      <c r="AH91" s="629">
        <v>31</v>
      </c>
      <c r="AI91" s="629">
        <v>2</v>
      </c>
      <c r="AJ91" s="629">
        <v>0</v>
      </c>
      <c r="AK91" s="629">
        <v>12</v>
      </c>
      <c r="AL91" s="629">
        <v>4</v>
      </c>
      <c r="AM91" s="629">
        <v>6</v>
      </c>
      <c r="AN91" s="629">
        <v>3</v>
      </c>
      <c r="AO91" s="629">
        <v>40</v>
      </c>
      <c r="AP91" s="629">
        <v>39</v>
      </c>
      <c r="AQ91" s="629">
        <v>0</v>
      </c>
      <c r="AR91" s="629">
        <v>137</v>
      </c>
      <c r="AS91" s="629">
        <v>34</v>
      </c>
      <c r="AT91" s="629">
        <v>35</v>
      </c>
      <c r="AU91" s="629">
        <v>22</v>
      </c>
      <c r="AV91" s="629">
        <v>50</v>
      </c>
      <c r="AW91" s="629">
        <v>41</v>
      </c>
      <c r="AX91" s="629">
        <v>94</v>
      </c>
      <c r="AY91" s="629">
        <v>19</v>
      </c>
      <c r="AZ91" s="629">
        <v>2</v>
      </c>
      <c r="BA91" s="629">
        <v>27</v>
      </c>
      <c r="BB91" s="629">
        <v>149</v>
      </c>
      <c r="BC91" s="629">
        <v>4</v>
      </c>
      <c r="BD91" s="629">
        <v>49</v>
      </c>
      <c r="BE91" s="629">
        <v>15</v>
      </c>
      <c r="BF91" s="629">
        <v>255</v>
      </c>
      <c r="BG91" s="629">
        <v>0</v>
      </c>
      <c r="BH91" s="629">
        <v>0</v>
      </c>
      <c r="BI91" s="629">
        <v>0</v>
      </c>
      <c r="BJ91" s="629">
        <v>8</v>
      </c>
      <c r="BK91" s="629">
        <v>49</v>
      </c>
      <c r="BL91" s="629">
        <v>31</v>
      </c>
      <c r="BM91" s="629">
        <v>18</v>
      </c>
      <c r="BN91" s="629">
        <v>3</v>
      </c>
      <c r="BO91" s="629">
        <v>210</v>
      </c>
      <c r="BP91" s="629">
        <v>43</v>
      </c>
      <c r="BQ91" s="629">
        <v>53</v>
      </c>
      <c r="BR91" s="629">
        <v>36</v>
      </c>
      <c r="BS91" s="629">
        <v>25</v>
      </c>
      <c r="BT91" s="629">
        <v>1</v>
      </c>
      <c r="BU91" s="629">
        <v>27</v>
      </c>
      <c r="BV91" s="629">
        <v>27</v>
      </c>
      <c r="BW91" s="629">
        <v>535</v>
      </c>
      <c r="BX91" s="629">
        <v>336</v>
      </c>
      <c r="BY91" s="629">
        <v>91</v>
      </c>
      <c r="BZ91" s="629">
        <v>35</v>
      </c>
      <c r="CA91" s="629">
        <v>0</v>
      </c>
      <c r="CB91" s="629">
        <v>60</v>
      </c>
      <c r="CC91" s="629">
        <v>311</v>
      </c>
      <c r="CD91" s="629">
        <v>4</v>
      </c>
      <c r="CE91" s="629">
        <v>0</v>
      </c>
      <c r="CF91" s="629">
        <v>21</v>
      </c>
      <c r="CG91" s="629">
        <v>29</v>
      </c>
      <c r="CH91" s="629">
        <v>35</v>
      </c>
      <c r="CI91" s="629">
        <v>23</v>
      </c>
      <c r="CJ91" s="629">
        <v>140</v>
      </c>
      <c r="CK91" s="629">
        <v>1566</v>
      </c>
      <c r="CL91" s="629">
        <v>364</v>
      </c>
      <c r="CM91" s="629">
        <v>4</v>
      </c>
      <c r="CN91" s="629">
        <v>140</v>
      </c>
      <c r="CO91" s="629">
        <v>531</v>
      </c>
      <c r="CP91" s="629">
        <v>152</v>
      </c>
      <c r="CQ91" s="629">
        <v>1989</v>
      </c>
      <c r="CR91" s="629">
        <v>473</v>
      </c>
      <c r="CS91" s="629">
        <v>12</v>
      </c>
      <c r="CT91" s="629">
        <v>230</v>
      </c>
      <c r="CU91" s="629">
        <v>82</v>
      </c>
      <c r="CV91" s="629">
        <v>172</v>
      </c>
      <c r="CW91" s="629">
        <v>42</v>
      </c>
      <c r="CX91" s="629">
        <v>403</v>
      </c>
      <c r="CY91" s="629">
        <v>18</v>
      </c>
      <c r="CZ91" s="629">
        <v>515</v>
      </c>
      <c r="DA91" s="629">
        <v>29</v>
      </c>
      <c r="DB91" s="629">
        <v>208</v>
      </c>
      <c r="DC91" s="629">
        <v>107</v>
      </c>
      <c r="DD91" s="629">
        <v>444</v>
      </c>
      <c r="DE91" s="629">
        <v>91</v>
      </c>
      <c r="DF91" s="629">
        <v>0</v>
      </c>
      <c r="DG91" s="629">
        <v>23</v>
      </c>
      <c r="DH91" s="630">
        <v>11029</v>
      </c>
      <c r="DI91" s="629">
        <v>167</v>
      </c>
      <c r="DJ91" s="629">
        <v>3671</v>
      </c>
      <c r="DK91" s="629">
        <v>15</v>
      </c>
      <c r="DL91" s="629">
        <v>0</v>
      </c>
      <c r="DM91" s="629">
        <v>74</v>
      </c>
      <c r="DN91" s="629">
        <v>-73</v>
      </c>
      <c r="DO91" s="630">
        <v>3854</v>
      </c>
      <c r="DP91" s="630">
        <v>14883</v>
      </c>
      <c r="DQ91" s="629">
        <v>88</v>
      </c>
      <c r="DR91" s="629">
        <v>2446</v>
      </c>
      <c r="DS91" s="630">
        <v>6388</v>
      </c>
      <c r="DT91" s="629">
        <v>17417</v>
      </c>
      <c r="DU91" s="629">
        <v>-1067</v>
      </c>
      <c r="DV91" s="630">
        <v>-12662</v>
      </c>
      <c r="DW91" s="629">
        <v>-13729</v>
      </c>
      <c r="DX91" s="630">
        <v>-7341</v>
      </c>
      <c r="DY91" s="631">
        <v>3688</v>
      </c>
    </row>
    <row r="92" spans="1:129" x14ac:dyDescent="0.15">
      <c r="A92" s="628">
        <v>32</v>
      </c>
      <c r="B92" s="628">
        <v>32</v>
      </c>
      <c r="D92" s="433" t="s">
        <v>926</v>
      </c>
      <c r="E92" s="433" t="s">
        <v>40</v>
      </c>
      <c r="F92" s="629">
        <v>0</v>
      </c>
      <c r="G92" s="629">
        <v>0</v>
      </c>
      <c r="H92" s="629">
        <v>0</v>
      </c>
      <c r="I92" s="629">
        <v>0</v>
      </c>
      <c r="J92" s="629">
        <v>0</v>
      </c>
      <c r="K92" s="629">
        <v>0</v>
      </c>
      <c r="L92" s="629">
        <v>0</v>
      </c>
      <c r="M92" s="629">
        <v>0</v>
      </c>
      <c r="N92" s="629">
        <v>0</v>
      </c>
      <c r="O92" s="629">
        <v>0</v>
      </c>
      <c r="P92" s="629">
        <v>0</v>
      </c>
      <c r="Q92" s="629">
        <v>0</v>
      </c>
      <c r="R92" s="629">
        <v>0</v>
      </c>
      <c r="S92" s="629">
        <v>0</v>
      </c>
      <c r="T92" s="629">
        <v>0</v>
      </c>
      <c r="U92" s="629">
        <v>0</v>
      </c>
      <c r="V92" s="629">
        <v>0</v>
      </c>
      <c r="W92" s="629">
        <v>0</v>
      </c>
      <c r="X92" s="629">
        <v>0</v>
      </c>
      <c r="Y92" s="629">
        <v>0</v>
      </c>
      <c r="Z92" s="629">
        <v>0</v>
      </c>
      <c r="AA92" s="629">
        <v>0</v>
      </c>
      <c r="AB92" s="629">
        <v>0</v>
      </c>
      <c r="AC92" s="629">
        <v>0</v>
      </c>
      <c r="AD92" s="629">
        <v>0</v>
      </c>
      <c r="AE92" s="629">
        <v>0</v>
      </c>
      <c r="AF92" s="629">
        <v>0</v>
      </c>
      <c r="AG92" s="629">
        <v>0</v>
      </c>
      <c r="AH92" s="629">
        <v>0</v>
      </c>
      <c r="AI92" s="629">
        <v>0</v>
      </c>
      <c r="AJ92" s="629">
        <v>0</v>
      </c>
      <c r="AK92" s="629">
        <v>0</v>
      </c>
      <c r="AL92" s="629">
        <v>0</v>
      </c>
      <c r="AM92" s="629">
        <v>0</v>
      </c>
      <c r="AN92" s="629">
        <v>0</v>
      </c>
      <c r="AO92" s="629">
        <v>0</v>
      </c>
      <c r="AP92" s="629">
        <v>0</v>
      </c>
      <c r="AQ92" s="629">
        <v>0</v>
      </c>
      <c r="AR92" s="629">
        <v>0</v>
      </c>
      <c r="AS92" s="629">
        <v>0</v>
      </c>
      <c r="AT92" s="629">
        <v>0</v>
      </c>
      <c r="AU92" s="629">
        <v>0</v>
      </c>
      <c r="AV92" s="629">
        <v>0</v>
      </c>
      <c r="AW92" s="629">
        <v>0</v>
      </c>
      <c r="AX92" s="629">
        <v>0</v>
      </c>
      <c r="AY92" s="629">
        <v>0</v>
      </c>
      <c r="AZ92" s="629">
        <v>0</v>
      </c>
      <c r="BA92" s="629">
        <v>0</v>
      </c>
      <c r="BB92" s="629">
        <v>0</v>
      </c>
      <c r="BC92" s="629">
        <v>0</v>
      </c>
      <c r="BD92" s="629">
        <v>0</v>
      </c>
      <c r="BE92" s="629">
        <v>0</v>
      </c>
      <c r="BF92" s="629">
        <v>0</v>
      </c>
      <c r="BG92" s="629">
        <v>0</v>
      </c>
      <c r="BH92" s="629">
        <v>0</v>
      </c>
      <c r="BI92" s="629">
        <v>0</v>
      </c>
      <c r="BJ92" s="629">
        <v>0</v>
      </c>
      <c r="BK92" s="629">
        <v>0</v>
      </c>
      <c r="BL92" s="629">
        <v>0</v>
      </c>
      <c r="BM92" s="629">
        <v>0</v>
      </c>
      <c r="BN92" s="629">
        <v>0</v>
      </c>
      <c r="BO92" s="629">
        <v>0</v>
      </c>
      <c r="BP92" s="629">
        <v>0</v>
      </c>
      <c r="BQ92" s="629">
        <v>0</v>
      </c>
      <c r="BR92" s="629">
        <v>0</v>
      </c>
      <c r="BS92" s="629">
        <v>0</v>
      </c>
      <c r="BT92" s="629">
        <v>0</v>
      </c>
      <c r="BU92" s="629">
        <v>0</v>
      </c>
      <c r="BV92" s="629">
        <v>0</v>
      </c>
      <c r="BW92" s="629">
        <v>0</v>
      </c>
      <c r="BX92" s="629">
        <v>0</v>
      </c>
      <c r="BY92" s="629">
        <v>0</v>
      </c>
      <c r="BZ92" s="629">
        <v>0</v>
      </c>
      <c r="CA92" s="629">
        <v>0</v>
      </c>
      <c r="CB92" s="629">
        <v>0</v>
      </c>
      <c r="CC92" s="629">
        <v>0</v>
      </c>
      <c r="CD92" s="629">
        <v>0</v>
      </c>
      <c r="CE92" s="629">
        <v>0</v>
      </c>
      <c r="CF92" s="629">
        <v>0</v>
      </c>
      <c r="CG92" s="629">
        <v>0</v>
      </c>
      <c r="CH92" s="629">
        <v>0</v>
      </c>
      <c r="CI92" s="629">
        <v>0</v>
      </c>
      <c r="CJ92" s="629">
        <v>0</v>
      </c>
      <c r="CK92" s="629">
        <v>0</v>
      </c>
      <c r="CL92" s="629">
        <v>0</v>
      </c>
      <c r="CM92" s="629">
        <v>0</v>
      </c>
      <c r="CN92" s="629">
        <v>0</v>
      </c>
      <c r="CO92" s="629">
        <v>0</v>
      </c>
      <c r="CP92" s="629">
        <v>0</v>
      </c>
      <c r="CQ92" s="629">
        <v>0</v>
      </c>
      <c r="CR92" s="629">
        <v>0</v>
      </c>
      <c r="CS92" s="629">
        <v>0</v>
      </c>
      <c r="CT92" s="629">
        <v>0</v>
      </c>
      <c r="CU92" s="629">
        <v>0</v>
      </c>
      <c r="CV92" s="629">
        <v>0</v>
      </c>
      <c r="CW92" s="629">
        <v>0</v>
      </c>
      <c r="CX92" s="629">
        <v>0</v>
      </c>
      <c r="CY92" s="629">
        <v>0</v>
      </c>
      <c r="CZ92" s="629">
        <v>0</v>
      </c>
      <c r="DA92" s="629">
        <v>0</v>
      </c>
      <c r="DB92" s="629">
        <v>0</v>
      </c>
      <c r="DC92" s="629">
        <v>0</v>
      </c>
      <c r="DD92" s="629">
        <v>0</v>
      </c>
      <c r="DE92" s="629">
        <v>0</v>
      </c>
      <c r="DF92" s="629">
        <v>0</v>
      </c>
      <c r="DG92" s="629">
        <v>887</v>
      </c>
      <c r="DH92" s="630">
        <v>887</v>
      </c>
      <c r="DI92" s="629">
        <v>0</v>
      </c>
      <c r="DJ92" s="629">
        <v>3274</v>
      </c>
      <c r="DK92" s="629">
        <v>76245</v>
      </c>
      <c r="DL92" s="629">
        <v>0</v>
      </c>
      <c r="DM92" s="629">
        <v>0</v>
      </c>
      <c r="DN92" s="629">
        <v>0</v>
      </c>
      <c r="DO92" s="630">
        <v>79519</v>
      </c>
      <c r="DP92" s="630">
        <v>80406</v>
      </c>
      <c r="DQ92" s="629">
        <v>0</v>
      </c>
      <c r="DR92" s="629">
        <v>0</v>
      </c>
      <c r="DS92" s="630">
        <v>79519</v>
      </c>
      <c r="DT92" s="629">
        <v>80406</v>
      </c>
      <c r="DU92" s="629">
        <v>0</v>
      </c>
      <c r="DV92" s="630">
        <v>0</v>
      </c>
      <c r="DW92" s="629">
        <v>0</v>
      </c>
      <c r="DX92" s="630">
        <v>79519</v>
      </c>
      <c r="DY92" s="631">
        <v>80406</v>
      </c>
    </row>
    <row r="93" spans="1:129" x14ac:dyDescent="0.15">
      <c r="A93" s="628">
        <v>33</v>
      </c>
      <c r="B93" s="628">
        <v>33</v>
      </c>
      <c r="D93" s="433" t="s">
        <v>927</v>
      </c>
      <c r="E93" s="433" t="s">
        <v>596</v>
      </c>
      <c r="F93" s="629">
        <v>0</v>
      </c>
      <c r="G93" s="629">
        <v>0</v>
      </c>
      <c r="H93" s="629">
        <v>0</v>
      </c>
      <c r="I93" s="629">
        <v>0</v>
      </c>
      <c r="J93" s="629">
        <v>0</v>
      </c>
      <c r="K93" s="629">
        <v>0</v>
      </c>
      <c r="L93" s="629">
        <v>0</v>
      </c>
      <c r="M93" s="629">
        <v>6</v>
      </c>
      <c r="N93" s="629">
        <v>0</v>
      </c>
      <c r="O93" s="629">
        <v>0</v>
      </c>
      <c r="P93" s="629">
        <v>0</v>
      </c>
      <c r="Q93" s="629">
        <v>0</v>
      </c>
      <c r="R93" s="629">
        <v>0</v>
      </c>
      <c r="S93" s="629">
        <v>0</v>
      </c>
      <c r="T93" s="629">
        <v>0</v>
      </c>
      <c r="U93" s="629">
        <v>3</v>
      </c>
      <c r="V93" s="629">
        <v>2</v>
      </c>
      <c r="W93" s="629">
        <v>0</v>
      </c>
      <c r="X93" s="629">
        <v>0</v>
      </c>
      <c r="Y93" s="629">
        <v>0</v>
      </c>
      <c r="Z93" s="629">
        <v>0</v>
      </c>
      <c r="AA93" s="629">
        <v>0</v>
      </c>
      <c r="AB93" s="629">
        <v>7</v>
      </c>
      <c r="AC93" s="629">
        <v>5</v>
      </c>
      <c r="AD93" s="629">
        <v>4</v>
      </c>
      <c r="AE93" s="629">
        <v>21</v>
      </c>
      <c r="AF93" s="629">
        <v>0</v>
      </c>
      <c r="AG93" s="629">
        <v>0</v>
      </c>
      <c r="AH93" s="629">
        <v>6</v>
      </c>
      <c r="AI93" s="629">
        <v>0</v>
      </c>
      <c r="AJ93" s="629">
        <v>0</v>
      </c>
      <c r="AK93" s="629">
        <v>6</v>
      </c>
      <c r="AL93" s="629">
        <v>3</v>
      </c>
      <c r="AM93" s="629">
        <v>4</v>
      </c>
      <c r="AN93" s="629">
        <v>1</v>
      </c>
      <c r="AO93" s="629">
        <v>2</v>
      </c>
      <c r="AP93" s="629">
        <v>12</v>
      </c>
      <c r="AQ93" s="629">
        <v>0</v>
      </c>
      <c r="AR93" s="629">
        <v>0</v>
      </c>
      <c r="AS93" s="629">
        <v>0</v>
      </c>
      <c r="AT93" s="629">
        <v>2</v>
      </c>
      <c r="AU93" s="629">
        <v>18</v>
      </c>
      <c r="AV93" s="629">
        <v>8</v>
      </c>
      <c r="AW93" s="629">
        <v>14</v>
      </c>
      <c r="AX93" s="629">
        <v>44</v>
      </c>
      <c r="AY93" s="629">
        <v>3</v>
      </c>
      <c r="AZ93" s="629">
        <v>1</v>
      </c>
      <c r="BA93" s="629">
        <v>21</v>
      </c>
      <c r="BB93" s="629">
        <v>88</v>
      </c>
      <c r="BC93" s="629">
        <v>6</v>
      </c>
      <c r="BD93" s="629">
        <v>28</v>
      </c>
      <c r="BE93" s="629">
        <v>13</v>
      </c>
      <c r="BF93" s="629">
        <v>485</v>
      </c>
      <c r="BG93" s="629">
        <v>0</v>
      </c>
      <c r="BH93" s="629">
        <v>0</v>
      </c>
      <c r="BI93" s="629">
        <v>0</v>
      </c>
      <c r="BJ93" s="629">
        <v>3</v>
      </c>
      <c r="BK93" s="629">
        <v>43</v>
      </c>
      <c r="BL93" s="629">
        <v>2</v>
      </c>
      <c r="BM93" s="629">
        <v>1</v>
      </c>
      <c r="BN93" s="629">
        <v>0</v>
      </c>
      <c r="BO93" s="629">
        <v>24</v>
      </c>
      <c r="BP93" s="629">
        <v>1</v>
      </c>
      <c r="BQ93" s="629">
        <v>4</v>
      </c>
      <c r="BR93" s="629">
        <v>4</v>
      </c>
      <c r="BS93" s="629">
        <v>57</v>
      </c>
      <c r="BT93" s="629">
        <v>2</v>
      </c>
      <c r="BU93" s="629">
        <v>1</v>
      </c>
      <c r="BV93" s="629">
        <v>2</v>
      </c>
      <c r="BW93" s="629">
        <v>47</v>
      </c>
      <c r="BX93" s="629">
        <v>20</v>
      </c>
      <c r="BY93" s="629">
        <v>0</v>
      </c>
      <c r="BZ93" s="629">
        <v>0</v>
      </c>
      <c r="CA93" s="629">
        <v>0</v>
      </c>
      <c r="CB93" s="629">
        <v>217</v>
      </c>
      <c r="CC93" s="629">
        <v>29</v>
      </c>
      <c r="CD93" s="629">
        <v>0</v>
      </c>
      <c r="CE93" s="629">
        <v>0</v>
      </c>
      <c r="CF93" s="629">
        <v>3</v>
      </c>
      <c r="CG93" s="629">
        <v>3</v>
      </c>
      <c r="CH93" s="629">
        <v>7</v>
      </c>
      <c r="CI93" s="629">
        <v>1</v>
      </c>
      <c r="CJ93" s="629">
        <v>61</v>
      </c>
      <c r="CK93" s="629">
        <v>7</v>
      </c>
      <c r="CL93" s="629">
        <v>147</v>
      </c>
      <c r="CM93" s="629">
        <v>4</v>
      </c>
      <c r="CN93" s="629">
        <v>3</v>
      </c>
      <c r="CO93" s="629">
        <v>9</v>
      </c>
      <c r="CP93" s="629">
        <v>0</v>
      </c>
      <c r="CQ93" s="629">
        <v>0</v>
      </c>
      <c r="CR93" s="629">
        <v>21</v>
      </c>
      <c r="CS93" s="629">
        <v>0</v>
      </c>
      <c r="CT93" s="629">
        <v>2</v>
      </c>
      <c r="CU93" s="629">
        <v>1</v>
      </c>
      <c r="CV93" s="629">
        <v>0</v>
      </c>
      <c r="CW93" s="629">
        <v>8</v>
      </c>
      <c r="CX93" s="629">
        <v>2</v>
      </c>
      <c r="CY93" s="629">
        <v>0</v>
      </c>
      <c r="CZ93" s="629">
        <v>55</v>
      </c>
      <c r="DA93" s="629">
        <v>2</v>
      </c>
      <c r="DB93" s="629">
        <v>41</v>
      </c>
      <c r="DC93" s="629">
        <v>18</v>
      </c>
      <c r="DD93" s="629">
        <v>7</v>
      </c>
      <c r="DE93" s="629">
        <v>14</v>
      </c>
      <c r="DF93" s="629">
        <v>0</v>
      </c>
      <c r="DG93" s="629">
        <v>1</v>
      </c>
      <c r="DH93" s="630">
        <v>1687</v>
      </c>
      <c r="DI93" s="629">
        <v>0</v>
      </c>
      <c r="DJ93" s="629">
        <v>27736</v>
      </c>
      <c r="DK93" s="629">
        <v>34554</v>
      </c>
      <c r="DL93" s="629">
        <v>0</v>
      </c>
      <c r="DM93" s="629">
        <v>0</v>
      </c>
      <c r="DN93" s="629">
        <v>0</v>
      </c>
      <c r="DO93" s="630">
        <v>62290</v>
      </c>
      <c r="DP93" s="630">
        <v>63977</v>
      </c>
      <c r="DQ93" s="629">
        <v>89</v>
      </c>
      <c r="DR93" s="629">
        <v>1876</v>
      </c>
      <c r="DS93" s="630">
        <v>64255</v>
      </c>
      <c r="DT93" s="629">
        <v>65942</v>
      </c>
      <c r="DU93" s="629">
        <v>-921</v>
      </c>
      <c r="DV93" s="630">
        <v>-7430</v>
      </c>
      <c r="DW93" s="629">
        <v>-8351</v>
      </c>
      <c r="DX93" s="630">
        <v>55904</v>
      </c>
      <c r="DY93" s="631">
        <v>57591</v>
      </c>
    </row>
    <row r="94" spans="1:129" x14ac:dyDescent="0.15">
      <c r="A94" s="628">
        <v>33</v>
      </c>
      <c r="B94" s="628">
        <v>33</v>
      </c>
      <c r="D94" s="433" t="s">
        <v>928</v>
      </c>
      <c r="E94" s="433" t="s">
        <v>597</v>
      </c>
      <c r="F94" s="629">
        <v>0</v>
      </c>
      <c r="G94" s="629">
        <v>0</v>
      </c>
      <c r="H94" s="629">
        <v>0</v>
      </c>
      <c r="I94" s="629">
        <v>0</v>
      </c>
      <c r="J94" s="629">
        <v>0</v>
      </c>
      <c r="K94" s="629">
        <v>0</v>
      </c>
      <c r="L94" s="629">
        <v>0</v>
      </c>
      <c r="M94" s="629">
        <v>0</v>
      </c>
      <c r="N94" s="629">
        <v>0</v>
      </c>
      <c r="O94" s="629">
        <v>0</v>
      </c>
      <c r="P94" s="629">
        <v>0</v>
      </c>
      <c r="Q94" s="629">
        <v>0</v>
      </c>
      <c r="R94" s="629">
        <v>0</v>
      </c>
      <c r="S94" s="629">
        <v>0</v>
      </c>
      <c r="T94" s="629">
        <v>0</v>
      </c>
      <c r="U94" s="629">
        <v>0</v>
      </c>
      <c r="V94" s="629">
        <v>0</v>
      </c>
      <c r="W94" s="629">
        <v>0</v>
      </c>
      <c r="X94" s="629">
        <v>0</v>
      </c>
      <c r="Y94" s="629">
        <v>0</v>
      </c>
      <c r="Z94" s="629">
        <v>0</v>
      </c>
      <c r="AA94" s="629">
        <v>0</v>
      </c>
      <c r="AB94" s="629">
        <v>0</v>
      </c>
      <c r="AC94" s="629">
        <v>0</v>
      </c>
      <c r="AD94" s="629">
        <v>0</v>
      </c>
      <c r="AE94" s="629">
        <v>0</v>
      </c>
      <c r="AF94" s="629">
        <v>0</v>
      </c>
      <c r="AG94" s="629">
        <v>0</v>
      </c>
      <c r="AH94" s="629">
        <v>0</v>
      </c>
      <c r="AI94" s="629">
        <v>0</v>
      </c>
      <c r="AJ94" s="629">
        <v>0</v>
      </c>
      <c r="AK94" s="629">
        <v>0</v>
      </c>
      <c r="AL94" s="629">
        <v>0</v>
      </c>
      <c r="AM94" s="629">
        <v>0</v>
      </c>
      <c r="AN94" s="629">
        <v>0</v>
      </c>
      <c r="AO94" s="629">
        <v>0</v>
      </c>
      <c r="AP94" s="629">
        <v>0</v>
      </c>
      <c r="AQ94" s="629">
        <v>0</v>
      </c>
      <c r="AR94" s="629">
        <v>0</v>
      </c>
      <c r="AS94" s="629">
        <v>0</v>
      </c>
      <c r="AT94" s="629">
        <v>0</v>
      </c>
      <c r="AU94" s="629">
        <v>0</v>
      </c>
      <c r="AV94" s="629">
        <v>0</v>
      </c>
      <c r="AW94" s="629">
        <v>0</v>
      </c>
      <c r="AX94" s="629">
        <v>0</v>
      </c>
      <c r="AY94" s="629">
        <v>0</v>
      </c>
      <c r="AZ94" s="629">
        <v>0</v>
      </c>
      <c r="BA94" s="629">
        <v>0</v>
      </c>
      <c r="BB94" s="629">
        <v>0</v>
      </c>
      <c r="BC94" s="629">
        <v>0</v>
      </c>
      <c r="BD94" s="629">
        <v>0</v>
      </c>
      <c r="BE94" s="629">
        <v>0</v>
      </c>
      <c r="BF94" s="629">
        <v>0</v>
      </c>
      <c r="BG94" s="629">
        <v>0</v>
      </c>
      <c r="BH94" s="629">
        <v>0</v>
      </c>
      <c r="BI94" s="629">
        <v>0</v>
      </c>
      <c r="BJ94" s="629">
        <v>0</v>
      </c>
      <c r="BK94" s="629">
        <v>0</v>
      </c>
      <c r="BL94" s="629">
        <v>0</v>
      </c>
      <c r="BM94" s="629">
        <v>0</v>
      </c>
      <c r="BN94" s="629">
        <v>0</v>
      </c>
      <c r="BO94" s="629">
        <v>0</v>
      </c>
      <c r="BP94" s="629">
        <v>0</v>
      </c>
      <c r="BQ94" s="629">
        <v>0</v>
      </c>
      <c r="BR94" s="629">
        <v>0</v>
      </c>
      <c r="BS94" s="629">
        <v>0</v>
      </c>
      <c r="BT94" s="629">
        <v>0</v>
      </c>
      <c r="BU94" s="629">
        <v>0</v>
      </c>
      <c r="BV94" s="629">
        <v>0</v>
      </c>
      <c r="BW94" s="629">
        <v>0</v>
      </c>
      <c r="BX94" s="629">
        <v>0</v>
      </c>
      <c r="BY94" s="629">
        <v>0</v>
      </c>
      <c r="BZ94" s="629">
        <v>0</v>
      </c>
      <c r="CA94" s="629">
        <v>0</v>
      </c>
      <c r="CB94" s="629">
        <v>0</v>
      </c>
      <c r="CC94" s="629">
        <v>0</v>
      </c>
      <c r="CD94" s="629">
        <v>0</v>
      </c>
      <c r="CE94" s="629">
        <v>0</v>
      </c>
      <c r="CF94" s="629">
        <v>0</v>
      </c>
      <c r="CG94" s="629">
        <v>0</v>
      </c>
      <c r="CH94" s="629">
        <v>0</v>
      </c>
      <c r="CI94" s="629">
        <v>0</v>
      </c>
      <c r="CJ94" s="629">
        <v>0</v>
      </c>
      <c r="CK94" s="629">
        <v>0</v>
      </c>
      <c r="CL94" s="629">
        <v>0</v>
      </c>
      <c r="CM94" s="629">
        <v>0</v>
      </c>
      <c r="CN94" s="629">
        <v>0</v>
      </c>
      <c r="CO94" s="629">
        <v>0</v>
      </c>
      <c r="CP94" s="629">
        <v>0</v>
      </c>
      <c r="CQ94" s="629">
        <v>0</v>
      </c>
      <c r="CR94" s="629">
        <v>0</v>
      </c>
      <c r="CS94" s="629">
        <v>0</v>
      </c>
      <c r="CT94" s="629">
        <v>0</v>
      </c>
      <c r="CU94" s="629">
        <v>0</v>
      </c>
      <c r="CV94" s="629">
        <v>0</v>
      </c>
      <c r="CW94" s="629">
        <v>0</v>
      </c>
      <c r="CX94" s="629">
        <v>0</v>
      </c>
      <c r="CY94" s="629">
        <v>0</v>
      </c>
      <c r="CZ94" s="629">
        <v>0</v>
      </c>
      <c r="DA94" s="629">
        <v>0</v>
      </c>
      <c r="DB94" s="629">
        <v>0</v>
      </c>
      <c r="DC94" s="629">
        <v>0</v>
      </c>
      <c r="DD94" s="629">
        <v>0</v>
      </c>
      <c r="DE94" s="629">
        <v>0</v>
      </c>
      <c r="DF94" s="629">
        <v>0</v>
      </c>
      <c r="DG94" s="629">
        <v>0</v>
      </c>
      <c r="DH94" s="630">
        <v>0</v>
      </c>
      <c r="DI94" s="629">
        <v>0</v>
      </c>
      <c r="DJ94" s="629">
        <v>3707</v>
      </c>
      <c r="DK94" s="629">
        <v>6019</v>
      </c>
      <c r="DL94" s="629">
        <v>11411</v>
      </c>
      <c r="DM94" s="629">
        <v>103870</v>
      </c>
      <c r="DN94" s="629">
        <v>0</v>
      </c>
      <c r="DO94" s="630">
        <v>125007</v>
      </c>
      <c r="DP94" s="630">
        <v>125007</v>
      </c>
      <c r="DQ94" s="629">
        <v>6884</v>
      </c>
      <c r="DR94" s="629">
        <v>4441</v>
      </c>
      <c r="DS94" s="630">
        <v>136332</v>
      </c>
      <c r="DT94" s="629">
        <v>136332</v>
      </c>
      <c r="DU94" s="629">
        <v>0</v>
      </c>
      <c r="DV94" s="630">
        <v>0</v>
      </c>
      <c r="DW94" s="629">
        <v>0</v>
      </c>
      <c r="DX94" s="630">
        <v>136332</v>
      </c>
      <c r="DY94" s="631">
        <v>136332</v>
      </c>
    </row>
    <row r="95" spans="1:129" x14ac:dyDescent="0.15">
      <c r="A95" s="628">
        <v>34</v>
      </c>
      <c r="B95" s="628">
        <v>34</v>
      </c>
      <c r="D95" s="433" t="s">
        <v>929</v>
      </c>
      <c r="E95" s="433" t="s">
        <v>598</v>
      </c>
      <c r="F95" s="629">
        <v>0</v>
      </c>
      <c r="G95" s="629">
        <v>0</v>
      </c>
      <c r="H95" s="629">
        <v>0</v>
      </c>
      <c r="I95" s="629">
        <v>0</v>
      </c>
      <c r="J95" s="629">
        <v>0</v>
      </c>
      <c r="K95" s="629">
        <v>0</v>
      </c>
      <c r="L95" s="629">
        <v>0</v>
      </c>
      <c r="M95" s="629">
        <v>0</v>
      </c>
      <c r="N95" s="629">
        <v>0</v>
      </c>
      <c r="O95" s="629">
        <v>0</v>
      </c>
      <c r="P95" s="629">
        <v>0</v>
      </c>
      <c r="Q95" s="629">
        <v>0</v>
      </c>
      <c r="R95" s="629">
        <v>0</v>
      </c>
      <c r="S95" s="629">
        <v>0</v>
      </c>
      <c r="T95" s="629">
        <v>0</v>
      </c>
      <c r="U95" s="629">
        <v>0</v>
      </c>
      <c r="V95" s="629">
        <v>0</v>
      </c>
      <c r="W95" s="629">
        <v>0</v>
      </c>
      <c r="X95" s="629">
        <v>0</v>
      </c>
      <c r="Y95" s="629">
        <v>0</v>
      </c>
      <c r="Z95" s="629">
        <v>0</v>
      </c>
      <c r="AA95" s="629">
        <v>0</v>
      </c>
      <c r="AB95" s="629">
        <v>0</v>
      </c>
      <c r="AC95" s="629">
        <v>0</v>
      </c>
      <c r="AD95" s="629">
        <v>0</v>
      </c>
      <c r="AE95" s="629">
        <v>0</v>
      </c>
      <c r="AF95" s="629">
        <v>0</v>
      </c>
      <c r="AG95" s="629">
        <v>0</v>
      </c>
      <c r="AH95" s="629">
        <v>0</v>
      </c>
      <c r="AI95" s="629">
        <v>0</v>
      </c>
      <c r="AJ95" s="629">
        <v>0</v>
      </c>
      <c r="AK95" s="629">
        <v>0</v>
      </c>
      <c r="AL95" s="629">
        <v>0</v>
      </c>
      <c r="AM95" s="629">
        <v>0</v>
      </c>
      <c r="AN95" s="629">
        <v>0</v>
      </c>
      <c r="AO95" s="629">
        <v>0</v>
      </c>
      <c r="AP95" s="629">
        <v>0</v>
      </c>
      <c r="AQ95" s="629">
        <v>0</v>
      </c>
      <c r="AR95" s="629">
        <v>0</v>
      </c>
      <c r="AS95" s="629">
        <v>0</v>
      </c>
      <c r="AT95" s="629">
        <v>0</v>
      </c>
      <c r="AU95" s="629">
        <v>0</v>
      </c>
      <c r="AV95" s="629">
        <v>0</v>
      </c>
      <c r="AW95" s="629">
        <v>0</v>
      </c>
      <c r="AX95" s="629">
        <v>0</v>
      </c>
      <c r="AY95" s="629">
        <v>0</v>
      </c>
      <c r="AZ95" s="629">
        <v>0</v>
      </c>
      <c r="BA95" s="629">
        <v>0</v>
      </c>
      <c r="BB95" s="629">
        <v>0</v>
      </c>
      <c r="BC95" s="629">
        <v>0</v>
      </c>
      <c r="BD95" s="629">
        <v>0</v>
      </c>
      <c r="BE95" s="629">
        <v>0</v>
      </c>
      <c r="BF95" s="629">
        <v>0</v>
      </c>
      <c r="BG95" s="629">
        <v>0</v>
      </c>
      <c r="BH95" s="629">
        <v>0</v>
      </c>
      <c r="BI95" s="629">
        <v>0</v>
      </c>
      <c r="BJ95" s="629">
        <v>0</v>
      </c>
      <c r="BK95" s="629">
        <v>0</v>
      </c>
      <c r="BL95" s="629">
        <v>0</v>
      </c>
      <c r="BM95" s="629">
        <v>0</v>
      </c>
      <c r="BN95" s="629">
        <v>0</v>
      </c>
      <c r="BO95" s="629">
        <v>0</v>
      </c>
      <c r="BP95" s="629">
        <v>0</v>
      </c>
      <c r="BQ95" s="629">
        <v>0</v>
      </c>
      <c r="BR95" s="629">
        <v>0</v>
      </c>
      <c r="BS95" s="629">
        <v>0</v>
      </c>
      <c r="BT95" s="629">
        <v>0</v>
      </c>
      <c r="BU95" s="629">
        <v>0</v>
      </c>
      <c r="BV95" s="629">
        <v>0</v>
      </c>
      <c r="BW95" s="629">
        <v>0</v>
      </c>
      <c r="BX95" s="629">
        <v>0</v>
      </c>
      <c r="BY95" s="629">
        <v>0</v>
      </c>
      <c r="BZ95" s="629">
        <v>0</v>
      </c>
      <c r="CA95" s="629">
        <v>0</v>
      </c>
      <c r="CB95" s="629">
        <v>0</v>
      </c>
      <c r="CC95" s="629">
        <v>0</v>
      </c>
      <c r="CD95" s="629">
        <v>0</v>
      </c>
      <c r="CE95" s="629">
        <v>0</v>
      </c>
      <c r="CF95" s="629">
        <v>0</v>
      </c>
      <c r="CG95" s="629">
        <v>0</v>
      </c>
      <c r="CH95" s="629">
        <v>0</v>
      </c>
      <c r="CI95" s="629">
        <v>0</v>
      </c>
      <c r="CJ95" s="629">
        <v>0</v>
      </c>
      <c r="CK95" s="629">
        <v>0</v>
      </c>
      <c r="CL95" s="629">
        <v>0</v>
      </c>
      <c r="CM95" s="629">
        <v>0</v>
      </c>
      <c r="CN95" s="629">
        <v>0</v>
      </c>
      <c r="CO95" s="629">
        <v>0</v>
      </c>
      <c r="CP95" s="629">
        <v>0</v>
      </c>
      <c r="CQ95" s="629">
        <v>0</v>
      </c>
      <c r="CR95" s="629">
        <v>1366</v>
      </c>
      <c r="CS95" s="629">
        <v>0</v>
      </c>
      <c r="CT95" s="629">
        <v>0</v>
      </c>
      <c r="CU95" s="629">
        <v>20</v>
      </c>
      <c r="CV95" s="629">
        <v>0</v>
      </c>
      <c r="CW95" s="629">
        <v>0</v>
      </c>
      <c r="CX95" s="629">
        <v>0</v>
      </c>
      <c r="CY95" s="629">
        <v>0</v>
      </c>
      <c r="CZ95" s="629">
        <v>0</v>
      </c>
      <c r="DA95" s="629">
        <v>0</v>
      </c>
      <c r="DB95" s="629">
        <v>0</v>
      </c>
      <c r="DC95" s="629">
        <v>0</v>
      </c>
      <c r="DD95" s="629">
        <v>0</v>
      </c>
      <c r="DE95" s="629">
        <v>0</v>
      </c>
      <c r="DF95" s="629">
        <v>0</v>
      </c>
      <c r="DG95" s="629">
        <v>0</v>
      </c>
      <c r="DH95" s="630">
        <v>1386</v>
      </c>
      <c r="DI95" s="629">
        <v>662</v>
      </c>
      <c r="DJ95" s="629">
        <v>40915</v>
      </c>
      <c r="DK95" s="629">
        <v>144451</v>
      </c>
      <c r="DL95" s="629">
        <v>0</v>
      </c>
      <c r="DM95" s="629">
        <v>0</v>
      </c>
      <c r="DN95" s="629">
        <v>0</v>
      </c>
      <c r="DO95" s="630">
        <v>186028</v>
      </c>
      <c r="DP95" s="630">
        <v>187414</v>
      </c>
      <c r="DQ95" s="629">
        <v>0</v>
      </c>
      <c r="DR95" s="629">
        <v>440</v>
      </c>
      <c r="DS95" s="630">
        <v>186468</v>
      </c>
      <c r="DT95" s="629">
        <v>187854</v>
      </c>
      <c r="DU95" s="629">
        <v>0</v>
      </c>
      <c r="DV95" s="630">
        <v>0</v>
      </c>
      <c r="DW95" s="629">
        <v>0</v>
      </c>
      <c r="DX95" s="630">
        <v>186468</v>
      </c>
      <c r="DY95" s="631">
        <v>187854</v>
      </c>
    </row>
    <row r="96" spans="1:129" x14ac:dyDescent="0.15">
      <c r="A96" s="628">
        <v>34</v>
      </c>
      <c r="B96" s="628">
        <v>34</v>
      </c>
      <c r="D96" s="433" t="s">
        <v>930</v>
      </c>
      <c r="E96" s="433" t="s">
        <v>599</v>
      </c>
      <c r="F96" s="629">
        <v>0</v>
      </c>
      <c r="G96" s="629">
        <v>0</v>
      </c>
      <c r="H96" s="629">
        <v>0</v>
      </c>
      <c r="I96" s="629">
        <v>0</v>
      </c>
      <c r="J96" s="629">
        <v>0</v>
      </c>
      <c r="K96" s="629">
        <v>0</v>
      </c>
      <c r="L96" s="629">
        <v>0</v>
      </c>
      <c r="M96" s="629">
        <v>0</v>
      </c>
      <c r="N96" s="629">
        <v>0</v>
      </c>
      <c r="O96" s="629">
        <v>0</v>
      </c>
      <c r="P96" s="629">
        <v>0</v>
      </c>
      <c r="Q96" s="629">
        <v>0</v>
      </c>
      <c r="R96" s="629">
        <v>0</v>
      </c>
      <c r="S96" s="629">
        <v>0</v>
      </c>
      <c r="T96" s="629">
        <v>0</v>
      </c>
      <c r="U96" s="629">
        <v>0</v>
      </c>
      <c r="V96" s="629">
        <v>0</v>
      </c>
      <c r="W96" s="629">
        <v>0</v>
      </c>
      <c r="X96" s="629">
        <v>0</v>
      </c>
      <c r="Y96" s="629">
        <v>0</v>
      </c>
      <c r="Z96" s="629">
        <v>0</v>
      </c>
      <c r="AA96" s="629">
        <v>0</v>
      </c>
      <c r="AB96" s="629">
        <v>0</v>
      </c>
      <c r="AC96" s="629">
        <v>0</v>
      </c>
      <c r="AD96" s="629">
        <v>1</v>
      </c>
      <c r="AE96" s="629">
        <v>0</v>
      </c>
      <c r="AF96" s="629">
        <v>0</v>
      </c>
      <c r="AG96" s="629">
        <v>0</v>
      </c>
      <c r="AH96" s="629">
        <v>0</v>
      </c>
      <c r="AI96" s="629">
        <v>0</v>
      </c>
      <c r="AJ96" s="629">
        <v>0</v>
      </c>
      <c r="AK96" s="629">
        <v>0</v>
      </c>
      <c r="AL96" s="629">
        <v>0</v>
      </c>
      <c r="AM96" s="629">
        <v>0</v>
      </c>
      <c r="AN96" s="629">
        <v>0</v>
      </c>
      <c r="AO96" s="629">
        <v>0</v>
      </c>
      <c r="AP96" s="629">
        <v>1</v>
      </c>
      <c r="AQ96" s="629">
        <v>0</v>
      </c>
      <c r="AR96" s="629">
        <v>0</v>
      </c>
      <c r="AS96" s="629">
        <v>0</v>
      </c>
      <c r="AT96" s="629">
        <v>0</v>
      </c>
      <c r="AU96" s="629">
        <v>0</v>
      </c>
      <c r="AV96" s="629">
        <v>0</v>
      </c>
      <c r="AW96" s="629">
        <v>0</v>
      </c>
      <c r="AX96" s="629">
        <v>0</v>
      </c>
      <c r="AY96" s="629">
        <v>0</v>
      </c>
      <c r="AZ96" s="629">
        <v>0</v>
      </c>
      <c r="BA96" s="629">
        <v>0</v>
      </c>
      <c r="BB96" s="629">
        <v>0</v>
      </c>
      <c r="BC96" s="629">
        <v>0</v>
      </c>
      <c r="BD96" s="629">
        <v>0</v>
      </c>
      <c r="BE96" s="629">
        <v>0</v>
      </c>
      <c r="BF96" s="629">
        <v>0</v>
      </c>
      <c r="BG96" s="629">
        <v>0</v>
      </c>
      <c r="BH96" s="629">
        <v>0</v>
      </c>
      <c r="BI96" s="629">
        <v>0</v>
      </c>
      <c r="BJ96" s="629">
        <v>0</v>
      </c>
      <c r="BK96" s="629">
        <v>0</v>
      </c>
      <c r="BL96" s="629">
        <v>0</v>
      </c>
      <c r="BM96" s="629">
        <v>0</v>
      </c>
      <c r="BN96" s="629">
        <v>0</v>
      </c>
      <c r="BO96" s="629">
        <v>0</v>
      </c>
      <c r="BP96" s="629">
        <v>0</v>
      </c>
      <c r="BQ96" s="629">
        <v>0</v>
      </c>
      <c r="BR96" s="629">
        <v>0</v>
      </c>
      <c r="BS96" s="629">
        <v>0</v>
      </c>
      <c r="BT96" s="629">
        <v>0</v>
      </c>
      <c r="BU96" s="629">
        <v>4</v>
      </c>
      <c r="BV96" s="629">
        <v>0</v>
      </c>
      <c r="BW96" s="629">
        <v>6</v>
      </c>
      <c r="BX96" s="629">
        <v>14</v>
      </c>
      <c r="BY96" s="629">
        <v>1</v>
      </c>
      <c r="BZ96" s="629">
        <v>1</v>
      </c>
      <c r="CA96" s="629">
        <v>0</v>
      </c>
      <c r="CB96" s="629">
        <v>3</v>
      </c>
      <c r="CC96" s="629">
        <v>1</v>
      </c>
      <c r="CD96" s="629">
        <v>1</v>
      </c>
      <c r="CE96" s="629">
        <v>0</v>
      </c>
      <c r="CF96" s="629">
        <v>0</v>
      </c>
      <c r="CG96" s="629">
        <v>234</v>
      </c>
      <c r="CH96" s="629">
        <v>44</v>
      </c>
      <c r="CI96" s="629">
        <v>0</v>
      </c>
      <c r="CJ96" s="629">
        <v>17</v>
      </c>
      <c r="CK96" s="629">
        <v>6</v>
      </c>
      <c r="CL96" s="629">
        <v>2</v>
      </c>
      <c r="CM96" s="629">
        <v>0</v>
      </c>
      <c r="CN96" s="629">
        <v>1</v>
      </c>
      <c r="CO96" s="629">
        <v>2</v>
      </c>
      <c r="CP96" s="629">
        <v>1</v>
      </c>
      <c r="CQ96" s="629">
        <v>3</v>
      </c>
      <c r="CR96" s="629">
        <v>2370</v>
      </c>
      <c r="CS96" s="629">
        <v>321</v>
      </c>
      <c r="CT96" s="629">
        <v>75</v>
      </c>
      <c r="CU96" s="629">
        <v>51</v>
      </c>
      <c r="CV96" s="629">
        <v>0</v>
      </c>
      <c r="CW96" s="629">
        <v>0</v>
      </c>
      <c r="CX96" s="629">
        <v>0</v>
      </c>
      <c r="CY96" s="629">
        <v>0</v>
      </c>
      <c r="CZ96" s="629">
        <v>5</v>
      </c>
      <c r="DA96" s="629">
        <v>0</v>
      </c>
      <c r="DB96" s="629">
        <v>10</v>
      </c>
      <c r="DC96" s="629">
        <v>0</v>
      </c>
      <c r="DD96" s="629">
        <v>3</v>
      </c>
      <c r="DE96" s="629">
        <v>3</v>
      </c>
      <c r="DF96" s="629">
        <v>0</v>
      </c>
      <c r="DG96" s="629">
        <v>9</v>
      </c>
      <c r="DH96" s="630">
        <v>3190</v>
      </c>
      <c r="DI96" s="629">
        <v>496</v>
      </c>
      <c r="DJ96" s="629">
        <v>475</v>
      </c>
      <c r="DK96" s="629">
        <v>1776</v>
      </c>
      <c r="DL96" s="629">
        <v>0</v>
      </c>
      <c r="DM96" s="629">
        <v>0</v>
      </c>
      <c r="DN96" s="629">
        <v>0</v>
      </c>
      <c r="DO96" s="630">
        <v>2747</v>
      </c>
      <c r="DP96" s="630">
        <v>5937</v>
      </c>
      <c r="DQ96" s="629">
        <v>0</v>
      </c>
      <c r="DR96" s="629">
        <v>14</v>
      </c>
      <c r="DS96" s="630">
        <v>2761</v>
      </c>
      <c r="DT96" s="629">
        <v>5951</v>
      </c>
      <c r="DU96" s="629">
        <v>0</v>
      </c>
      <c r="DV96" s="630">
        <v>0</v>
      </c>
      <c r="DW96" s="629">
        <v>0</v>
      </c>
      <c r="DX96" s="630">
        <v>2761</v>
      </c>
      <c r="DY96" s="631">
        <v>5951</v>
      </c>
    </row>
    <row r="97" spans="1:130" x14ac:dyDescent="0.15">
      <c r="A97" s="628">
        <v>34</v>
      </c>
      <c r="B97" s="628">
        <v>34</v>
      </c>
      <c r="D97" s="433" t="s">
        <v>931</v>
      </c>
      <c r="E97" s="433" t="s">
        <v>600</v>
      </c>
      <c r="F97" s="629">
        <v>0</v>
      </c>
      <c r="G97" s="629">
        <v>0</v>
      </c>
      <c r="H97" s="629">
        <v>0</v>
      </c>
      <c r="I97" s="629">
        <v>0</v>
      </c>
      <c r="J97" s="629">
        <v>0</v>
      </c>
      <c r="K97" s="629">
        <v>0</v>
      </c>
      <c r="L97" s="629">
        <v>0</v>
      </c>
      <c r="M97" s="629">
        <v>0</v>
      </c>
      <c r="N97" s="629">
        <v>0</v>
      </c>
      <c r="O97" s="629">
        <v>0</v>
      </c>
      <c r="P97" s="629">
        <v>0</v>
      </c>
      <c r="Q97" s="629">
        <v>0</v>
      </c>
      <c r="R97" s="629">
        <v>0</v>
      </c>
      <c r="S97" s="629">
        <v>0</v>
      </c>
      <c r="T97" s="629">
        <v>0</v>
      </c>
      <c r="U97" s="629">
        <v>0</v>
      </c>
      <c r="V97" s="629">
        <v>0</v>
      </c>
      <c r="W97" s="629">
        <v>0</v>
      </c>
      <c r="X97" s="629">
        <v>0</v>
      </c>
      <c r="Y97" s="629">
        <v>0</v>
      </c>
      <c r="Z97" s="629">
        <v>0</v>
      </c>
      <c r="AA97" s="629">
        <v>0</v>
      </c>
      <c r="AB97" s="629">
        <v>0</v>
      </c>
      <c r="AC97" s="629">
        <v>0</v>
      </c>
      <c r="AD97" s="629">
        <v>0</v>
      </c>
      <c r="AE97" s="629">
        <v>0</v>
      </c>
      <c r="AF97" s="629">
        <v>0</v>
      </c>
      <c r="AG97" s="629">
        <v>0</v>
      </c>
      <c r="AH97" s="629">
        <v>0</v>
      </c>
      <c r="AI97" s="629">
        <v>0</v>
      </c>
      <c r="AJ97" s="629">
        <v>0</v>
      </c>
      <c r="AK97" s="629">
        <v>0</v>
      </c>
      <c r="AL97" s="629">
        <v>0</v>
      </c>
      <c r="AM97" s="629">
        <v>0</v>
      </c>
      <c r="AN97" s="629">
        <v>0</v>
      </c>
      <c r="AO97" s="629">
        <v>0</v>
      </c>
      <c r="AP97" s="629">
        <v>0</v>
      </c>
      <c r="AQ97" s="629">
        <v>0</v>
      </c>
      <c r="AR97" s="629">
        <v>0</v>
      </c>
      <c r="AS97" s="629">
        <v>0</v>
      </c>
      <c r="AT97" s="629">
        <v>0</v>
      </c>
      <c r="AU97" s="629">
        <v>0</v>
      </c>
      <c r="AV97" s="629">
        <v>0</v>
      </c>
      <c r="AW97" s="629">
        <v>0</v>
      </c>
      <c r="AX97" s="629">
        <v>0</v>
      </c>
      <c r="AY97" s="629">
        <v>0</v>
      </c>
      <c r="AZ97" s="629">
        <v>0</v>
      </c>
      <c r="BA97" s="629">
        <v>0</v>
      </c>
      <c r="BB97" s="629">
        <v>0</v>
      </c>
      <c r="BC97" s="629">
        <v>0</v>
      </c>
      <c r="BD97" s="629">
        <v>0</v>
      </c>
      <c r="BE97" s="629">
        <v>0</v>
      </c>
      <c r="BF97" s="629">
        <v>0</v>
      </c>
      <c r="BG97" s="629">
        <v>0</v>
      </c>
      <c r="BH97" s="629">
        <v>0</v>
      </c>
      <c r="BI97" s="629">
        <v>0</v>
      </c>
      <c r="BJ97" s="629">
        <v>0</v>
      </c>
      <c r="BK97" s="629">
        <v>0</v>
      </c>
      <c r="BL97" s="629">
        <v>0</v>
      </c>
      <c r="BM97" s="629">
        <v>0</v>
      </c>
      <c r="BN97" s="629">
        <v>0</v>
      </c>
      <c r="BO97" s="629">
        <v>0</v>
      </c>
      <c r="BP97" s="629">
        <v>0</v>
      </c>
      <c r="BQ97" s="629">
        <v>0</v>
      </c>
      <c r="BR97" s="629">
        <v>0</v>
      </c>
      <c r="BS97" s="629">
        <v>0</v>
      </c>
      <c r="BT97" s="629">
        <v>0</v>
      </c>
      <c r="BU97" s="629">
        <v>0</v>
      </c>
      <c r="BV97" s="629">
        <v>0</v>
      </c>
      <c r="BW97" s="629">
        <v>0</v>
      </c>
      <c r="BX97" s="629">
        <v>0</v>
      </c>
      <c r="BY97" s="629">
        <v>0</v>
      </c>
      <c r="BZ97" s="629">
        <v>0</v>
      </c>
      <c r="CA97" s="629">
        <v>0</v>
      </c>
      <c r="CB97" s="629">
        <v>0</v>
      </c>
      <c r="CC97" s="629">
        <v>0</v>
      </c>
      <c r="CD97" s="629">
        <v>0</v>
      </c>
      <c r="CE97" s="629">
        <v>0</v>
      </c>
      <c r="CF97" s="629">
        <v>0</v>
      </c>
      <c r="CG97" s="629">
        <v>0</v>
      </c>
      <c r="CH97" s="629">
        <v>0</v>
      </c>
      <c r="CI97" s="629">
        <v>0</v>
      </c>
      <c r="CJ97" s="629">
        <v>0</v>
      </c>
      <c r="CK97" s="629">
        <v>0</v>
      </c>
      <c r="CL97" s="629">
        <v>0</v>
      </c>
      <c r="CM97" s="629">
        <v>0</v>
      </c>
      <c r="CN97" s="629">
        <v>0</v>
      </c>
      <c r="CO97" s="629">
        <v>0</v>
      </c>
      <c r="CP97" s="629">
        <v>0</v>
      </c>
      <c r="CQ97" s="629">
        <v>0</v>
      </c>
      <c r="CR97" s="629">
        <v>0</v>
      </c>
      <c r="CS97" s="629">
        <v>0</v>
      </c>
      <c r="CT97" s="629">
        <v>0</v>
      </c>
      <c r="CU97" s="629">
        <v>0</v>
      </c>
      <c r="CV97" s="629">
        <v>0</v>
      </c>
      <c r="CW97" s="629">
        <v>0</v>
      </c>
      <c r="CX97" s="629">
        <v>0</v>
      </c>
      <c r="CY97" s="629">
        <v>0</v>
      </c>
      <c r="CZ97" s="629">
        <v>0</v>
      </c>
      <c r="DA97" s="629">
        <v>0</v>
      </c>
      <c r="DB97" s="629">
        <v>0</v>
      </c>
      <c r="DC97" s="629">
        <v>0</v>
      </c>
      <c r="DD97" s="629">
        <v>0</v>
      </c>
      <c r="DE97" s="629">
        <v>0</v>
      </c>
      <c r="DF97" s="629">
        <v>0</v>
      </c>
      <c r="DG97" s="629">
        <v>0</v>
      </c>
      <c r="DH97" s="630">
        <v>0</v>
      </c>
      <c r="DI97" s="629">
        <v>557</v>
      </c>
      <c r="DJ97" s="629">
        <v>17767</v>
      </c>
      <c r="DK97" s="629">
        <v>6322</v>
      </c>
      <c r="DL97" s="629">
        <v>0</v>
      </c>
      <c r="DM97" s="629">
        <v>0</v>
      </c>
      <c r="DN97" s="629">
        <v>0</v>
      </c>
      <c r="DO97" s="630">
        <v>24646</v>
      </c>
      <c r="DP97" s="630">
        <v>24646</v>
      </c>
      <c r="DQ97" s="629">
        <v>0</v>
      </c>
      <c r="DR97" s="629">
        <v>58</v>
      </c>
      <c r="DS97" s="630">
        <v>24704</v>
      </c>
      <c r="DT97" s="629">
        <v>24704</v>
      </c>
      <c r="DU97" s="629">
        <v>0</v>
      </c>
      <c r="DV97" s="630">
        <v>-2</v>
      </c>
      <c r="DW97" s="629">
        <v>-2</v>
      </c>
      <c r="DX97" s="630">
        <v>24702</v>
      </c>
      <c r="DY97" s="631">
        <v>24702</v>
      </c>
    </row>
    <row r="98" spans="1:130" x14ac:dyDescent="0.15">
      <c r="A98" s="628">
        <v>34</v>
      </c>
      <c r="B98" s="628">
        <v>34</v>
      </c>
      <c r="D98" s="433" t="s">
        <v>932</v>
      </c>
      <c r="E98" s="433" t="s">
        <v>601</v>
      </c>
      <c r="F98" s="629">
        <v>0</v>
      </c>
      <c r="G98" s="629">
        <v>0</v>
      </c>
      <c r="H98" s="629">
        <v>0</v>
      </c>
      <c r="I98" s="629">
        <v>0</v>
      </c>
      <c r="J98" s="629">
        <v>0</v>
      </c>
      <c r="K98" s="629">
        <v>0</v>
      </c>
      <c r="L98" s="629">
        <v>0</v>
      </c>
      <c r="M98" s="629">
        <v>0</v>
      </c>
      <c r="N98" s="629">
        <v>0</v>
      </c>
      <c r="O98" s="629">
        <v>0</v>
      </c>
      <c r="P98" s="629">
        <v>0</v>
      </c>
      <c r="Q98" s="629">
        <v>0</v>
      </c>
      <c r="R98" s="629">
        <v>0</v>
      </c>
      <c r="S98" s="629">
        <v>0</v>
      </c>
      <c r="T98" s="629">
        <v>0</v>
      </c>
      <c r="U98" s="629">
        <v>0</v>
      </c>
      <c r="V98" s="629">
        <v>0</v>
      </c>
      <c r="W98" s="629">
        <v>0</v>
      </c>
      <c r="X98" s="629">
        <v>0</v>
      </c>
      <c r="Y98" s="629">
        <v>0</v>
      </c>
      <c r="Z98" s="629">
        <v>0</v>
      </c>
      <c r="AA98" s="629">
        <v>0</v>
      </c>
      <c r="AB98" s="629">
        <v>0</v>
      </c>
      <c r="AC98" s="629">
        <v>0</v>
      </c>
      <c r="AD98" s="629">
        <v>0</v>
      </c>
      <c r="AE98" s="629">
        <v>0</v>
      </c>
      <c r="AF98" s="629">
        <v>0</v>
      </c>
      <c r="AG98" s="629">
        <v>0</v>
      </c>
      <c r="AH98" s="629">
        <v>0</v>
      </c>
      <c r="AI98" s="629">
        <v>0</v>
      </c>
      <c r="AJ98" s="629">
        <v>0</v>
      </c>
      <c r="AK98" s="629">
        <v>0</v>
      </c>
      <c r="AL98" s="629">
        <v>0</v>
      </c>
      <c r="AM98" s="629">
        <v>0</v>
      </c>
      <c r="AN98" s="629">
        <v>0</v>
      </c>
      <c r="AO98" s="629">
        <v>0</v>
      </c>
      <c r="AP98" s="629">
        <v>0</v>
      </c>
      <c r="AQ98" s="629">
        <v>0</v>
      </c>
      <c r="AR98" s="629">
        <v>0</v>
      </c>
      <c r="AS98" s="629">
        <v>0</v>
      </c>
      <c r="AT98" s="629">
        <v>0</v>
      </c>
      <c r="AU98" s="629">
        <v>0</v>
      </c>
      <c r="AV98" s="629">
        <v>0</v>
      </c>
      <c r="AW98" s="629">
        <v>0</v>
      </c>
      <c r="AX98" s="629">
        <v>0</v>
      </c>
      <c r="AY98" s="629">
        <v>0</v>
      </c>
      <c r="AZ98" s="629">
        <v>0</v>
      </c>
      <c r="BA98" s="629">
        <v>0</v>
      </c>
      <c r="BB98" s="629">
        <v>0</v>
      </c>
      <c r="BC98" s="629">
        <v>0</v>
      </c>
      <c r="BD98" s="629">
        <v>0</v>
      </c>
      <c r="BE98" s="629">
        <v>0</v>
      </c>
      <c r="BF98" s="629">
        <v>0</v>
      </c>
      <c r="BG98" s="629">
        <v>0</v>
      </c>
      <c r="BH98" s="629">
        <v>0</v>
      </c>
      <c r="BI98" s="629">
        <v>0</v>
      </c>
      <c r="BJ98" s="629">
        <v>0</v>
      </c>
      <c r="BK98" s="629">
        <v>0</v>
      </c>
      <c r="BL98" s="629">
        <v>0</v>
      </c>
      <c r="BM98" s="629">
        <v>0</v>
      </c>
      <c r="BN98" s="629">
        <v>0</v>
      </c>
      <c r="BO98" s="629">
        <v>0</v>
      </c>
      <c r="BP98" s="629">
        <v>0</v>
      </c>
      <c r="BQ98" s="629">
        <v>0</v>
      </c>
      <c r="BR98" s="629">
        <v>0</v>
      </c>
      <c r="BS98" s="629">
        <v>0</v>
      </c>
      <c r="BT98" s="629">
        <v>0</v>
      </c>
      <c r="BU98" s="629">
        <v>0</v>
      </c>
      <c r="BV98" s="629">
        <v>0</v>
      </c>
      <c r="BW98" s="629">
        <v>0</v>
      </c>
      <c r="BX98" s="629">
        <v>0</v>
      </c>
      <c r="BY98" s="629">
        <v>0</v>
      </c>
      <c r="BZ98" s="629">
        <v>0</v>
      </c>
      <c r="CA98" s="629">
        <v>0</v>
      </c>
      <c r="CB98" s="629">
        <v>0</v>
      </c>
      <c r="CC98" s="629">
        <v>0</v>
      </c>
      <c r="CD98" s="629">
        <v>0</v>
      </c>
      <c r="CE98" s="629">
        <v>0</v>
      </c>
      <c r="CF98" s="629">
        <v>0</v>
      </c>
      <c r="CG98" s="629">
        <v>0</v>
      </c>
      <c r="CH98" s="629">
        <v>0</v>
      </c>
      <c r="CI98" s="629">
        <v>0</v>
      </c>
      <c r="CJ98" s="629">
        <v>0</v>
      </c>
      <c r="CK98" s="629">
        <v>0</v>
      </c>
      <c r="CL98" s="629">
        <v>0</v>
      </c>
      <c r="CM98" s="629">
        <v>0</v>
      </c>
      <c r="CN98" s="629">
        <v>0</v>
      </c>
      <c r="CO98" s="629">
        <v>0</v>
      </c>
      <c r="CP98" s="629">
        <v>0</v>
      </c>
      <c r="CQ98" s="629">
        <v>0</v>
      </c>
      <c r="CR98" s="629">
        <v>0</v>
      </c>
      <c r="CS98" s="629">
        <v>0</v>
      </c>
      <c r="CT98" s="629">
        <v>0</v>
      </c>
      <c r="CU98" s="629">
        <v>0</v>
      </c>
      <c r="CV98" s="629">
        <v>0</v>
      </c>
      <c r="CW98" s="629">
        <v>0</v>
      </c>
      <c r="CX98" s="629">
        <v>0</v>
      </c>
      <c r="CY98" s="629">
        <v>0</v>
      </c>
      <c r="CZ98" s="629">
        <v>0</v>
      </c>
      <c r="DA98" s="629">
        <v>0</v>
      </c>
      <c r="DB98" s="629">
        <v>0</v>
      </c>
      <c r="DC98" s="629">
        <v>0</v>
      </c>
      <c r="DD98" s="629">
        <v>0</v>
      </c>
      <c r="DE98" s="629">
        <v>0</v>
      </c>
      <c r="DF98" s="629">
        <v>0</v>
      </c>
      <c r="DG98" s="629">
        <v>0</v>
      </c>
      <c r="DH98" s="630">
        <v>0</v>
      </c>
      <c r="DI98" s="629">
        <v>0</v>
      </c>
      <c r="DJ98" s="629">
        <v>2731</v>
      </c>
      <c r="DK98" s="629">
        <v>33566</v>
      </c>
      <c r="DL98" s="629">
        <v>0</v>
      </c>
      <c r="DM98" s="629">
        <v>0</v>
      </c>
      <c r="DN98" s="629">
        <v>0</v>
      </c>
      <c r="DO98" s="630">
        <v>36297</v>
      </c>
      <c r="DP98" s="630">
        <v>36297</v>
      </c>
      <c r="DQ98" s="629">
        <v>0</v>
      </c>
      <c r="DR98" s="629">
        <v>85</v>
      </c>
      <c r="DS98" s="630">
        <v>36382</v>
      </c>
      <c r="DT98" s="629">
        <v>36382</v>
      </c>
      <c r="DU98" s="629">
        <v>0</v>
      </c>
      <c r="DV98" s="630">
        <v>-2</v>
      </c>
      <c r="DW98" s="629">
        <v>-2</v>
      </c>
      <c r="DX98" s="630">
        <v>36380</v>
      </c>
      <c r="DY98" s="631">
        <v>36380</v>
      </c>
    </row>
    <row r="99" spans="1:130" x14ac:dyDescent="0.15">
      <c r="A99" s="628">
        <v>35</v>
      </c>
      <c r="B99" s="628">
        <v>35</v>
      </c>
      <c r="D99" s="433" t="s">
        <v>933</v>
      </c>
      <c r="E99" s="433" t="s">
        <v>954</v>
      </c>
      <c r="F99" s="629">
        <v>0</v>
      </c>
      <c r="G99" s="629">
        <v>0</v>
      </c>
      <c r="H99" s="629">
        <v>0</v>
      </c>
      <c r="I99" s="629">
        <v>0</v>
      </c>
      <c r="J99" s="629">
        <v>0</v>
      </c>
      <c r="K99" s="629">
        <v>0</v>
      </c>
      <c r="L99" s="629">
        <v>1</v>
      </c>
      <c r="M99" s="629">
        <v>10</v>
      </c>
      <c r="N99" s="629">
        <v>0</v>
      </c>
      <c r="O99" s="629">
        <v>2</v>
      </c>
      <c r="P99" s="629">
        <v>0</v>
      </c>
      <c r="Q99" s="629">
        <v>0</v>
      </c>
      <c r="R99" s="629">
        <v>0</v>
      </c>
      <c r="S99" s="629">
        <v>1</v>
      </c>
      <c r="T99" s="629">
        <v>1</v>
      </c>
      <c r="U99" s="629">
        <v>23</v>
      </c>
      <c r="V99" s="629">
        <v>26</v>
      </c>
      <c r="W99" s="629">
        <v>7</v>
      </c>
      <c r="X99" s="629">
        <v>0</v>
      </c>
      <c r="Y99" s="629">
        <v>0</v>
      </c>
      <c r="Z99" s="629">
        <v>0</v>
      </c>
      <c r="AA99" s="629">
        <v>0</v>
      </c>
      <c r="AB99" s="629">
        <v>16</v>
      </c>
      <c r="AC99" s="629">
        <v>6</v>
      </c>
      <c r="AD99" s="629">
        <v>39</v>
      </c>
      <c r="AE99" s="629">
        <v>46</v>
      </c>
      <c r="AF99" s="629">
        <v>0</v>
      </c>
      <c r="AG99" s="629">
        <v>0</v>
      </c>
      <c r="AH99" s="629">
        <v>21</v>
      </c>
      <c r="AI99" s="629">
        <v>0</v>
      </c>
      <c r="AJ99" s="629">
        <v>0</v>
      </c>
      <c r="AK99" s="629">
        <v>12</v>
      </c>
      <c r="AL99" s="629">
        <v>11</v>
      </c>
      <c r="AM99" s="629">
        <v>1</v>
      </c>
      <c r="AN99" s="629">
        <v>1</v>
      </c>
      <c r="AO99" s="629">
        <v>80</v>
      </c>
      <c r="AP99" s="629">
        <v>95</v>
      </c>
      <c r="AQ99" s="629">
        <v>0</v>
      </c>
      <c r="AR99" s="629">
        <v>130</v>
      </c>
      <c r="AS99" s="629">
        <v>18</v>
      </c>
      <c r="AT99" s="629">
        <v>16</v>
      </c>
      <c r="AU99" s="629">
        <v>19</v>
      </c>
      <c r="AV99" s="629">
        <v>33</v>
      </c>
      <c r="AW99" s="629">
        <v>59</v>
      </c>
      <c r="AX99" s="629">
        <v>102</v>
      </c>
      <c r="AY99" s="629">
        <v>19</v>
      </c>
      <c r="AZ99" s="629">
        <v>1</v>
      </c>
      <c r="BA99" s="629">
        <v>9</v>
      </c>
      <c r="BB99" s="629">
        <v>51</v>
      </c>
      <c r="BC99" s="629">
        <v>0</v>
      </c>
      <c r="BD99" s="629">
        <v>25</v>
      </c>
      <c r="BE99" s="629">
        <v>16</v>
      </c>
      <c r="BF99" s="629">
        <v>178</v>
      </c>
      <c r="BG99" s="629">
        <v>0</v>
      </c>
      <c r="BH99" s="629">
        <v>0</v>
      </c>
      <c r="BI99" s="629">
        <v>0</v>
      </c>
      <c r="BJ99" s="629">
        <v>1</v>
      </c>
      <c r="BK99" s="629">
        <v>31</v>
      </c>
      <c r="BL99" s="629">
        <v>14</v>
      </c>
      <c r="BM99" s="629">
        <v>8</v>
      </c>
      <c r="BN99" s="629">
        <v>4</v>
      </c>
      <c r="BO99" s="629">
        <v>69</v>
      </c>
      <c r="BP99" s="629">
        <v>55</v>
      </c>
      <c r="BQ99" s="629">
        <v>25</v>
      </c>
      <c r="BR99" s="629">
        <v>26</v>
      </c>
      <c r="BS99" s="629">
        <v>75</v>
      </c>
      <c r="BT99" s="629">
        <v>16</v>
      </c>
      <c r="BU99" s="629">
        <v>130</v>
      </c>
      <c r="BV99" s="629">
        <v>28</v>
      </c>
      <c r="BW99" s="629">
        <v>127</v>
      </c>
      <c r="BX99" s="629">
        <v>272</v>
      </c>
      <c r="BY99" s="629">
        <v>63</v>
      </c>
      <c r="BZ99" s="629">
        <v>44</v>
      </c>
      <c r="CA99" s="629">
        <v>0</v>
      </c>
      <c r="CB99" s="629">
        <v>32</v>
      </c>
      <c r="CC99" s="629">
        <v>185</v>
      </c>
      <c r="CD99" s="629">
        <v>5</v>
      </c>
      <c r="CE99" s="629">
        <v>0</v>
      </c>
      <c r="CF99" s="629">
        <v>6</v>
      </c>
      <c r="CG99" s="629">
        <v>42</v>
      </c>
      <c r="CH99" s="629">
        <v>46</v>
      </c>
      <c r="CI99" s="629">
        <v>0</v>
      </c>
      <c r="CJ99" s="629">
        <v>15</v>
      </c>
      <c r="CK99" s="629">
        <v>37</v>
      </c>
      <c r="CL99" s="629">
        <v>35</v>
      </c>
      <c r="CM99" s="629">
        <v>1</v>
      </c>
      <c r="CN99" s="629">
        <v>9</v>
      </c>
      <c r="CO99" s="629">
        <v>0</v>
      </c>
      <c r="CP99" s="629">
        <v>20</v>
      </c>
      <c r="CQ99" s="629">
        <v>637</v>
      </c>
      <c r="CR99" s="629">
        <v>251</v>
      </c>
      <c r="CS99" s="629">
        <v>4</v>
      </c>
      <c r="CT99" s="629">
        <v>0</v>
      </c>
      <c r="CU99" s="629">
        <v>13</v>
      </c>
      <c r="CV99" s="629">
        <v>0</v>
      </c>
      <c r="CW99" s="629">
        <v>40</v>
      </c>
      <c r="CX99" s="629">
        <v>5</v>
      </c>
      <c r="CY99" s="629">
        <v>93</v>
      </c>
      <c r="CZ99" s="629">
        <v>177</v>
      </c>
      <c r="DA99" s="629">
        <v>10</v>
      </c>
      <c r="DB99" s="629">
        <v>148</v>
      </c>
      <c r="DC99" s="629">
        <v>22</v>
      </c>
      <c r="DD99" s="629">
        <v>220</v>
      </c>
      <c r="DE99" s="629">
        <v>67</v>
      </c>
      <c r="DF99" s="629">
        <v>0</v>
      </c>
      <c r="DG99" s="629">
        <v>17</v>
      </c>
      <c r="DH99" s="630">
        <v>4200</v>
      </c>
      <c r="DI99" s="629">
        <v>0</v>
      </c>
      <c r="DJ99" s="629">
        <v>10921</v>
      </c>
      <c r="DK99" s="629">
        <v>0</v>
      </c>
      <c r="DL99" s="629">
        <v>0</v>
      </c>
      <c r="DM99" s="629">
        <v>0</v>
      </c>
      <c r="DN99" s="629">
        <v>0</v>
      </c>
      <c r="DO99" s="630">
        <v>10921</v>
      </c>
      <c r="DP99" s="630">
        <v>15121</v>
      </c>
      <c r="DQ99" s="629">
        <v>45</v>
      </c>
      <c r="DR99" s="629">
        <v>4268</v>
      </c>
      <c r="DS99" s="630">
        <v>15234</v>
      </c>
      <c r="DT99" s="629">
        <v>19434</v>
      </c>
      <c r="DU99" s="629">
        <v>-614</v>
      </c>
      <c r="DV99" s="630">
        <v>-11493</v>
      </c>
      <c r="DW99" s="629">
        <v>-12107</v>
      </c>
      <c r="DX99" s="630">
        <v>3127</v>
      </c>
      <c r="DY99" s="631">
        <v>7327</v>
      </c>
    </row>
    <row r="100" spans="1:130" x14ac:dyDescent="0.15">
      <c r="A100" s="628">
        <v>36</v>
      </c>
      <c r="B100" s="628">
        <v>36</v>
      </c>
      <c r="D100" s="433" t="s">
        <v>934</v>
      </c>
      <c r="E100" s="433" t="s">
        <v>412</v>
      </c>
      <c r="F100" s="629">
        <v>4</v>
      </c>
      <c r="G100" s="629">
        <v>0</v>
      </c>
      <c r="H100" s="629">
        <v>0</v>
      </c>
      <c r="I100" s="629">
        <v>0</v>
      </c>
      <c r="J100" s="629">
        <v>0</v>
      </c>
      <c r="K100" s="629">
        <v>0</v>
      </c>
      <c r="L100" s="629">
        <v>22</v>
      </c>
      <c r="M100" s="629">
        <v>57</v>
      </c>
      <c r="N100" s="629">
        <v>1</v>
      </c>
      <c r="O100" s="629">
        <v>1</v>
      </c>
      <c r="P100" s="629">
        <v>0</v>
      </c>
      <c r="Q100" s="629">
        <v>1</v>
      </c>
      <c r="R100" s="629">
        <v>3</v>
      </c>
      <c r="S100" s="629">
        <v>9</v>
      </c>
      <c r="T100" s="629">
        <v>4</v>
      </c>
      <c r="U100" s="629">
        <v>107</v>
      </c>
      <c r="V100" s="629">
        <v>96</v>
      </c>
      <c r="W100" s="629">
        <v>113</v>
      </c>
      <c r="X100" s="629">
        <v>0</v>
      </c>
      <c r="Y100" s="629">
        <v>0</v>
      </c>
      <c r="Z100" s="629">
        <v>0</v>
      </c>
      <c r="AA100" s="629">
        <v>0</v>
      </c>
      <c r="AB100" s="629">
        <v>28</v>
      </c>
      <c r="AC100" s="629">
        <v>57</v>
      </c>
      <c r="AD100" s="629">
        <v>21</v>
      </c>
      <c r="AE100" s="629">
        <v>141</v>
      </c>
      <c r="AF100" s="629">
        <v>0</v>
      </c>
      <c r="AG100" s="629">
        <v>4</v>
      </c>
      <c r="AH100" s="629">
        <v>178</v>
      </c>
      <c r="AI100" s="629">
        <v>5</v>
      </c>
      <c r="AJ100" s="629">
        <v>0</v>
      </c>
      <c r="AK100" s="629">
        <v>87</v>
      </c>
      <c r="AL100" s="629">
        <v>91</v>
      </c>
      <c r="AM100" s="629">
        <v>8</v>
      </c>
      <c r="AN100" s="629">
        <v>28</v>
      </c>
      <c r="AO100" s="629">
        <v>178</v>
      </c>
      <c r="AP100" s="629">
        <v>403</v>
      </c>
      <c r="AQ100" s="629">
        <v>0</v>
      </c>
      <c r="AR100" s="629">
        <v>940</v>
      </c>
      <c r="AS100" s="629">
        <v>92</v>
      </c>
      <c r="AT100" s="629">
        <v>133</v>
      </c>
      <c r="AU100" s="629">
        <v>74</v>
      </c>
      <c r="AV100" s="629">
        <v>206</v>
      </c>
      <c r="AW100" s="629">
        <v>254</v>
      </c>
      <c r="AX100" s="629">
        <v>1024</v>
      </c>
      <c r="AY100" s="629">
        <v>46</v>
      </c>
      <c r="AZ100" s="629">
        <v>16</v>
      </c>
      <c r="BA100" s="629">
        <v>76</v>
      </c>
      <c r="BB100" s="629">
        <v>1019</v>
      </c>
      <c r="BC100" s="629">
        <v>11</v>
      </c>
      <c r="BD100" s="629">
        <v>153</v>
      </c>
      <c r="BE100" s="629">
        <v>79</v>
      </c>
      <c r="BF100" s="629">
        <v>1451</v>
      </c>
      <c r="BG100" s="629">
        <v>0</v>
      </c>
      <c r="BH100" s="629">
        <v>0</v>
      </c>
      <c r="BI100" s="629">
        <v>0</v>
      </c>
      <c r="BJ100" s="629">
        <v>52</v>
      </c>
      <c r="BK100" s="629">
        <v>509</v>
      </c>
      <c r="BL100" s="629">
        <v>337</v>
      </c>
      <c r="BM100" s="629">
        <v>92</v>
      </c>
      <c r="BN100" s="629">
        <v>117</v>
      </c>
      <c r="BO100" s="629">
        <v>2393</v>
      </c>
      <c r="BP100" s="629">
        <v>343</v>
      </c>
      <c r="BQ100" s="629">
        <v>1160</v>
      </c>
      <c r="BR100" s="629">
        <v>1254</v>
      </c>
      <c r="BS100" s="629">
        <v>379</v>
      </c>
      <c r="BT100" s="629">
        <v>34</v>
      </c>
      <c r="BU100" s="629">
        <v>64</v>
      </c>
      <c r="BV100" s="629">
        <v>156</v>
      </c>
      <c r="BW100" s="629">
        <v>4011</v>
      </c>
      <c r="BX100" s="629">
        <v>911</v>
      </c>
      <c r="BY100" s="629">
        <v>156</v>
      </c>
      <c r="BZ100" s="629">
        <v>101</v>
      </c>
      <c r="CA100" s="629">
        <v>13</v>
      </c>
      <c r="CB100" s="629">
        <v>89</v>
      </c>
      <c r="CC100" s="629">
        <v>1638</v>
      </c>
      <c r="CD100" s="629">
        <v>16</v>
      </c>
      <c r="CE100" s="629">
        <v>0</v>
      </c>
      <c r="CF100" s="629">
        <v>109</v>
      </c>
      <c r="CG100" s="629">
        <v>57</v>
      </c>
      <c r="CH100" s="629">
        <v>157</v>
      </c>
      <c r="CI100" s="629">
        <v>7</v>
      </c>
      <c r="CJ100" s="629">
        <v>177</v>
      </c>
      <c r="CK100" s="629">
        <v>143</v>
      </c>
      <c r="CL100" s="629">
        <v>428</v>
      </c>
      <c r="CM100" s="629">
        <v>29</v>
      </c>
      <c r="CN100" s="629">
        <v>36</v>
      </c>
      <c r="CO100" s="629">
        <v>1294</v>
      </c>
      <c r="CP100" s="629">
        <v>169</v>
      </c>
      <c r="CQ100" s="629">
        <v>679</v>
      </c>
      <c r="CR100" s="629">
        <v>1277</v>
      </c>
      <c r="CS100" s="629">
        <v>86</v>
      </c>
      <c r="CT100" s="629">
        <v>234</v>
      </c>
      <c r="CU100" s="629">
        <v>754</v>
      </c>
      <c r="CV100" s="629">
        <v>51</v>
      </c>
      <c r="CW100" s="629">
        <v>96</v>
      </c>
      <c r="CX100" s="629">
        <v>8</v>
      </c>
      <c r="CY100" s="629">
        <v>618</v>
      </c>
      <c r="CZ100" s="629">
        <v>1125</v>
      </c>
      <c r="DA100" s="629">
        <v>100</v>
      </c>
      <c r="DB100" s="629">
        <v>173</v>
      </c>
      <c r="DC100" s="629">
        <v>109</v>
      </c>
      <c r="DD100" s="629">
        <v>264</v>
      </c>
      <c r="DE100" s="629">
        <v>214</v>
      </c>
      <c r="DF100" s="629">
        <v>0</v>
      </c>
      <c r="DG100" s="629">
        <v>34</v>
      </c>
      <c r="DH100" s="630">
        <v>29474</v>
      </c>
      <c r="DI100" s="629">
        <v>143</v>
      </c>
      <c r="DJ100" s="629">
        <v>2372</v>
      </c>
      <c r="DK100" s="629">
        <v>0</v>
      </c>
      <c r="DL100" s="629">
        <v>0</v>
      </c>
      <c r="DM100" s="629">
        <v>0</v>
      </c>
      <c r="DN100" s="629">
        <v>0</v>
      </c>
      <c r="DO100" s="630">
        <v>2515</v>
      </c>
      <c r="DP100" s="630">
        <v>31989</v>
      </c>
      <c r="DQ100" s="629">
        <v>2372</v>
      </c>
      <c r="DR100" s="629">
        <v>10153</v>
      </c>
      <c r="DS100" s="630">
        <v>15040</v>
      </c>
      <c r="DT100" s="629">
        <v>44514</v>
      </c>
      <c r="DU100" s="629">
        <v>-500</v>
      </c>
      <c r="DV100" s="630">
        <v>-23435</v>
      </c>
      <c r="DW100" s="629">
        <v>-23935</v>
      </c>
      <c r="DX100" s="630">
        <v>-8895</v>
      </c>
      <c r="DY100" s="631">
        <v>20579</v>
      </c>
    </row>
    <row r="101" spans="1:130" x14ac:dyDescent="0.15">
      <c r="A101" s="628">
        <v>36</v>
      </c>
      <c r="B101" s="628">
        <v>36</v>
      </c>
      <c r="D101" s="433" t="s">
        <v>935</v>
      </c>
      <c r="E101" s="433" t="s">
        <v>411</v>
      </c>
      <c r="F101" s="629">
        <v>0</v>
      </c>
      <c r="G101" s="629">
        <v>0</v>
      </c>
      <c r="H101" s="629">
        <v>0</v>
      </c>
      <c r="I101" s="629">
        <v>0</v>
      </c>
      <c r="J101" s="629">
        <v>0</v>
      </c>
      <c r="K101" s="629">
        <v>0</v>
      </c>
      <c r="L101" s="629">
        <v>1</v>
      </c>
      <c r="M101" s="629">
        <v>154</v>
      </c>
      <c r="N101" s="629">
        <v>4</v>
      </c>
      <c r="O101" s="629">
        <v>0</v>
      </c>
      <c r="P101" s="629">
        <v>0</v>
      </c>
      <c r="Q101" s="629">
        <v>0</v>
      </c>
      <c r="R101" s="629">
        <v>3</v>
      </c>
      <c r="S101" s="629">
        <v>1</v>
      </c>
      <c r="T101" s="629">
        <v>3</v>
      </c>
      <c r="U101" s="629">
        <v>277</v>
      </c>
      <c r="V101" s="629">
        <v>112</v>
      </c>
      <c r="W101" s="629">
        <v>12</v>
      </c>
      <c r="X101" s="629">
        <v>0</v>
      </c>
      <c r="Y101" s="629">
        <v>0</v>
      </c>
      <c r="Z101" s="629">
        <v>0</v>
      </c>
      <c r="AA101" s="629">
        <v>0</v>
      </c>
      <c r="AB101" s="629">
        <v>17</v>
      </c>
      <c r="AC101" s="629">
        <v>59</v>
      </c>
      <c r="AD101" s="629">
        <v>593</v>
      </c>
      <c r="AE101" s="629">
        <v>1899</v>
      </c>
      <c r="AF101" s="629">
        <v>0</v>
      </c>
      <c r="AG101" s="629">
        <v>0</v>
      </c>
      <c r="AH101" s="629">
        <v>209</v>
      </c>
      <c r="AI101" s="629">
        <v>4</v>
      </c>
      <c r="AJ101" s="629">
        <v>0</v>
      </c>
      <c r="AK101" s="629">
        <v>47</v>
      </c>
      <c r="AL101" s="629">
        <v>3</v>
      </c>
      <c r="AM101" s="629">
        <v>18</v>
      </c>
      <c r="AN101" s="629">
        <v>3</v>
      </c>
      <c r="AO101" s="629">
        <v>39</v>
      </c>
      <c r="AP101" s="629">
        <v>132</v>
      </c>
      <c r="AQ101" s="629">
        <v>0</v>
      </c>
      <c r="AR101" s="629">
        <v>233</v>
      </c>
      <c r="AS101" s="629">
        <v>42</v>
      </c>
      <c r="AT101" s="629">
        <v>35</v>
      </c>
      <c r="AU101" s="629">
        <v>38</v>
      </c>
      <c r="AV101" s="629">
        <v>55</v>
      </c>
      <c r="AW101" s="629">
        <v>134</v>
      </c>
      <c r="AX101" s="629">
        <v>249</v>
      </c>
      <c r="AY101" s="629">
        <v>44</v>
      </c>
      <c r="AZ101" s="629">
        <v>9</v>
      </c>
      <c r="BA101" s="629">
        <v>37</v>
      </c>
      <c r="BB101" s="629">
        <v>366</v>
      </c>
      <c r="BC101" s="629">
        <v>30</v>
      </c>
      <c r="BD101" s="629">
        <v>169</v>
      </c>
      <c r="BE101" s="629">
        <v>27</v>
      </c>
      <c r="BF101" s="629">
        <v>1021</v>
      </c>
      <c r="BG101" s="629">
        <v>0</v>
      </c>
      <c r="BH101" s="629">
        <v>0</v>
      </c>
      <c r="BI101" s="629">
        <v>0</v>
      </c>
      <c r="BJ101" s="629">
        <v>73</v>
      </c>
      <c r="BK101" s="629">
        <v>72</v>
      </c>
      <c r="BL101" s="629">
        <v>54</v>
      </c>
      <c r="BM101" s="629">
        <v>92</v>
      </c>
      <c r="BN101" s="629">
        <v>0</v>
      </c>
      <c r="BO101" s="629">
        <v>330</v>
      </c>
      <c r="BP101" s="629">
        <v>11</v>
      </c>
      <c r="BQ101" s="629">
        <v>25</v>
      </c>
      <c r="BR101" s="629">
        <v>20</v>
      </c>
      <c r="BS101" s="629">
        <v>213</v>
      </c>
      <c r="BT101" s="629">
        <v>42</v>
      </c>
      <c r="BU101" s="629">
        <v>132</v>
      </c>
      <c r="BV101" s="629">
        <v>15</v>
      </c>
      <c r="BW101" s="629">
        <v>2360</v>
      </c>
      <c r="BX101" s="629">
        <v>2617</v>
      </c>
      <c r="BY101" s="629">
        <v>984</v>
      </c>
      <c r="BZ101" s="629">
        <v>607</v>
      </c>
      <c r="CA101" s="629">
        <v>0</v>
      </c>
      <c r="CB101" s="629">
        <v>140</v>
      </c>
      <c r="CC101" s="629">
        <v>399</v>
      </c>
      <c r="CD101" s="629">
        <v>9</v>
      </c>
      <c r="CE101" s="629">
        <v>0</v>
      </c>
      <c r="CF101" s="629">
        <v>23</v>
      </c>
      <c r="CG101" s="629">
        <v>5</v>
      </c>
      <c r="CH101" s="629">
        <v>166</v>
      </c>
      <c r="CI101" s="629">
        <v>3</v>
      </c>
      <c r="CJ101" s="629">
        <v>342</v>
      </c>
      <c r="CK101" s="629">
        <v>104</v>
      </c>
      <c r="CL101" s="629">
        <v>621</v>
      </c>
      <c r="CM101" s="629">
        <v>17</v>
      </c>
      <c r="CN101" s="629">
        <v>144</v>
      </c>
      <c r="CO101" s="629">
        <v>116</v>
      </c>
      <c r="CP101" s="629">
        <v>217</v>
      </c>
      <c r="CQ101" s="629">
        <v>354</v>
      </c>
      <c r="CR101" s="629">
        <v>261</v>
      </c>
      <c r="CS101" s="629">
        <v>41</v>
      </c>
      <c r="CT101" s="629">
        <v>17</v>
      </c>
      <c r="CU101" s="629">
        <v>54</v>
      </c>
      <c r="CV101" s="629">
        <v>36</v>
      </c>
      <c r="CW101" s="629">
        <v>165</v>
      </c>
      <c r="CX101" s="629">
        <v>2</v>
      </c>
      <c r="CY101" s="629">
        <v>87</v>
      </c>
      <c r="CZ101" s="629">
        <v>1430</v>
      </c>
      <c r="DA101" s="629">
        <v>19</v>
      </c>
      <c r="DB101" s="629">
        <v>1052</v>
      </c>
      <c r="DC101" s="629">
        <v>242</v>
      </c>
      <c r="DD101" s="629">
        <v>388</v>
      </c>
      <c r="DE101" s="629">
        <v>291</v>
      </c>
      <c r="DF101" s="629">
        <v>0</v>
      </c>
      <c r="DG101" s="629">
        <v>18</v>
      </c>
      <c r="DH101" s="630">
        <v>20489</v>
      </c>
      <c r="DI101" s="629">
        <v>0</v>
      </c>
      <c r="DJ101" s="629">
        <v>14</v>
      </c>
      <c r="DK101" s="629">
        <v>0</v>
      </c>
      <c r="DL101" s="629">
        <v>0</v>
      </c>
      <c r="DM101" s="629">
        <v>0</v>
      </c>
      <c r="DN101" s="629">
        <v>0</v>
      </c>
      <c r="DO101" s="630">
        <v>14</v>
      </c>
      <c r="DP101" s="630">
        <v>20503</v>
      </c>
      <c r="DQ101" s="629">
        <v>119</v>
      </c>
      <c r="DR101" s="629">
        <v>1073</v>
      </c>
      <c r="DS101" s="630">
        <v>1206</v>
      </c>
      <c r="DT101" s="629">
        <v>21695</v>
      </c>
      <c r="DU101" s="629">
        <v>-3978</v>
      </c>
      <c r="DV101" s="630">
        <v>-15542</v>
      </c>
      <c r="DW101" s="629">
        <v>-19520</v>
      </c>
      <c r="DX101" s="630">
        <v>-18314</v>
      </c>
      <c r="DY101" s="631">
        <v>2175</v>
      </c>
    </row>
    <row r="102" spans="1:130" x14ac:dyDescent="0.15">
      <c r="A102" s="628">
        <v>36</v>
      </c>
      <c r="B102" s="628">
        <v>36</v>
      </c>
      <c r="D102" s="433" t="s">
        <v>936</v>
      </c>
      <c r="E102" s="433" t="s">
        <v>603</v>
      </c>
      <c r="F102" s="629">
        <v>16</v>
      </c>
      <c r="G102" s="629">
        <v>0</v>
      </c>
      <c r="H102" s="629">
        <v>0</v>
      </c>
      <c r="I102" s="629">
        <v>0</v>
      </c>
      <c r="J102" s="629">
        <v>0</v>
      </c>
      <c r="K102" s="629">
        <v>0</v>
      </c>
      <c r="L102" s="629">
        <v>21</v>
      </c>
      <c r="M102" s="629">
        <v>96</v>
      </c>
      <c r="N102" s="629">
        <v>1</v>
      </c>
      <c r="O102" s="629">
        <v>2</v>
      </c>
      <c r="P102" s="629">
        <v>0</v>
      </c>
      <c r="Q102" s="629">
        <v>1</v>
      </c>
      <c r="R102" s="629">
        <v>3</v>
      </c>
      <c r="S102" s="629">
        <v>13</v>
      </c>
      <c r="T102" s="629">
        <v>2</v>
      </c>
      <c r="U102" s="629">
        <v>197</v>
      </c>
      <c r="V102" s="629">
        <v>88</v>
      </c>
      <c r="W102" s="629">
        <v>57</v>
      </c>
      <c r="X102" s="629">
        <v>0</v>
      </c>
      <c r="Y102" s="629">
        <v>0</v>
      </c>
      <c r="Z102" s="629">
        <v>0</v>
      </c>
      <c r="AA102" s="629">
        <v>0</v>
      </c>
      <c r="AB102" s="629">
        <v>92</v>
      </c>
      <c r="AC102" s="629">
        <v>132</v>
      </c>
      <c r="AD102" s="629">
        <v>81</v>
      </c>
      <c r="AE102" s="629">
        <v>194</v>
      </c>
      <c r="AF102" s="629">
        <v>1</v>
      </c>
      <c r="AG102" s="629">
        <v>7</v>
      </c>
      <c r="AH102" s="629">
        <v>331</v>
      </c>
      <c r="AI102" s="629">
        <v>10</v>
      </c>
      <c r="AJ102" s="629">
        <v>0</v>
      </c>
      <c r="AK102" s="629">
        <v>135</v>
      </c>
      <c r="AL102" s="629">
        <v>120</v>
      </c>
      <c r="AM102" s="629">
        <v>29</v>
      </c>
      <c r="AN102" s="629">
        <v>48</v>
      </c>
      <c r="AO102" s="629">
        <v>524</v>
      </c>
      <c r="AP102" s="629">
        <v>927</v>
      </c>
      <c r="AQ102" s="629">
        <v>0</v>
      </c>
      <c r="AR102" s="629">
        <v>466</v>
      </c>
      <c r="AS102" s="629">
        <v>320</v>
      </c>
      <c r="AT102" s="629">
        <v>275</v>
      </c>
      <c r="AU102" s="629">
        <v>198</v>
      </c>
      <c r="AV102" s="629">
        <v>324</v>
      </c>
      <c r="AW102" s="629">
        <v>230</v>
      </c>
      <c r="AX102" s="629">
        <v>485</v>
      </c>
      <c r="AY102" s="629">
        <v>119</v>
      </c>
      <c r="AZ102" s="629">
        <v>18</v>
      </c>
      <c r="BA102" s="629">
        <v>121</v>
      </c>
      <c r="BB102" s="629">
        <v>541</v>
      </c>
      <c r="BC102" s="629">
        <v>10</v>
      </c>
      <c r="BD102" s="629">
        <v>256</v>
      </c>
      <c r="BE102" s="629">
        <v>47</v>
      </c>
      <c r="BF102" s="629">
        <v>767</v>
      </c>
      <c r="BG102" s="629">
        <v>0</v>
      </c>
      <c r="BH102" s="629">
        <v>0</v>
      </c>
      <c r="BI102" s="629">
        <v>0</v>
      </c>
      <c r="BJ102" s="629">
        <v>81</v>
      </c>
      <c r="BK102" s="629">
        <v>143</v>
      </c>
      <c r="BL102" s="629">
        <v>59</v>
      </c>
      <c r="BM102" s="629">
        <v>87</v>
      </c>
      <c r="BN102" s="629">
        <v>10</v>
      </c>
      <c r="BO102" s="629">
        <v>663</v>
      </c>
      <c r="BP102" s="629">
        <v>322</v>
      </c>
      <c r="BQ102" s="629">
        <v>327</v>
      </c>
      <c r="BR102" s="629">
        <v>210</v>
      </c>
      <c r="BS102" s="629">
        <v>2081</v>
      </c>
      <c r="BT102" s="629">
        <v>14</v>
      </c>
      <c r="BU102" s="629">
        <v>430</v>
      </c>
      <c r="BV102" s="629">
        <v>335</v>
      </c>
      <c r="BW102" s="629">
        <v>1133</v>
      </c>
      <c r="BX102" s="629">
        <v>374</v>
      </c>
      <c r="BY102" s="629">
        <v>233</v>
      </c>
      <c r="BZ102" s="629">
        <v>94</v>
      </c>
      <c r="CA102" s="629">
        <v>23</v>
      </c>
      <c r="CB102" s="629">
        <v>79</v>
      </c>
      <c r="CC102" s="629">
        <v>3904</v>
      </c>
      <c r="CD102" s="629">
        <v>10</v>
      </c>
      <c r="CE102" s="629">
        <v>0</v>
      </c>
      <c r="CF102" s="629">
        <v>76</v>
      </c>
      <c r="CG102" s="629">
        <v>74</v>
      </c>
      <c r="CH102" s="629">
        <v>179</v>
      </c>
      <c r="CI102" s="629">
        <v>7</v>
      </c>
      <c r="CJ102" s="629">
        <v>55</v>
      </c>
      <c r="CK102" s="629">
        <v>137</v>
      </c>
      <c r="CL102" s="629">
        <v>663</v>
      </c>
      <c r="CM102" s="629">
        <v>3</v>
      </c>
      <c r="CN102" s="629">
        <v>22</v>
      </c>
      <c r="CO102" s="629">
        <v>1249</v>
      </c>
      <c r="CP102" s="629">
        <v>246</v>
      </c>
      <c r="CQ102" s="629">
        <v>2148</v>
      </c>
      <c r="CR102" s="629">
        <v>514</v>
      </c>
      <c r="CS102" s="629">
        <v>62</v>
      </c>
      <c r="CT102" s="629">
        <v>140</v>
      </c>
      <c r="CU102" s="629">
        <v>122</v>
      </c>
      <c r="CV102" s="629">
        <v>76</v>
      </c>
      <c r="CW102" s="629">
        <v>2355</v>
      </c>
      <c r="CX102" s="629">
        <v>9</v>
      </c>
      <c r="CY102" s="629">
        <v>231</v>
      </c>
      <c r="CZ102" s="629">
        <v>481</v>
      </c>
      <c r="DA102" s="629">
        <v>58</v>
      </c>
      <c r="DB102" s="629">
        <v>445</v>
      </c>
      <c r="DC102" s="629">
        <v>151</v>
      </c>
      <c r="DD102" s="629">
        <v>306</v>
      </c>
      <c r="DE102" s="629">
        <v>189</v>
      </c>
      <c r="DF102" s="629">
        <v>0</v>
      </c>
      <c r="DG102" s="629">
        <v>21</v>
      </c>
      <c r="DH102" s="630">
        <v>27936</v>
      </c>
      <c r="DI102" s="629">
        <v>1532</v>
      </c>
      <c r="DJ102" s="629">
        <v>10789</v>
      </c>
      <c r="DK102" s="629">
        <v>0</v>
      </c>
      <c r="DL102" s="629">
        <v>0</v>
      </c>
      <c r="DM102" s="629">
        <v>0</v>
      </c>
      <c r="DN102" s="629">
        <v>0</v>
      </c>
      <c r="DO102" s="630">
        <v>12321</v>
      </c>
      <c r="DP102" s="630">
        <v>40257</v>
      </c>
      <c r="DQ102" s="629">
        <v>2362</v>
      </c>
      <c r="DR102" s="629">
        <v>28102</v>
      </c>
      <c r="DS102" s="630">
        <v>42785</v>
      </c>
      <c r="DT102" s="629">
        <v>70721</v>
      </c>
      <c r="DU102" s="629">
        <v>-1</v>
      </c>
      <c r="DV102" s="630">
        <v>-13761</v>
      </c>
      <c r="DW102" s="629">
        <v>-13762</v>
      </c>
      <c r="DX102" s="630">
        <v>29023</v>
      </c>
      <c r="DY102" s="631">
        <v>56959</v>
      </c>
    </row>
    <row r="103" spans="1:130" x14ac:dyDescent="0.15">
      <c r="A103" s="628">
        <v>36</v>
      </c>
      <c r="B103" s="628">
        <v>36</v>
      </c>
      <c r="D103" s="433" t="s">
        <v>937</v>
      </c>
      <c r="E103" s="433" t="s">
        <v>413</v>
      </c>
      <c r="F103" s="629">
        <v>0</v>
      </c>
      <c r="G103" s="629">
        <v>0</v>
      </c>
      <c r="H103" s="629">
        <v>1</v>
      </c>
      <c r="I103" s="629">
        <v>0</v>
      </c>
      <c r="J103" s="629">
        <v>0</v>
      </c>
      <c r="K103" s="629">
        <v>0</v>
      </c>
      <c r="L103" s="629">
        <v>5</v>
      </c>
      <c r="M103" s="629">
        <v>276</v>
      </c>
      <c r="N103" s="629">
        <v>3</v>
      </c>
      <c r="O103" s="629">
        <v>4</v>
      </c>
      <c r="P103" s="629">
        <v>0</v>
      </c>
      <c r="Q103" s="629">
        <v>1</v>
      </c>
      <c r="R103" s="629">
        <v>12</v>
      </c>
      <c r="S103" s="629">
        <v>7</v>
      </c>
      <c r="T103" s="629">
        <v>12</v>
      </c>
      <c r="U103" s="629">
        <v>273</v>
      </c>
      <c r="V103" s="629">
        <v>291</v>
      </c>
      <c r="W103" s="629">
        <v>318</v>
      </c>
      <c r="X103" s="629">
        <v>0</v>
      </c>
      <c r="Y103" s="629">
        <v>0</v>
      </c>
      <c r="Z103" s="629">
        <v>0</v>
      </c>
      <c r="AA103" s="629">
        <v>0</v>
      </c>
      <c r="AB103" s="629">
        <v>149</v>
      </c>
      <c r="AC103" s="629">
        <v>186</v>
      </c>
      <c r="AD103" s="629">
        <v>239</v>
      </c>
      <c r="AE103" s="629">
        <v>937</v>
      </c>
      <c r="AF103" s="629">
        <v>1</v>
      </c>
      <c r="AG103" s="629">
        <v>4</v>
      </c>
      <c r="AH103" s="629">
        <v>914</v>
      </c>
      <c r="AI103" s="629">
        <v>16</v>
      </c>
      <c r="AJ103" s="629">
        <v>2</v>
      </c>
      <c r="AK103" s="629">
        <v>870</v>
      </c>
      <c r="AL103" s="629">
        <v>291</v>
      </c>
      <c r="AM103" s="629">
        <v>36</v>
      </c>
      <c r="AN103" s="629">
        <v>112</v>
      </c>
      <c r="AO103" s="629">
        <v>311</v>
      </c>
      <c r="AP103" s="629">
        <v>508</v>
      </c>
      <c r="AQ103" s="629">
        <v>0</v>
      </c>
      <c r="AR103" s="629">
        <v>1724</v>
      </c>
      <c r="AS103" s="629">
        <v>157</v>
      </c>
      <c r="AT103" s="629">
        <v>410</v>
      </c>
      <c r="AU103" s="629">
        <v>260</v>
      </c>
      <c r="AV103" s="629">
        <v>702</v>
      </c>
      <c r="AW103" s="629">
        <v>979</v>
      </c>
      <c r="AX103" s="629">
        <v>1527</v>
      </c>
      <c r="AY103" s="629">
        <v>250</v>
      </c>
      <c r="AZ103" s="629">
        <v>64</v>
      </c>
      <c r="BA103" s="629">
        <v>301</v>
      </c>
      <c r="BB103" s="629">
        <v>2168</v>
      </c>
      <c r="BC103" s="629">
        <v>48</v>
      </c>
      <c r="BD103" s="629">
        <v>687</v>
      </c>
      <c r="BE103" s="629">
        <v>255</v>
      </c>
      <c r="BF103" s="629">
        <v>4232</v>
      </c>
      <c r="BG103" s="629">
        <v>0</v>
      </c>
      <c r="BH103" s="629">
        <v>0</v>
      </c>
      <c r="BI103" s="629">
        <v>0</v>
      </c>
      <c r="BJ103" s="629">
        <v>288</v>
      </c>
      <c r="BK103" s="629">
        <v>619</v>
      </c>
      <c r="BL103" s="629">
        <v>516</v>
      </c>
      <c r="BM103" s="629">
        <v>100</v>
      </c>
      <c r="BN103" s="629">
        <v>42</v>
      </c>
      <c r="BO103" s="629">
        <v>6629</v>
      </c>
      <c r="BP103" s="629">
        <v>473</v>
      </c>
      <c r="BQ103" s="629">
        <v>3131</v>
      </c>
      <c r="BR103" s="629">
        <v>636</v>
      </c>
      <c r="BS103" s="629">
        <v>2260</v>
      </c>
      <c r="BT103" s="629">
        <v>96</v>
      </c>
      <c r="BU103" s="629">
        <v>1625</v>
      </c>
      <c r="BV103" s="629">
        <v>515</v>
      </c>
      <c r="BW103" s="629">
        <v>13833</v>
      </c>
      <c r="BX103" s="629">
        <v>6651</v>
      </c>
      <c r="BY103" s="629">
        <v>5380</v>
      </c>
      <c r="BZ103" s="629">
        <v>1752</v>
      </c>
      <c r="CA103" s="629">
        <v>229</v>
      </c>
      <c r="CB103" s="629">
        <v>766</v>
      </c>
      <c r="CC103" s="629">
        <v>1529</v>
      </c>
      <c r="CD103" s="629">
        <v>35</v>
      </c>
      <c r="CE103" s="629">
        <v>0</v>
      </c>
      <c r="CF103" s="629">
        <v>208</v>
      </c>
      <c r="CG103" s="629">
        <v>1077</v>
      </c>
      <c r="CH103" s="629">
        <v>2377</v>
      </c>
      <c r="CI103" s="629">
        <v>24</v>
      </c>
      <c r="CJ103" s="629">
        <v>933</v>
      </c>
      <c r="CK103" s="629">
        <v>869</v>
      </c>
      <c r="CL103" s="629">
        <v>6492</v>
      </c>
      <c r="CM103" s="629">
        <v>78</v>
      </c>
      <c r="CN103" s="629">
        <v>150</v>
      </c>
      <c r="CO103" s="629">
        <v>4985</v>
      </c>
      <c r="CP103" s="629">
        <v>1580</v>
      </c>
      <c r="CQ103" s="629">
        <v>12206</v>
      </c>
      <c r="CR103" s="629">
        <v>6209</v>
      </c>
      <c r="CS103" s="629">
        <v>245</v>
      </c>
      <c r="CT103" s="629">
        <v>1076</v>
      </c>
      <c r="CU103" s="629">
        <v>898</v>
      </c>
      <c r="CV103" s="629">
        <v>407</v>
      </c>
      <c r="CW103" s="629">
        <v>1338</v>
      </c>
      <c r="CX103" s="629">
        <v>123</v>
      </c>
      <c r="CY103" s="629">
        <v>2802</v>
      </c>
      <c r="CZ103" s="629">
        <v>12206</v>
      </c>
      <c r="DA103" s="629">
        <v>81</v>
      </c>
      <c r="DB103" s="629">
        <v>1476</v>
      </c>
      <c r="DC103" s="629">
        <v>420</v>
      </c>
      <c r="DD103" s="629">
        <v>825</v>
      </c>
      <c r="DE103" s="629">
        <v>481</v>
      </c>
      <c r="DF103" s="629">
        <v>0</v>
      </c>
      <c r="DG103" s="629">
        <v>97</v>
      </c>
      <c r="DH103" s="630">
        <v>126311</v>
      </c>
      <c r="DI103" s="629">
        <v>166</v>
      </c>
      <c r="DJ103" s="629">
        <v>2257</v>
      </c>
      <c r="DK103" s="629">
        <v>0</v>
      </c>
      <c r="DL103" s="629">
        <v>300</v>
      </c>
      <c r="DM103" s="629">
        <v>4278</v>
      </c>
      <c r="DN103" s="629">
        <v>0</v>
      </c>
      <c r="DO103" s="630">
        <v>7001</v>
      </c>
      <c r="DP103" s="630">
        <v>133312</v>
      </c>
      <c r="DQ103" s="629">
        <v>3355</v>
      </c>
      <c r="DR103" s="629">
        <v>46306</v>
      </c>
      <c r="DS103" s="630">
        <v>56662</v>
      </c>
      <c r="DT103" s="629">
        <v>182973</v>
      </c>
      <c r="DU103" s="629">
        <v>-11263</v>
      </c>
      <c r="DV103" s="630">
        <v>-77853</v>
      </c>
      <c r="DW103" s="629">
        <v>-89116</v>
      </c>
      <c r="DX103" s="630">
        <v>-32454</v>
      </c>
      <c r="DY103" s="631">
        <v>93857</v>
      </c>
    </row>
    <row r="104" spans="1:130" x14ac:dyDescent="0.15">
      <c r="A104" s="628">
        <v>37</v>
      </c>
      <c r="B104" s="628">
        <v>37</v>
      </c>
      <c r="D104" s="433" t="s">
        <v>938</v>
      </c>
      <c r="E104" s="433" t="s">
        <v>604</v>
      </c>
      <c r="F104" s="629">
        <v>0</v>
      </c>
      <c r="G104" s="629">
        <v>0</v>
      </c>
      <c r="H104" s="629">
        <v>0</v>
      </c>
      <c r="I104" s="629">
        <v>0</v>
      </c>
      <c r="J104" s="629">
        <v>0</v>
      </c>
      <c r="K104" s="629">
        <v>0</v>
      </c>
      <c r="L104" s="629">
        <v>0</v>
      </c>
      <c r="M104" s="629">
        <v>0</v>
      </c>
      <c r="N104" s="629">
        <v>0</v>
      </c>
      <c r="O104" s="629">
        <v>0</v>
      </c>
      <c r="P104" s="629">
        <v>0</v>
      </c>
      <c r="Q104" s="629">
        <v>0</v>
      </c>
      <c r="R104" s="629">
        <v>0</v>
      </c>
      <c r="S104" s="629">
        <v>0</v>
      </c>
      <c r="T104" s="629">
        <v>0</v>
      </c>
      <c r="U104" s="629">
        <v>0</v>
      </c>
      <c r="V104" s="629">
        <v>0</v>
      </c>
      <c r="W104" s="629">
        <v>0</v>
      </c>
      <c r="X104" s="629">
        <v>0</v>
      </c>
      <c r="Y104" s="629">
        <v>0</v>
      </c>
      <c r="Z104" s="629">
        <v>0</v>
      </c>
      <c r="AA104" s="629">
        <v>0</v>
      </c>
      <c r="AB104" s="629">
        <v>0</v>
      </c>
      <c r="AC104" s="629">
        <v>0</v>
      </c>
      <c r="AD104" s="629">
        <v>0</v>
      </c>
      <c r="AE104" s="629">
        <v>0</v>
      </c>
      <c r="AF104" s="629">
        <v>0</v>
      </c>
      <c r="AG104" s="629">
        <v>0</v>
      </c>
      <c r="AH104" s="629">
        <v>0</v>
      </c>
      <c r="AI104" s="629">
        <v>0</v>
      </c>
      <c r="AJ104" s="629">
        <v>0</v>
      </c>
      <c r="AK104" s="629">
        <v>0</v>
      </c>
      <c r="AL104" s="629">
        <v>0</v>
      </c>
      <c r="AM104" s="629">
        <v>0</v>
      </c>
      <c r="AN104" s="629">
        <v>0</v>
      </c>
      <c r="AO104" s="629">
        <v>0</v>
      </c>
      <c r="AP104" s="629">
        <v>0</v>
      </c>
      <c r="AQ104" s="629">
        <v>0</v>
      </c>
      <c r="AR104" s="629">
        <v>0</v>
      </c>
      <c r="AS104" s="629">
        <v>0</v>
      </c>
      <c r="AT104" s="629">
        <v>0</v>
      </c>
      <c r="AU104" s="629">
        <v>0</v>
      </c>
      <c r="AV104" s="629">
        <v>0</v>
      </c>
      <c r="AW104" s="629">
        <v>0</v>
      </c>
      <c r="AX104" s="629">
        <v>0</v>
      </c>
      <c r="AY104" s="629">
        <v>0</v>
      </c>
      <c r="AZ104" s="629">
        <v>0</v>
      </c>
      <c r="BA104" s="629">
        <v>0</v>
      </c>
      <c r="BB104" s="629">
        <v>0</v>
      </c>
      <c r="BC104" s="629">
        <v>0</v>
      </c>
      <c r="BD104" s="629">
        <v>0</v>
      </c>
      <c r="BE104" s="629">
        <v>0</v>
      </c>
      <c r="BF104" s="629">
        <v>0</v>
      </c>
      <c r="BG104" s="629">
        <v>0</v>
      </c>
      <c r="BH104" s="629">
        <v>0</v>
      </c>
      <c r="BI104" s="629">
        <v>0</v>
      </c>
      <c r="BJ104" s="629">
        <v>0</v>
      </c>
      <c r="BK104" s="629">
        <v>0</v>
      </c>
      <c r="BL104" s="629">
        <v>0</v>
      </c>
      <c r="BM104" s="629">
        <v>0</v>
      </c>
      <c r="BN104" s="629">
        <v>0</v>
      </c>
      <c r="BO104" s="629">
        <v>0</v>
      </c>
      <c r="BP104" s="629">
        <v>0</v>
      </c>
      <c r="BQ104" s="629">
        <v>0</v>
      </c>
      <c r="BR104" s="629">
        <v>0</v>
      </c>
      <c r="BS104" s="629">
        <v>0</v>
      </c>
      <c r="BT104" s="629">
        <v>0</v>
      </c>
      <c r="BU104" s="629">
        <v>0</v>
      </c>
      <c r="BV104" s="629">
        <v>0</v>
      </c>
      <c r="BW104" s="629">
        <v>0</v>
      </c>
      <c r="BX104" s="629">
        <v>0</v>
      </c>
      <c r="BY104" s="629">
        <v>0</v>
      </c>
      <c r="BZ104" s="629">
        <v>0</v>
      </c>
      <c r="CA104" s="629">
        <v>0</v>
      </c>
      <c r="CB104" s="629">
        <v>0</v>
      </c>
      <c r="CC104" s="629">
        <v>0</v>
      </c>
      <c r="CD104" s="629">
        <v>0</v>
      </c>
      <c r="CE104" s="629">
        <v>0</v>
      </c>
      <c r="CF104" s="629">
        <v>0</v>
      </c>
      <c r="CG104" s="629">
        <v>0</v>
      </c>
      <c r="CH104" s="629">
        <v>0</v>
      </c>
      <c r="CI104" s="629">
        <v>0</v>
      </c>
      <c r="CJ104" s="629">
        <v>0</v>
      </c>
      <c r="CK104" s="629">
        <v>0</v>
      </c>
      <c r="CL104" s="629">
        <v>0</v>
      </c>
      <c r="CM104" s="629">
        <v>0</v>
      </c>
      <c r="CN104" s="629">
        <v>0</v>
      </c>
      <c r="CO104" s="629">
        <v>0</v>
      </c>
      <c r="CP104" s="629">
        <v>0</v>
      </c>
      <c r="CQ104" s="629">
        <v>0</v>
      </c>
      <c r="CR104" s="629">
        <v>0</v>
      </c>
      <c r="CS104" s="629">
        <v>0</v>
      </c>
      <c r="CT104" s="629">
        <v>0</v>
      </c>
      <c r="CU104" s="629">
        <v>0</v>
      </c>
      <c r="CV104" s="629">
        <v>0</v>
      </c>
      <c r="CW104" s="629">
        <v>0</v>
      </c>
      <c r="CX104" s="629">
        <v>0</v>
      </c>
      <c r="CY104" s="629">
        <v>0</v>
      </c>
      <c r="CZ104" s="629">
        <v>0</v>
      </c>
      <c r="DA104" s="629">
        <v>0</v>
      </c>
      <c r="DB104" s="629">
        <v>0</v>
      </c>
      <c r="DC104" s="629">
        <v>0</v>
      </c>
      <c r="DD104" s="629">
        <v>0</v>
      </c>
      <c r="DE104" s="629">
        <v>0</v>
      </c>
      <c r="DF104" s="629">
        <v>0</v>
      </c>
      <c r="DG104" s="629">
        <v>0</v>
      </c>
      <c r="DH104" s="630">
        <v>0</v>
      </c>
      <c r="DI104" s="629">
        <v>5818</v>
      </c>
      <c r="DJ104" s="629">
        <v>12191</v>
      </c>
      <c r="DK104" s="629">
        <v>0</v>
      </c>
      <c r="DL104" s="629">
        <v>0</v>
      </c>
      <c r="DM104" s="629">
        <v>0</v>
      </c>
      <c r="DN104" s="629">
        <v>0</v>
      </c>
      <c r="DO104" s="630">
        <v>18009</v>
      </c>
      <c r="DP104" s="630">
        <v>18009</v>
      </c>
      <c r="DQ104" s="629">
        <v>505</v>
      </c>
      <c r="DR104" s="629">
        <v>3176</v>
      </c>
      <c r="DS104" s="630">
        <v>21690</v>
      </c>
      <c r="DT104" s="629">
        <v>21690</v>
      </c>
      <c r="DU104" s="629">
        <v>-2804</v>
      </c>
      <c r="DV104" s="630">
        <v>-12226</v>
      </c>
      <c r="DW104" s="629">
        <v>-15030</v>
      </c>
      <c r="DX104" s="630">
        <v>6660</v>
      </c>
      <c r="DY104" s="631">
        <v>6660</v>
      </c>
    </row>
    <row r="105" spans="1:130" x14ac:dyDescent="0.15">
      <c r="A105" s="628">
        <v>37</v>
      </c>
      <c r="B105" s="628">
        <v>37</v>
      </c>
      <c r="D105" s="433" t="s">
        <v>939</v>
      </c>
      <c r="E105" s="433" t="s">
        <v>605</v>
      </c>
      <c r="F105" s="629">
        <v>0</v>
      </c>
      <c r="G105" s="629">
        <v>0</v>
      </c>
      <c r="H105" s="629">
        <v>0</v>
      </c>
      <c r="I105" s="629">
        <v>0</v>
      </c>
      <c r="J105" s="629">
        <v>0</v>
      </c>
      <c r="K105" s="629">
        <v>0</v>
      </c>
      <c r="L105" s="629">
        <v>0</v>
      </c>
      <c r="M105" s="629">
        <v>0</v>
      </c>
      <c r="N105" s="629">
        <v>0</v>
      </c>
      <c r="O105" s="629">
        <v>0</v>
      </c>
      <c r="P105" s="629">
        <v>0</v>
      </c>
      <c r="Q105" s="629">
        <v>0</v>
      </c>
      <c r="R105" s="629">
        <v>0</v>
      </c>
      <c r="S105" s="629">
        <v>0</v>
      </c>
      <c r="T105" s="629">
        <v>0</v>
      </c>
      <c r="U105" s="629">
        <v>0</v>
      </c>
      <c r="V105" s="629">
        <v>0</v>
      </c>
      <c r="W105" s="629">
        <v>0</v>
      </c>
      <c r="X105" s="629">
        <v>0</v>
      </c>
      <c r="Y105" s="629">
        <v>0</v>
      </c>
      <c r="Z105" s="629">
        <v>0</v>
      </c>
      <c r="AA105" s="629">
        <v>0</v>
      </c>
      <c r="AB105" s="629">
        <v>0</v>
      </c>
      <c r="AC105" s="629">
        <v>0</v>
      </c>
      <c r="AD105" s="629">
        <v>0</v>
      </c>
      <c r="AE105" s="629">
        <v>0</v>
      </c>
      <c r="AF105" s="629">
        <v>0</v>
      </c>
      <c r="AG105" s="629">
        <v>0</v>
      </c>
      <c r="AH105" s="629">
        <v>0</v>
      </c>
      <c r="AI105" s="629">
        <v>0</v>
      </c>
      <c r="AJ105" s="629">
        <v>0</v>
      </c>
      <c r="AK105" s="629">
        <v>0</v>
      </c>
      <c r="AL105" s="629">
        <v>0</v>
      </c>
      <c r="AM105" s="629">
        <v>0</v>
      </c>
      <c r="AN105" s="629">
        <v>0</v>
      </c>
      <c r="AO105" s="629">
        <v>0</v>
      </c>
      <c r="AP105" s="629">
        <v>0</v>
      </c>
      <c r="AQ105" s="629">
        <v>0</v>
      </c>
      <c r="AR105" s="629">
        <v>0</v>
      </c>
      <c r="AS105" s="629">
        <v>0</v>
      </c>
      <c r="AT105" s="629">
        <v>0</v>
      </c>
      <c r="AU105" s="629">
        <v>0</v>
      </c>
      <c r="AV105" s="629">
        <v>0</v>
      </c>
      <c r="AW105" s="629">
        <v>0</v>
      </c>
      <c r="AX105" s="629">
        <v>0</v>
      </c>
      <c r="AY105" s="629">
        <v>0</v>
      </c>
      <c r="AZ105" s="629">
        <v>0</v>
      </c>
      <c r="BA105" s="629">
        <v>0</v>
      </c>
      <c r="BB105" s="629">
        <v>0</v>
      </c>
      <c r="BC105" s="629">
        <v>0</v>
      </c>
      <c r="BD105" s="629">
        <v>0</v>
      </c>
      <c r="BE105" s="629">
        <v>0</v>
      </c>
      <c r="BF105" s="629">
        <v>0</v>
      </c>
      <c r="BG105" s="629">
        <v>0</v>
      </c>
      <c r="BH105" s="629">
        <v>0</v>
      </c>
      <c r="BI105" s="629">
        <v>0</v>
      </c>
      <c r="BJ105" s="629">
        <v>0</v>
      </c>
      <c r="BK105" s="629">
        <v>0</v>
      </c>
      <c r="BL105" s="629">
        <v>0</v>
      </c>
      <c r="BM105" s="629">
        <v>0</v>
      </c>
      <c r="BN105" s="629">
        <v>0</v>
      </c>
      <c r="BO105" s="629">
        <v>0</v>
      </c>
      <c r="BP105" s="629">
        <v>0</v>
      </c>
      <c r="BQ105" s="629">
        <v>0</v>
      </c>
      <c r="BR105" s="629">
        <v>0</v>
      </c>
      <c r="BS105" s="629">
        <v>0</v>
      </c>
      <c r="BT105" s="629">
        <v>0</v>
      </c>
      <c r="BU105" s="629">
        <v>0</v>
      </c>
      <c r="BV105" s="629">
        <v>0</v>
      </c>
      <c r="BW105" s="629">
        <v>0</v>
      </c>
      <c r="BX105" s="629">
        <v>0</v>
      </c>
      <c r="BY105" s="629">
        <v>0</v>
      </c>
      <c r="BZ105" s="629">
        <v>0</v>
      </c>
      <c r="CA105" s="629">
        <v>0</v>
      </c>
      <c r="CB105" s="629">
        <v>0</v>
      </c>
      <c r="CC105" s="629">
        <v>0</v>
      </c>
      <c r="CD105" s="629">
        <v>0</v>
      </c>
      <c r="CE105" s="629">
        <v>0</v>
      </c>
      <c r="CF105" s="629">
        <v>0</v>
      </c>
      <c r="CG105" s="629">
        <v>0</v>
      </c>
      <c r="CH105" s="629">
        <v>0</v>
      </c>
      <c r="CI105" s="629">
        <v>0</v>
      </c>
      <c r="CJ105" s="629">
        <v>0</v>
      </c>
      <c r="CK105" s="629">
        <v>0</v>
      </c>
      <c r="CL105" s="629">
        <v>0</v>
      </c>
      <c r="CM105" s="629">
        <v>0</v>
      </c>
      <c r="CN105" s="629">
        <v>0</v>
      </c>
      <c r="CO105" s="629">
        <v>0</v>
      </c>
      <c r="CP105" s="629">
        <v>143</v>
      </c>
      <c r="CQ105" s="629">
        <v>0</v>
      </c>
      <c r="CR105" s="629">
        <v>304</v>
      </c>
      <c r="CS105" s="629">
        <v>0</v>
      </c>
      <c r="CT105" s="629">
        <v>40</v>
      </c>
      <c r="CU105" s="629">
        <v>184</v>
      </c>
      <c r="CV105" s="629">
        <v>0</v>
      </c>
      <c r="CW105" s="629">
        <v>0</v>
      </c>
      <c r="CX105" s="629">
        <v>0</v>
      </c>
      <c r="CY105" s="629">
        <v>0</v>
      </c>
      <c r="CZ105" s="629">
        <v>0</v>
      </c>
      <c r="DA105" s="629">
        <v>98</v>
      </c>
      <c r="DB105" s="629">
        <v>690</v>
      </c>
      <c r="DC105" s="629">
        <v>0</v>
      </c>
      <c r="DD105" s="629">
        <v>0</v>
      </c>
      <c r="DE105" s="629">
        <v>0</v>
      </c>
      <c r="DF105" s="629">
        <v>0</v>
      </c>
      <c r="DG105" s="629">
        <v>0</v>
      </c>
      <c r="DH105" s="630">
        <v>1459</v>
      </c>
      <c r="DI105" s="629">
        <v>23766</v>
      </c>
      <c r="DJ105" s="629">
        <v>64870</v>
      </c>
      <c r="DK105" s="629">
        <v>0</v>
      </c>
      <c r="DL105" s="629">
        <v>0</v>
      </c>
      <c r="DM105" s="629">
        <v>0</v>
      </c>
      <c r="DN105" s="629">
        <v>0</v>
      </c>
      <c r="DO105" s="630">
        <v>88636</v>
      </c>
      <c r="DP105" s="630">
        <v>90095</v>
      </c>
      <c r="DQ105" s="629">
        <v>882</v>
      </c>
      <c r="DR105" s="629">
        <v>46271</v>
      </c>
      <c r="DS105" s="630">
        <v>135789</v>
      </c>
      <c r="DT105" s="629">
        <v>137248</v>
      </c>
      <c r="DU105" s="629">
        <v>-1323</v>
      </c>
      <c r="DV105" s="630">
        <v>-38885</v>
      </c>
      <c r="DW105" s="629">
        <v>-40208</v>
      </c>
      <c r="DX105" s="630">
        <v>95581</v>
      </c>
      <c r="DY105" s="631">
        <v>97040</v>
      </c>
    </row>
    <row r="106" spans="1:130" x14ac:dyDescent="0.15">
      <c r="A106" s="628">
        <v>38</v>
      </c>
      <c r="B106" s="628">
        <v>38</v>
      </c>
      <c r="D106" s="433" t="s">
        <v>940</v>
      </c>
      <c r="E106" s="433" t="s">
        <v>606</v>
      </c>
      <c r="F106" s="629">
        <v>0</v>
      </c>
      <c r="G106" s="629">
        <v>0</v>
      </c>
      <c r="H106" s="629">
        <v>0</v>
      </c>
      <c r="I106" s="629">
        <v>0</v>
      </c>
      <c r="J106" s="629">
        <v>0</v>
      </c>
      <c r="K106" s="629">
        <v>0</v>
      </c>
      <c r="L106" s="629">
        <v>0</v>
      </c>
      <c r="M106" s="629">
        <v>1</v>
      </c>
      <c r="N106" s="629">
        <v>0</v>
      </c>
      <c r="O106" s="629">
        <v>0</v>
      </c>
      <c r="P106" s="629">
        <v>0</v>
      </c>
      <c r="Q106" s="629">
        <v>0</v>
      </c>
      <c r="R106" s="629">
        <v>0</v>
      </c>
      <c r="S106" s="629">
        <v>0</v>
      </c>
      <c r="T106" s="629">
        <v>0</v>
      </c>
      <c r="U106" s="629">
        <v>2</v>
      </c>
      <c r="V106" s="629">
        <v>1</v>
      </c>
      <c r="W106" s="629">
        <v>0</v>
      </c>
      <c r="X106" s="629">
        <v>0</v>
      </c>
      <c r="Y106" s="629">
        <v>0</v>
      </c>
      <c r="Z106" s="629">
        <v>0</v>
      </c>
      <c r="AA106" s="629">
        <v>0</v>
      </c>
      <c r="AB106" s="629">
        <v>0</v>
      </c>
      <c r="AC106" s="629">
        <v>1</v>
      </c>
      <c r="AD106" s="629">
        <v>1</v>
      </c>
      <c r="AE106" s="629">
        <v>0</v>
      </c>
      <c r="AF106" s="629">
        <v>0</v>
      </c>
      <c r="AG106" s="629">
        <v>0</v>
      </c>
      <c r="AH106" s="629">
        <v>2</v>
      </c>
      <c r="AI106" s="629">
        <v>0</v>
      </c>
      <c r="AJ106" s="629">
        <v>0</v>
      </c>
      <c r="AK106" s="629">
        <v>0</v>
      </c>
      <c r="AL106" s="629">
        <v>0</v>
      </c>
      <c r="AM106" s="629">
        <v>0</v>
      </c>
      <c r="AN106" s="629">
        <v>0</v>
      </c>
      <c r="AO106" s="629">
        <v>2</v>
      </c>
      <c r="AP106" s="629">
        <v>4</v>
      </c>
      <c r="AQ106" s="629">
        <v>0</v>
      </c>
      <c r="AR106" s="629">
        <v>6</v>
      </c>
      <c r="AS106" s="629">
        <v>1</v>
      </c>
      <c r="AT106" s="629">
        <v>0</v>
      </c>
      <c r="AU106" s="629">
        <v>1</v>
      </c>
      <c r="AV106" s="629">
        <v>2</v>
      </c>
      <c r="AW106" s="629">
        <v>1</v>
      </c>
      <c r="AX106" s="629">
        <v>2</v>
      </c>
      <c r="AY106" s="629">
        <v>0</v>
      </c>
      <c r="AZ106" s="629">
        <v>0</v>
      </c>
      <c r="BA106" s="629">
        <v>1</v>
      </c>
      <c r="BB106" s="629">
        <v>1</v>
      </c>
      <c r="BC106" s="629">
        <v>0</v>
      </c>
      <c r="BD106" s="629">
        <v>1</v>
      </c>
      <c r="BE106" s="629">
        <v>1</v>
      </c>
      <c r="BF106" s="629">
        <v>3</v>
      </c>
      <c r="BG106" s="629">
        <v>0</v>
      </c>
      <c r="BH106" s="629">
        <v>0</v>
      </c>
      <c r="BI106" s="629">
        <v>0</v>
      </c>
      <c r="BJ106" s="629">
        <v>1</v>
      </c>
      <c r="BK106" s="629">
        <v>4</v>
      </c>
      <c r="BL106" s="629">
        <v>2</v>
      </c>
      <c r="BM106" s="629">
        <v>1</v>
      </c>
      <c r="BN106" s="629">
        <v>0</v>
      </c>
      <c r="BO106" s="629">
        <v>1</v>
      </c>
      <c r="BP106" s="629">
        <v>0</v>
      </c>
      <c r="BQ106" s="629">
        <v>2</v>
      </c>
      <c r="BR106" s="629">
        <v>1</v>
      </c>
      <c r="BS106" s="629">
        <v>6</v>
      </c>
      <c r="BT106" s="629">
        <v>0</v>
      </c>
      <c r="BU106" s="629">
        <v>1</v>
      </c>
      <c r="BV106" s="629">
        <v>1</v>
      </c>
      <c r="BW106" s="629">
        <v>13</v>
      </c>
      <c r="BX106" s="629">
        <v>5</v>
      </c>
      <c r="BY106" s="629">
        <v>3</v>
      </c>
      <c r="BZ106" s="629">
        <v>1</v>
      </c>
      <c r="CA106" s="629">
        <v>0</v>
      </c>
      <c r="CB106" s="629">
        <v>91</v>
      </c>
      <c r="CC106" s="629">
        <v>12</v>
      </c>
      <c r="CD106" s="629">
        <v>0</v>
      </c>
      <c r="CE106" s="629">
        <v>0</v>
      </c>
      <c r="CF106" s="629">
        <v>0</v>
      </c>
      <c r="CG106" s="629">
        <v>0</v>
      </c>
      <c r="CH106" s="629">
        <v>1</v>
      </c>
      <c r="CI106" s="629">
        <v>1</v>
      </c>
      <c r="CJ106" s="629">
        <v>7</v>
      </c>
      <c r="CK106" s="629">
        <v>17</v>
      </c>
      <c r="CL106" s="629">
        <v>1</v>
      </c>
      <c r="CM106" s="629">
        <v>0</v>
      </c>
      <c r="CN106" s="629">
        <v>0</v>
      </c>
      <c r="CO106" s="629">
        <v>9</v>
      </c>
      <c r="CP106" s="629">
        <v>7</v>
      </c>
      <c r="CQ106" s="629">
        <v>9</v>
      </c>
      <c r="CR106" s="629">
        <v>1857</v>
      </c>
      <c r="CS106" s="629">
        <v>30</v>
      </c>
      <c r="CT106" s="629">
        <v>271</v>
      </c>
      <c r="CU106" s="629">
        <v>347</v>
      </c>
      <c r="CV106" s="629">
        <v>0</v>
      </c>
      <c r="CW106" s="629">
        <v>1</v>
      </c>
      <c r="CX106" s="629">
        <v>2</v>
      </c>
      <c r="CY106" s="629">
        <v>1</v>
      </c>
      <c r="CZ106" s="629">
        <v>6</v>
      </c>
      <c r="DA106" s="629">
        <v>73</v>
      </c>
      <c r="DB106" s="629">
        <v>282</v>
      </c>
      <c r="DC106" s="629">
        <v>276</v>
      </c>
      <c r="DD106" s="629">
        <v>10</v>
      </c>
      <c r="DE106" s="629">
        <v>11</v>
      </c>
      <c r="DF106" s="629">
        <v>0</v>
      </c>
      <c r="DG106" s="629">
        <v>3</v>
      </c>
      <c r="DH106" s="630">
        <v>3401</v>
      </c>
      <c r="DI106" s="629">
        <v>71</v>
      </c>
      <c r="DJ106" s="629">
        <v>14218</v>
      </c>
      <c r="DK106" s="629">
        <v>0</v>
      </c>
      <c r="DL106" s="629">
        <v>0</v>
      </c>
      <c r="DM106" s="629">
        <v>0</v>
      </c>
      <c r="DN106" s="629">
        <v>0</v>
      </c>
      <c r="DO106" s="630">
        <v>14289</v>
      </c>
      <c r="DP106" s="630">
        <v>17690</v>
      </c>
      <c r="DQ106" s="629">
        <v>1</v>
      </c>
      <c r="DR106" s="629">
        <v>7830</v>
      </c>
      <c r="DS106" s="630">
        <v>22120</v>
      </c>
      <c r="DT106" s="629">
        <v>25521</v>
      </c>
      <c r="DU106" s="629">
        <v>-9</v>
      </c>
      <c r="DV106" s="630">
        <v>-9092</v>
      </c>
      <c r="DW106" s="629">
        <v>-9101</v>
      </c>
      <c r="DX106" s="630">
        <v>13019</v>
      </c>
      <c r="DY106" s="631">
        <v>16420</v>
      </c>
    </row>
    <row r="107" spans="1:130" x14ac:dyDescent="0.15">
      <c r="A107" s="628">
        <v>38</v>
      </c>
      <c r="B107" s="628">
        <v>38</v>
      </c>
      <c r="D107" s="433" t="s">
        <v>941</v>
      </c>
      <c r="E107" s="433" t="s">
        <v>607</v>
      </c>
      <c r="F107" s="629">
        <v>0</v>
      </c>
      <c r="G107" s="629">
        <v>0</v>
      </c>
      <c r="H107" s="629">
        <v>0</v>
      </c>
      <c r="I107" s="629">
        <v>0</v>
      </c>
      <c r="J107" s="629">
        <v>0</v>
      </c>
      <c r="K107" s="629">
        <v>0</v>
      </c>
      <c r="L107" s="629">
        <v>0</v>
      </c>
      <c r="M107" s="629">
        <v>0</v>
      </c>
      <c r="N107" s="629">
        <v>0</v>
      </c>
      <c r="O107" s="629">
        <v>0</v>
      </c>
      <c r="P107" s="629">
        <v>0</v>
      </c>
      <c r="Q107" s="629">
        <v>0</v>
      </c>
      <c r="R107" s="629">
        <v>0</v>
      </c>
      <c r="S107" s="629">
        <v>0</v>
      </c>
      <c r="T107" s="629">
        <v>0</v>
      </c>
      <c r="U107" s="629">
        <v>0</v>
      </c>
      <c r="V107" s="629">
        <v>0</v>
      </c>
      <c r="W107" s="629">
        <v>0</v>
      </c>
      <c r="X107" s="629">
        <v>0</v>
      </c>
      <c r="Y107" s="629">
        <v>0</v>
      </c>
      <c r="Z107" s="629">
        <v>0</v>
      </c>
      <c r="AA107" s="629">
        <v>0</v>
      </c>
      <c r="AB107" s="629">
        <v>0</v>
      </c>
      <c r="AC107" s="629">
        <v>0</v>
      </c>
      <c r="AD107" s="629">
        <v>0</v>
      </c>
      <c r="AE107" s="629">
        <v>0</v>
      </c>
      <c r="AF107" s="629">
        <v>0</v>
      </c>
      <c r="AG107" s="629">
        <v>0</v>
      </c>
      <c r="AH107" s="629">
        <v>0</v>
      </c>
      <c r="AI107" s="629">
        <v>0</v>
      </c>
      <c r="AJ107" s="629">
        <v>0</v>
      </c>
      <c r="AK107" s="629">
        <v>0</v>
      </c>
      <c r="AL107" s="629">
        <v>0</v>
      </c>
      <c r="AM107" s="629">
        <v>0</v>
      </c>
      <c r="AN107" s="629">
        <v>0</v>
      </c>
      <c r="AO107" s="629">
        <v>0</v>
      </c>
      <c r="AP107" s="629">
        <v>0</v>
      </c>
      <c r="AQ107" s="629">
        <v>0</v>
      </c>
      <c r="AR107" s="629">
        <v>0</v>
      </c>
      <c r="AS107" s="629">
        <v>0</v>
      </c>
      <c r="AT107" s="629">
        <v>0</v>
      </c>
      <c r="AU107" s="629">
        <v>0</v>
      </c>
      <c r="AV107" s="629">
        <v>0</v>
      </c>
      <c r="AW107" s="629">
        <v>0</v>
      </c>
      <c r="AX107" s="629">
        <v>0</v>
      </c>
      <c r="AY107" s="629">
        <v>0</v>
      </c>
      <c r="AZ107" s="629">
        <v>0</v>
      </c>
      <c r="BA107" s="629">
        <v>0</v>
      </c>
      <c r="BB107" s="629">
        <v>0</v>
      </c>
      <c r="BC107" s="629">
        <v>0</v>
      </c>
      <c r="BD107" s="629">
        <v>0</v>
      </c>
      <c r="BE107" s="629">
        <v>0</v>
      </c>
      <c r="BF107" s="629">
        <v>0</v>
      </c>
      <c r="BG107" s="629">
        <v>0</v>
      </c>
      <c r="BH107" s="629">
        <v>0</v>
      </c>
      <c r="BI107" s="629">
        <v>0</v>
      </c>
      <c r="BJ107" s="629">
        <v>0</v>
      </c>
      <c r="BK107" s="629">
        <v>0</v>
      </c>
      <c r="BL107" s="629">
        <v>0</v>
      </c>
      <c r="BM107" s="629">
        <v>0</v>
      </c>
      <c r="BN107" s="629">
        <v>0</v>
      </c>
      <c r="BO107" s="629">
        <v>0</v>
      </c>
      <c r="BP107" s="629">
        <v>0</v>
      </c>
      <c r="BQ107" s="629">
        <v>0</v>
      </c>
      <c r="BR107" s="629">
        <v>0</v>
      </c>
      <c r="BS107" s="629">
        <v>0</v>
      </c>
      <c r="BT107" s="629">
        <v>0</v>
      </c>
      <c r="BU107" s="629">
        <v>0</v>
      </c>
      <c r="BV107" s="629">
        <v>0</v>
      </c>
      <c r="BW107" s="629">
        <v>4</v>
      </c>
      <c r="BX107" s="629">
        <v>0</v>
      </c>
      <c r="BY107" s="629">
        <v>0</v>
      </c>
      <c r="BZ107" s="629">
        <v>0</v>
      </c>
      <c r="CA107" s="629">
        <v>0</v>
      </c>
      <c r="CB107" s="629">
        <v>0</v>
      </c>
      <c r="CC107" s="629">
        <v>0</v>
      </c>
      <c r="CD107" s="629">
        <v>0</v>
      </c>
      <c r="CE107" s="629">
        <v>0</v>
      </c>
      <c r="CF107" s="629">
        <v>0</v>
      </c>
      <c r="CG107" s="629">
        <v>0</v>
      </c>
      <c r="CH107" s="629">
        <v>0</v>
      </c>
      <c r="CI107" s="629">
        <v>0</v>
      </c>
      <c r="CJ107" s="629">
        <v>2</v>
      </c>
      <c r="CK107" s="629">
        <v>522</v>
      </c>
      <c r="CL107" s="629">
        <v>0</v>
      </c>
      <c r="CM107" s="629">
        <v>0</v>
      </c>
      <c r="CN107" s="629">
        <v>59</v>
      </c>
      <c r="CO107" s="629">
        <v>0</v>
      </c>
      <c r="CP107" s="629">
        <v>6</v>
      </c>
      <c r="CQ107" s="629">
        <v>1</v>
      </c>
      <c r="CR107" s="629">
        <v>0</v>
      </c>
      <c r="CS107" s="629">
        <v>0</v>
      </c>
      <c r="CT107" s="629">
        <v>0</v>
      </c>
      <c r="CU107" s="629">
        <v>0</v>
      </c>
      <c r="CV107" s="629">
        <v>0</v>
      </c>
      <c r="CW107" s="629">
        <v>0</v>
      </c>
      <c r="CX107" s="629">
        <v>6</v>
      </c>
      <c r="CY107" s="629">
        <v>0</v>
      </c>
      <c r="CZ107" s="629">
        <v>0</v>
      </c>
      <c r="DA107" s="629">
        <v>17</v>
      </c>
      <c r="DB107" s="629">
        <v>22</v>
      </c>
      <c r="DC107" s="629">
        <v>0</v>
      </c>
      <c r="DD107" s="629">
        <v>856</v>
      </c>
      <c r="DE107" s="629">
        <v>40</v>
      </c>
      <c r="DF107" s="629">
        <v>0</v>
      </c>
      <c r="DG107" s="629">
        <v>2</v>
      </c>
      <c r="DH107" s="630">
        <v>1537</v>
      </c>
      <c r="DI107" s="629">
        <v>2482</v>
      </c>
      <c r="DJ107" s="629">
        <v>35954</v>
      </c>
      <c r="DK107" s="629">
        <v>0</v>
      </c>
      <c r="DL107" s="629">
        <v>0</v>
      </c>
      <c r="DM107" s="629">
        <v>0</v>
      </c>
      <c r="DN107" s="629">
        <v>0</v>
      </c>
      <c r="DO107" s="630">
        <v>38436</v>
      </c>
      <c r="DP107" s="630">
        <v>39973</v>
      </c>
      <c r="DQ107" s="629">
        <v>553</v>
      </c>
      <c r="DR107" s="629">
        <v>14785</v>
      </c>
      <c r="DS107" s="630">
        <v>53774</v>
      </c>
      <c r="DT107" s="629">
        <v>55311</v>
      </c>
      <c r="DU107" s="629">
        <v>-765</v>
      </c>
      <c r="DV107" s="630">
        <v>-23540</v>
      </c>
      <c r="DW107" s="629">
        <v>-24305</v>
      </c>
      <c r="DX107" s="630">
        <v>29469</v>
      </c>
      <c r="DY107" s="631">
        <v>31006</v>
      </c>
    </row>
    <row r="108" spans="1:130" x14ac:dyDescent="0.15">
      <c r="A108" s="628">
        <v>38</v>
      </c>
      <c r="B108" s="628">
        <v>38</v>
      </c>
      <c r="D108" s="433" t="s">
        <v>942</v>
      </c>
      <c r="E108" s="433" t="s">
        <v>608</v>
      </c>
      <c r="F108" s="629">
        <v>0</v>
      </c>
      <c r="G108" s="629">
        <v>0</v>
      </c>
      <c r="H108" s="629">
        <v>0</v>
      </c>
      <c r="I108" s="629">
        <v>0</v>
      </c>
      <c r="J108" s="629">
        <v>0</v>
      </c>
      <c r="K108" s="629">
        <v>0</v>
      </c>
      <c r="L108" s="629">
        <v>0</v>
      </c>
      <c r="M108" s="629">
        <v>1</v>
      </c>
      <c r="N108" s="629">
        <v>0</v>
      </c>
      <c r="O108" s="629">
        <v>0</v>
      </c>
      <c r="P108" s="629">
        <v>0</v>
      </c>
      <c r="Q108" s="629">
        <v>0</v>
      </c>
      <c r="R108" s="629">
        <v>0</v>
      </c>
      <c r="S108" s="629">
        <v>0</v>
      </c>
      <c r="T108" s="629">
        <v>0</v>
      </c>
      <c r="U108" s="629">
        <v>1</v>
      </c>
      <c r="V108" s="629">
        <v>1</v>
      </c>
      <c r="W108" s="629">
        <v>1</v>
      </c>
      <c r="X108" s="629">
        <v>0</v>
      </c>
      <c r="Y108" s="629">
        <v>0</v>
      </c>
      <c r="Z108" s="629">
        <v>0</v>
      </c>
      <c r="AA108" s="629">
        <v>0</v>
      </c>
      <c r="AB108" s="629">
        <v>1</v>
      </c>
      <c r="AC108" s="629">
        <v>2</v>
      </c>
      <c r="AD108" s="629">
        <v>1</v>
      </c>
      <c r="AE108" s="629">
        <v>3</v>
      </c>
      <c r="AF108" s="629">
        <v>0</v>
      </c>
      <c r="AG108" s="629">
        <v>0</v>
      </c>
      <c r="AH108" s="629">
        <v>2</v>
      </c>
      <c r="AI108" s="629">
        <v>0</v>
      </c>
      <c r="AJ108" s="629">
        <v>0</v>
      </c>
      <c r="AK108" s="629">
        <v>2</v>
      </c>
      <c r="AL108" s="629">
        <v>0</v>
      </c>
      <c r="AM108" s="629">
        <v>0</v>
      </c>
      <c r="AN108" s="629">
        <v>0</v>
      </c>
      <c r="AO108" s="629">
        <v>5</v>
      </c>
      <c r="AP108" s="629">
        <v>7</v>
      </c>
      <c r="AQ108" s="629">
        <v>0</v>
      </c>
      <c r="AR108" s="629">
        <v>12</v>
      </c>
      <c r="AS108" s="629">
        <v>4</v>
      </c>
      <c r="AT108" s="629">
        <v>3</v>
      </c>
      <c r="AU108" s="629">
        <v>1</v>
      </c>
      <c r="AV108" s="629">
        <v>2</v>
      </c>
      <c r="AW108" s="629">
        <v>3</v>
      </c>
      <c r="AX108" s="629">
        <v>14</v>
      </c>
      <c r="AY108" s="629">
        <v>2</v>
      </c>
      <c r="AZ108" s="629">
        <v>0</v>
      </c>
      <c r="BA108" s="629">
        <v>1</v>
      </c>
      <c r="BB108" s="629">
        <v>10</v>
      </c>
      <c r="BC108" s="629">
        <v>0</v>
      </c>
      <c r="BD108" s="629">
        <v>2</v>
      </c>
      <c r="BE108" s="629">
        <v>2</v>
      </c>
      <c r="BF108" s="629">
        <v>14</v>
      </c>
      <c r="BG108" s="629">
        <v>0</v>
      </c>
      <c r="BH108" s="629">
        <v>0</v>
      </c>
      <c r="BI108" s="629">
        <v>0</v>
      </c>
      <c r="BJ108" s="629">
        <v>1</v>
      </c>
      <c r="BK108" s="629">
        <v>7</v>
      </c>
      <c r="BL108" s="629">
        <v>2</v>
      </c>
      <c r="BM108" s="629">
        <v>0</v>
      </c>
      <c r="BN108" s="629">
        <v>0</v>
      </c>
      <c r="BO108" s="629">
        <v>21</v>
      </c>
      <c r="BP108" s="629">
        <v>3</v>
      </c>
      <c r="BQ108" s="629">
        <v>9</v>
      </c>
      <c r="BR108" s="629">
        <v>8</v>
      </c>
      <c r="BS108" s="629">
        <v>2</v>
      </c>
      <c r="BT108" s="629">
        <v>0</v>
      </c>
      <c r="BU108" s="629">
        <v>4</v>
      </c>
      <c r="BV108" s="629">
        <v>0</v>
      </c>
      <c r="BW108" s="629">
        <v>144</v>
      </c>
      <c r="BX108" s="629">
        <v>13</v>
      </c>
      <c r="BY108" s="629">
        <v>86</v>
      </c>
      <c r="BZ108" s="629">
        <v>24</v>
      </c>
      <c r="CA108" s="629">
        <v>47</v>
      </c>
      <c r="CB108" s="629">
        <v>5</v>
      </c>
      <c r="CC108" s="629">
        <v>35</v>
      </c>
      <c r="CD108" s="629">
        <v>1</v>
      </c>
      <c r="CE108" s="629">
        <v>0</v>
      </c>
      <c r="CF108" s="629">
        <v>1</v>
      </c>
      <c r="CG108" s="629">
        <v>2</v>
      </c>
      <c r="CH108" s="629">
        <v>6</v>
      </c>
      <c r="CI108" s="629">
        <v>1</v>
      </c>
      <c r="CJ108" s="629">
        <v>4</v>
      </c>
      <c r="CK108" s="629">
        <v>11</v>
      </c>
      <c r="CL108" s="629">
        <v>61</v>
      </c>
      <c r="CM108" s="629">
        <v>0</v>
      </c>
      <c r="CN108" s="629">
        <v>16</v>
      </c>
      <c r="CO108" s="629">
        <v>29</v>
      </c>
      <c r="CP108" s="629">
        <v>19</v>
      </c>
      <c r="CQ108" s="629">
        <v>357</v>
      </c>
      <c r="CR108" s="629">
        <v>60</v>
      </c>
      <c r="CS108" s="629">
        <v>1</v>
      </c>
      <c r="CT108" s="629">
        <v>4</v>
      </c>
      <c r="CU108" s="629">
        <v>10</v>
      </c>
      <c r="CV108" s="629">
        <v>18</v>
      </c>
      <c r="CW108" s="629">
        <v>19</v>
      </c>
      <c r="CX108" s="629">
        <v>6</v>
      </c>
      <c r="CY108" s="629">
        <v>34</v>
      </c>
      <c r="CZ108" s="629">
        <v>94</v>
      </c>
      <c r="DA108" s="629">
        <v>17</v>
      </c>
      <c r="DB108" s="629">
        <v>37</v>
      </c>
      <c r="DC108" s="629">
        <v>33</v>
      </c>
      <c r="DD108" s="629">
        <v>83</v>
      </c>
      <c r="DE108" s="629">
        <v>269</v>
      </c>
      <c r="DF108" s="629">
        <v>0</v>
      </c>
      <c r="DG108" s="629">
        <v>2</v>
      </c>
      <c r="DH108" s="630">
        <v>1703</v>
      </c>
      <c r="DI108" s="629">
        <v>289</v>
      </c>
      <c r="DJ108" s="629">
        <v>17716</v>
      </c>
      <c r="DK108" s="629">
        <v>0</v>
      </c>
      <c r="DL108" s="629">
        <v>0</v>
      </c>
      <c r="DM108" s="629">
        <v>0</v>
      </c>
      <c r="DN108" s="629">
        <v>0</v>
      </c>
      <c r="DO108" s="630">
        <v>18005</v>
      </c>
      <c r="DP108" s="630">
        <v>19708</v>
      </c>
      <c r="DQ108" s="629">
        <v>147</v>
      </c>
      <c r="DR108" s="629">
        <v>13081</v>
      </c>
      <c r="DS108" s="630">
        <v>31233</v>
      </c>
      <c r="DT108" s="629">
        <v>32936</v>
      </c>
      <c r="DU108" s="629">
        <v>-21</v>
      </c>
      <c r="DV108" s="630">
        <v>-5482</v>
      </c>
      <c r="DW108" s="629">
        <v>-5503</v>
      </c>
      <c r="DX108" s="630">
        <v>25730</v>
      </c>
      <c r="DY108" s="631">
        <v>27433</v>
      </c>
    </row>
    <row r="109" spans="1:130" x14ac:dyDescent="0.15">
      <c r="A109" s="628">
        <v>39</v>
      </c>
      <c r="B109" s="628">
        <v>39</v>
      </c>
      <c r="D109" s="433" t="s">
        <v>943</v>
      </c>
      <c r="E109" s="433" t="s">
        <v>326</v>
      </c>
      <c r="F109" s="629">
        <v>0</v>
      </c>
      <c r="G109" s="629">
        <v>0</v>
      </c>
      <c r="H109" s="629">
        <v>0</v>
      </c>
      <c r="I109" s="629">
        <v>0</v>
      </c>
      <c r="J109" s="629">
        <v>0</v>
      </c>
      <c r="K109" s="629">
        <v>0</v>
      </c>
      <c r="L109" s="629">
        <v>0</v>
      </c>
      <c r="M109" s="629">
        <v>8</v>
      </c>
      <c r="N109" s="629">
        <v>0</v>
      </c>
      <c r="O109" s="629">
        <v>0</v>
      </c>
      <c r="P109" s="629">
        <v>0</v>
      </c>
      <c r="Q109" s="629">
        <v>0</v>
      </c>
      <c r="R109" s="629">
        <v>1</v>
      </c>
      <c r="S109" s="629">
        <v>1</v>
      </c>
      <c r="T109" s="629">
        <v>1</v>
      </c>
      <c r="U109" s="629">
        <v>9</v>
      </c>
      <c r="V109" s="629">
        <v>13</v>
      </c>
      <c r="W109" s="629">
        <v>6</v>
      </c>
      <c r="X109" s="629">
        <v>0</v>
      </c>
      <c r="Y109" s="629">
        <v>0</v>
      </c>
      <c r="Z109" s="629">
        <v>0</v>
      </c>
      <c r="AA109" s="629">
        <v>0</v>
      </c>
      <c r="AB109" s="629">
        <v>5</v>
      </c>
      <c r="AC109" s="629">
        <v>6</v>
      </c>
      <c r="AD109" s="629">
        <v>4</v>
      </c>
      <c r="AE109" s="629">
        <v>20</v>
      </c>
      <c r="AF109" s="629">
        <v>0</v>
      </c>
      <c r="AG109" s="629">
        <v>0</v>
      </c>
      <c r="AH109" s="629">
        <v>3</v>
      </c>
      <c r="AI109" s="629">
        <v>0</v>
      </c>
      <c r="AJ109" s="629">
        <v>0</v>
      </c>
      <c r="AK109" s="629">
        <v>19</v>
      </c>
      <c r="AL109" s="629">
        <v>3</v>
      </c>
      <c r="AM109" s="629">
        <v>2</v>
      </c>
      <c r="AN109" s="629">
        <v>2</v>
      </c>
      <c r="AO109" s="629">
        <v>8</v>
      </c>
      <c r="AP109" s="629">
        <v>10</v>
      </c>
      <c r="AQ109" s="629">
        <v>0</v>
      </c>
      <c r="AR109" s="629">
        <v>76</v>
      </c>
      <c r="AS109" s="629">
        <v>6</v>
      </c>
      <c r="AT109" s="629">
        <v>8</v>
      </c>
      <c r="AU109" s="629">
        <v>5</v>
      </c>
      <c r="AV109" s="629">
        <v>9</v>
      </c>
      <c r="AW109" s="629">
        <v>16</v>
      </c>
      <c r="AX109" s="629">
        <v>42</v>
      </c>
      <c r="AY109" s="629">
        <v>9</v>
      </c>
      <c r="AZ109" s="629">
        <v>2</v>
      </c>
      <c r="BA109" s="629">
        <v>6</v>
      </c>
      <c r="BB109" s="629">
        <v>56</v>
      </c>
      <c r="BC109" s="629">
        <v>1</v>
      </c>
      <c r="BD109" s="629">
        <v>12</v>
      </c>
      <c r="BE109" s="629">
        <v>9</v>
      </c>
      <c r="BF109" s="629">
        <v>94</v>
      </c>
      <c r="BG109" s="629">
        <v>0</v>
      </c>
      <c r="BH109" s="629">
        <v>0</v>
      </c>
      <c r="BI109" s="629">
        <v>0</v>
      </c>
      <c r="BJ109" s="629">
        <v>3</v>
      </c>
      <c r="BK109" s="629">
        <v>23</v>
      </c>
      <c r="BL109" s="629">
        <v>20</v>
      </c>
      <c r="BM109" s="629">
        <v>8</v>
      </c>
      <c r="BN109" s="629">
        <v>1</v>
      </c>
      <c r="BO109" s="629">
        <v>39</v>
      </c>
      <c r="BP109" s="629">
        <v>1</v>
      </c>
      <c r="BQ109" s="629">
        <v>41</v>
      </c>
      <c r="BR109" s="629">
        <v>5</v>
      </c>
      <c r="BS109" s="629">
        <v>2</v>
      </c>
      <c r="BT109" s="629">
        <v>0</v>
      </c>
      <c r="BU109" s="629">
        <v>9</v>
      </c>
      <c r="BV109" s="629">
        <v>27</v>
      </c>
      <c r="BW109" s="629">
        <v>247</v>
      </c>
      <c r="BX109" s="629">
        <v>184</v>
      </c>
      <c r="BY109" s="629">
        <v>53</v>
      </c>
      <c r="BZ109" s="629">
        <v>14</v>
      </c>
      <c r="CA109" s="629">
        <v>0</v>
      </c>
      <c r="CB109" s="629">
        <v>29</v>
      </c>
      <c r="CC109" s="629">
        <v>106</v>
      </c>
      <c r="CD109" s="629">
        <v>7</v>
      </c>
      <c r="CE109" s="629">
        <v>0</v>
      </c>
      <c r="CF109" s="629">
        <v>19</v>
      </c>
      <c r="CG109" s="629">
        <v>10</v>
      </c>
      <c r="CH109" s="629">
        <v>29</v>
      </c>
      <c r="CI109" s="629">
        <v>6</v>
      </c>
      <c r="CJ109" s="629">
        <v>23</v>
      </c>
      <c r="CK109" s="629">
        <v>17</v>
      </c>
      <c r="CL109" s="629">
        <v>15</v>
      </c>
      <c r="CM109" s="629">
        <v>1</v>
      </c>
      <c r="CN109" s="629">
        <v>4</v>
      </c>
      <c r="CO109" s="629">
        <v>138</v>
      </c>
      <c r="CP109" s="629">
        <v>53</v>
      </c>
      <c r="CQ109" s="629">
        <v>528</v>
      </c>
      <c r="CR109" s="629">
        <v>134</v>
      </c>
      <c r="CS109" s="629">
        <v>8</v>
      </c>
      <c r="CT109" s="629">
        <v>63</v>
      </c>
      <c r="CU109" s="629">
        <v>119</v>
      </c>
      <c r="CV109" s="629">
        <v>20</v>
      </c>
      <c r="CW109" s="629">
        <v>10</v>
      </c>
      <c r="CX109" s="629">
        <v>1</v>
      </c>
      <c r="CY109" s="629">
        <v>28</v>
      </c>
      <c r="CZ109" s="629">
        <v>109</v>
      </c>
      <c r="DA109" s="629">
        <v>9</v>
      </c>
      <c r="DB109" s="629">
        <v>49</v>
      </c>
      <c r="DC109" s="629">
        <v>40</v>
      </c>
      <c r="DD109" s="629">
        <v>46</v>
      </c>
      <c r="DE109" s="629">
        <v>47</v>
      </c>
      <c r="DF109" s="629">
        <v>0</v>
      </c>
      <c r="DG109" s="629">
        <v>1</v>
      </c>
      <c r="DH109" s="630">
        <v>2818</v>
      </c>
      <c r="DI109" s="629">
        <v>0</v>
      </c>
      <c r="DJ109" s="629">
        <v>0</v>
      </c>
      <c r="DK109" s="629">
        <v>0</v>
      </c>
      <c r="DL109" s="629">
        <v>0</v>
      </c>
      <c r="DM109" s="629">
        <v>0</v>
      </c>
      <c r="DN109" s="629">
        <v>0</v>
      </c>
      <c r="DO109" s="630">
        <v>0</v>
      </c>
      <c r="DP109" s="630">
        <v>2818</v>
      </c>
      <c r="DQ109" s="629">
        <v>0</v>
      </c>
      <c r="DR109" s="629">
        <v>0</v>
      </c>
      <c r="DS109" s="630">
        <v>0</v>
      </c>
      <c r="DT109" s="629">
        <v>2818</v>
      </c>
      <c r="DU109" s="629">
        <v>0</v>
      </c>
      <c r="DV109" s="630">
        <v>0</v>
      </c>
      <c r="DW109" s="629">
        <v>0</v>
      </c>
      <c r="DX109" s="630">
        <v>0</v>
      </c>
      <c r="DY109" s="631">
        <v>2818</v>
      </c>
    </row>
    <row r="110" spans="1:130" x14ac:dyDescent="0.15">
      <c r="A110" s="628">
        <v>40</v>
      </c>
      <c r="B110" s="628">
        <v>40</v>
      </c>
      <c r="D110" s="433">
        <v>106</v>
      </c>
      <c r="E110" s="433" t="s">
        <v>327</v>
      </c>
      <c r="F110" s="629">
        <v>3</v>
      </c>
      <c r="G110" s="629">
        <v>0</v>
      </c>
      <c r="H110" s="629">
        <v>0</v>
      </c>
      <c r="I110" s="629">
        <v>0</v>
      </c>
      <c r="J110" s="629">
        <v>0</v>
      </c>
      <c r="K110" s="629">
        <v>0</v>
      </c>
      <c r="L110" s="629">
        <v>5</v>
      </c>
      <c r="M110" s="629">
        <v>59</v>
      </c>
      <c r="N110" s="629">
        <v>1</v>
      </c>
      <c r="O110" s="629">
        <v>13</v>
      </c>
      <c r="P110" s="629">
        <v>0</v>
      </c>
      <c r="Q110" s="629">
        <v>0</v>
      </c>
      <c r="R110" s="629">
        <v>2</v>
      </c>
      <c r="S110" s="629">
        <v>5</v>
      </c>
      <c r="T110" s="629">
        <v>1</v>
      </c>
      <c r="U110" s="629">
        <v>71</v>
      </c>
      <c r="V110" s="629">
        <v>68</v>
      </c>
      <c r="W110" s="629">
        <v>22</v>
      </c>
      <c r="X110" s="629">
        <v>0</v>
      </c>
      <c r="Y110" s="629">
        <v>0</v>
      </c>
      <c r="Z110" s="629">
        <v>0</v>
      </c>
      <c r="AA110" s="629">
        <v>0</v>
      </c>
      <c r="AB110" s="629">
        <v>20</v>
      </c>
      <c r="AC110" s="629">
        <v>116</v>
      </c>
      <c r="AD110" s="629">
        <v>25</v>
      </c>
      <c r="AE110" s="629">
        <v>73</v>
      </c>
      <c r="AF110" s="629">
        <v>0</v>
      </c>
      <c r="AG110" s="629">
        <v>1</v>
      </c>
      <c r="AH110" s="629">
        <v>60</v>
      </c>
      <c r="AI110" s="629">
        <v>4</v>
      </c>
      <c r="AJ110" s="629">
        <v>0</v>
      </c>
      <c r="AK110" s="629">
        <v>135</v>
      </c>
      <c r="AL110" s="629">
        <v>61</v>
      </c>
      <c r="AM110" s="629">
        <v>3</v>
      </c>
      <c r="AN110" s="629">
        <v>30</v>
      </c>
      <c r="AO110" s="629">
        <v>400</v>
      </c>
      <c r="AP110" s="629">
        <v>373</v>
      </c>
      <c r="AQ110" s="629">
        <v>0</v>
      </c>
      <c r="AR110" s="629">
        <v>1607</v>
      </c>
      <c r="AS110" s="629">
        <v>205</v>
      </c>
      <c r="AT110" s="629">
        <v>134</v>
      </c>
      <c r="AU110" s="629">
        <v>40</v>
      </c>
      <c r="AV110" s="629">
        <v>215</v>
      </c>
      <c r="AW110" s="629">
        <v>297</v>
      </c>
      <c r="AX110" s="629">
        <v>557</v>
      </c>
      <c r="AY110" s="629">
        <v>39</v>
      </c>
      <c r="AZ110" s="629">
        <v>3</v>
      </c>
      <c r="BA110" s="629">
        <v>7</v>
      </c>
      <c r="BB110" s="629">
        <v>355</v>
      </c>
      <c r="BC110" s="629">
        <v>1</v>
      </c>
      <c r="BD110" s="629">
        <v>22</v>
      </c>
      <c r="BE110" s="629">
        <v>37</v>
      </c>
      <c r="BF110" s="629">
        <v>183</v>
      </c>
      <c r="BG110" s="629">
        <v>0</v>
      </c>
      <c r="BH110" s="629">
        <v>0</v>
      </c>
      <c r="BI110" s="629">
        <v>0</v>
      </c>
      <c r="BJ110" s="629">
        <v>5</v>
      </c>
      <c r="BK110" s="629">
        <v>453</v>
      </c>
      <c r="BL110" s="629">
        <v>229</v>
      </c>
      <c r="BM110" s="629">
        <v>13</v>
      </c>
      <c r="BN110" s="629">
        <v>4</v>
      </c>
      <c r="BO110" s="629">
        <v>1848</v>
      </c>
      <c r="BP110" s="629">
        <v>471</v>
      </c>
      <c r="BQ110" s="629">
        <v>145</v>
      </c>
      <c r="BR110" s="629">
        <v>190</v>
      </c>
      <c r="BS110" s="629">
        <v>259</v>
      </c>
      <c r="BT110" s="629">
        <v>6</v>
      </c>
      <c r="BU110" s="629">
        <v>143</v>
      </c>
      <c r="BV110" s="629">
        <v>292</v>
      </c>
      <c r="BW110" s="629">
        <v>1426</v>
      </c>
      <c r="BX110" s="629">
        <v>430</v>
      </c>
      <c r="BY110" s="629">
        <v>618</v>
      </c>
      <c r="BZ110" s="629">
        <v>43</v>
      </c>
      <c r="CA110" s="629">
        <v>12</v>
      </c>
      <c r="CB110" s="629">
        <v>209</v>
      </c>
      <c r="CC110" s="629">
        <v>1445</v>
      </c>
      <c r="CD110" s="629">
        <v>34</v>
      </c>
      <c r="CE110" s="629">
        <v>0</v>
      </c>
      <c r="CF110" s="629">
        <v>5</v>
      </c>
      <c r="CG110" s="629">
        <v>29</v>
      </c>
      <c r="CH110" s="629">
        <v>224</v>
      </c>
      <c r="CI110" s="629">
        <v>4</v>
      </c>
      <c r="CJ110" s="629">
        <v>34</v>
      </c>
      <c r="CK110" s="629">
        <v>89</v>
      </c>
      <c r="CL110" s="629">
        <v>31</v>
      </c>
      <c r="CM110" s="629">
        <v>1</v>
      </c>
      <c r="CN110" s="629">
        <v>6</v>
      </c>
      <c r="CO110" s="629">
        <v>73</v>
      </c>
      <c r="CP110" s="629">
        <v>664</v>
      </c>
      <c r="CQ110" s="629">
        <v>1127</v>
      </c>
      <c r="CR110" s="629">
        <v>340</v>
      </c>
      <c r="CS110" s="629">
        <v>81</v>
      </c>
      <c r="CT110" s="629">
        <v>290</v>
      </c>
      <c r="CU110" s="629">
        <v>142</v>
      </c>
      <c r="CV110" s="629">
        <v>29</v>
      </c>
      <c r="CW110" s="629">
        <v>113</v>
      </c>
      <c r="CX110" s="629">
        <v>1</v>
      </c>
      <c r="CY110" s="629">
        <v>193</v>
      </c>
      <c r="CZ110" s="629">
        <v>295</v>
      </c>
      <c r="DA110" s="629">
        <v>12</v>
      </c>
      <c r="DB110" s="629">
        <v>161</v>
      </c>
      <c r="DC110" s="629">
        <v>115</v>
      </c>
      <c r="DD110" s="629">
        <v>33</v>
      </c>
      <c r="DE110" s="629">
        <v>173</v>
      </c>
      <c r="DF110" s="629">
        <v>1</v>
      </c>
      <c r="DG110" s="629">
        <v>0</v>
      </c>
      <c r="DH110" s="630">
        <v>17794</v>
      </c>
      <c r="DI110" s="629">
        <v>0</v>
      </c>
      <c r="DJ110" s="629">
        <v>34</v>
      </c>
      <c r="DK110" s="629">
        <v>0</v>
      </c>
      <c r="DL110" s="629">
        <v>0</v>
      </c>
      <c r="DM110" s="629">
        <v>0</v>
      </c>
      <c r="DN110" s="629">
        <v>0</v>
      </c>
      <c r="DO110" s="630">
        <v>34</v>
      </c>
      <c r="DP110" s="630">
        <v>17828</v>
      </c>
      <c r="DQ110" s="629">
        <v>5</v>
      </c>
      <c r="DR110" s="629">
        <v>2503</v>
      </c>
      <c r="DS110" s="630">
        <v>2542</v>
      </c>
      <c r="DT110" s="629">
        <v>20336</v>
      </c>
      <c r="DU110" s="629">
        <v>-196</v>
      </c>
      <c r="DV110" s="630">
        <v>-16545</v>
      </c>
      <c r="DW110" s="629">
        <v>-16741</v>
      </c>
      <c r="DX110" s="630">
        <v>-14199</v>
      </c>
      <c r="DY110" s="631">
        <v>3595</v>
      </c>
    </row>
    <row r="111" spans="1:130" x14ac:dyDescent="0.15">
      <c r="A111" s="628">
        <v>41</v>
      </c>
      <c r="B111" s="628">
        <v>41</v>
      </c>
      <c r="C111" s="146"/>
      <c r="D111" s="435">
        <v>108</v>
      </c>
      <c r="E111" s="435" t="s">
        <v>44</v>
      </c>
      <c r="F111" s="632">
        <v>217</v>
      </c>
      <c r="G111" s="632">
        <v>0</v>
      </c>
      <c r="H111" s="632">
        <v>9</v>
      </c>
      <c r="I111" s="632">
        <v>0</v>
      </c>
      <c r="J111" s="632">
        <v>0</v>
      </c>
      <c r="K111" s="632">
        <v>0</v>
      </c>
      <c r="L111" s="632">
        <v>175</v>
      </c>
      <c r="M111" s="632">
        <v>11521</v>
      </c>
      <c r="N111" s="632">
        <v>61</v>
      </c>
      <c r="O111" s="632">
        <v>573</v>
      </c>
      <c r="P111" s="632">
        <v>0</v>
      </c>
      <c r="Q111" s="632">
        <v>93</v>
      </c>
      <c r="R111" s="632">
        <v>361</v>
      </c>
      <c r="S111" s="632">
        <v>511</v>
      </c>
      <c r="T111" s="632">
        <v>312</v>
      </c>
      <c r="U111" s="632">
        <v>27575</v>
      </c>
      <c r="V111" s="632">
        <v>15402</v>
      </c>
      <c r="W111" s="632">
        <v>5238</v>
      </c>
      <c r="X111" s="632">
        <v>0</v>
      </c>
      <c r="Y111" s="632">
        <v>0</v>
      </c>
      <c r="Z111" s="632">
        <v>0</v>
      </c>
      <c r="AA111" s="632">
        <v>0</v>
      </c>
      <c r="AB111" s="632">
        <v>13905</v>
      </c>
      <c r="AC111" s="632">
        <v>12682</v>
      </c>
      <c r="AD111" s="632">
        <v>5666</v>
      </c>
      <c r="AE111" s="632">
        <v>33627</v>
      </c>
      <c r="AF111" s="632">
        <v>372</v>
      </c>
      <c r="AG111" s="632">
        <v>1040</v>
      </c>
      <c r="AH111" s="632">
        <v>27924</v>
      </c>
      <c r="AI111" s="632">
        <v>414</v>
      </c>
      <c r="AJ111" s="632">
        <v>49</v>
      </c>
      <c r="AK111" s="632">
        <v>10433</v>
      </c>
      <c r="AL111" s="632">
        <v>3859</v>
      </c>
      <c r="AM111" s="632">
        <v>1394</v>
      </c>
      <c r="AN111" s="632">
        <v>1733</v>
      </c>
      <c r="AO111" s="632">
        <v>82971</v>
      </c>
      <c r="AP111" s="632">
        <v>153709</v>
      </c>
      <c r="AQ111" s="632">
        <v>0</v>
      </c>
      <c r="AR111" s="632">
        <v>124245</v>
      </c>
      <c r="AS111" s="632">
        <v>40954</v>
      </c>
      <c r="AT111" s="632">
        <v>31644</v>
      </c>
      <c r="AU111" s="632">
        <v>11981</v>
      </c>
      <c r="AV111" s="632">
        <v>21266</v>
      </c>
      <c r="AW111" s="632">
        <v>24695</v>
      </c>
      <c r="AX111" s="632">
        <v>47398</v>
      </c>
      <c r="AY111" s="632">
        <v>7748</v>
      </c>
      <c r="AZ111" s="632">
        <v>1482</v>
      </c>
      <c r="BA111" s="632">
        <v>8286</v>
      </c>
      <c r="BB111" s="632">
        <v>68685</v>
      </c>
      <c r="BC111" s="632">
        <v>2032</v>
      </c>
      <c r="BD111" s="632">
        <v>20560</v>
      </c>
      <c r="BE111" s="632">
        <v>7818</v>
      </c>
      <c r="BF111" s="632">
        <v>118956</v>
      </c>
      <c r="BG111" s="632">
        <v>0</v>
      </c>
      <c r="BH111" s="632">
        <v>0</v>
      </c>
      <c r="BI111" s="632">
        <v>0</v>
      </c>
      <c r="BJ111" s="632">
        <v>13183</v>
      </c>
      <c r="BK111" s="632">
        <v>32214</v>
      </c>
      <c r="BL111" s="632">
        <v>14728</v>
      </c>
      <c r="BM111" s="632">
        <v>5361</v>
      </c>
      <c r="BN111" s="632">
        <v>1469</v>
      </c>
      <c r="BO111" s="632">
        <v>59152</v>
      </c>
      <c r="BP111" s="632">
        <v>13694</v>
      </c>
      <c r="BQ111" s="632">
        <v>14219</v>
      </c>
      <c r="BR111" s="632">
        <v>10363</v>
      </c>
      <c r="BS111" s="632">
        <v>68072</v>
      </c>
      <c r="BT111" s="632">
        <v>3010</v>
      </c>
      <c r="BU111" s="632">
        <v>7944</v>
      </c>
      <c r="BV111" s="632">
        <v>5181</v>
      </c>
      <c r="BW111" s="632">
        <v>62914</v>
      </c>
      <c r="BX111" s="632">
        <v>28827</v>
      </c>
      <c r="BY111" s="632">
        <v>20124</v>
      </c>
      <c r="BZ111" s="632">
        <v>12123</v>
      </c>
      <c r="CA111" s="632">
        <v>14945</v>
      </c>
      <c r="CB111" s="632">
        <v>9843</v>
      </c>
      <c r="CC111" s="632">
        <v>27998</v>
      </c>
      <c r="CD111" s="632">
        <v>2290</v>
      </c>
      <c r="CE111" s="632">
        <v>0</v>
      </c>
      <c r="CF111" s="632">
        <v>1810</v>
      </c>
      <c r="CG111" s="632">
        <v>3434</v>
      </c>
      <c r="CH111" s="632">
        <v>6741</v>
      </c>
      <c r="CI111" s="632">
        <v>656</v>
      </c>
      <c r="CJ111" s="632">
        <v>5908</v>
      </c>
      <c r="CK111" s="632">
        <v>4914</v>
      </c>
      <c r="CL111" s="632">
        <v>14639</v>
      </c>
      <c r="CM111" s="632">
        <v>324</v>
      </c>
      <c r="CN111" s="632">
        <v>2006</v>
      </c>
      <c r="CO111" s="632">
        <v>23075</v>
      </c>
      <c r="CP111" s="632">
        <v>9837</v>
      </c>
      <c r="CQ111" s="632">
        <v>53903</v>
      </c>
      <c r="CR111" s="632">
        <v>81099</v>
      </c>
      <c r="CS111" s="632">
        <v>2125</v>
      </c>
      <c r="CT111" s="632">
        <v>7169</v>
      </c>
      <c r="CU111" s="632">
        <v>8245</v>
      </c>
      <c r="CV111" s="632">
        <v>2833</v>
      </c>
      <c r="CW111" s="632">
        <v>6806</v>
      </c>
      <c r="CX111" s="632">
        <v>1537</v>
      </c>
      <c r="CY111" s="632">
        <v>37572</v>
      </c>
      <c r="CZ111" s="632">
        <v>25199</v>
      </c>
      <c r="DA111" s="632">
        <v>3447</v>
      </c>
      <c r="DB111" s="632">
        <v>57532</v>
      </c>
      <c r="DC111" s="632">
        <v>5042</v>
      </c>
      <c r="DD111" s="632">
        <v>9162</v>
      </c>
      <c r="DE111" s="632">
        <v>7572</v>
      </c>
      <c r="DF111" s="632">
        <v>2818</v>
      </c>
      <c r="DG111" s="632">
        <v>2043</v>
      </c>
      <c r="DH111" s="633">
        <v>1764678</v>
      </c>
      <c r="DI111" s="632">
        <v>48391</v>
      </c>
      <c r="DJ111" s="632">
        <v>999055</v>
      </c>
      <c r="DK111" s="632">
        <v>305450</v>
      </c>
      <c r="DL111" s="632">
        <v>77717</v>
      </c>
      <c r="DM111" s="632">
        <v>383503</v>
      </c>
      <c r="DN111" s="632">
        <v>-8008</v>
      </c>
      <c r="DO111" s="633">
        <v>1806108</v>
      </c>
      <c r="DP111" s="632">
        <v>3570786</v>
      </c>
      <c r="DQ111" s="634">
        <v>328748</v>
      </c>
      <c r="DR111" s="632">
        <v>1480428</v>
      </c>
      <c r="DS111" s="633">
        <v>3615284</v>
      </c>
      <c r="DT111" s="632">
        <v>5379962</v>
      </c>
      <c r="DU111" s="635">
        <v>-374040</v>
      </c>
      <c r="DV111" s="632">
        <v>-1513352</v>
      </c>
      <c r="DW111" s="633">
        <v>-1887392</v>
      </c>
      <c r="DX111" s="633">
        <v>1727892</v>
      </c>
      <c r="DY111" s="636">
        <v>3492570</v>
      </c>
    </row>
    <row r="112" spans="1:130" x14ac:dyDescent="0.15">
      <c r="B112" s="628">
        <v>42</v>
      </c>
      <c r="D112" s="433">
        <v>130</v>
      </c>
      <c r="E112" s="433" t="s">
        <v>58</v>
      </c>
      <c r="F112" s="629">
        <v>1</v>
      </c>
      <c r="G112" s="629">
        <v>0</v>
      </c>
      <c r="H112" s="629">
        <v>0</v>
      </c>
      <c r="I112" s="629">
        <v>0</v>
      </c>
      <c r="J112" s="629">
        <v>0</v>
      </c>
      <c r="K112" s="629">
        <v>0</v>
      </c>
      <c r="L112" s="629">
        <v>16</v>
      </c>
      <c r="M112" s="629">
        <v>158</v>
      </c>
      <c r="N112" s="629">
        <v>2</v>
      </c>
      <c r="O112" s="629">
        <v>2</v>
      </c>
      <c r="P112" s="629">
        <v>0</v>
      </c>
      <c r="Q112" s="629">
        <v>2</v>
      </c>
      <c r="R112" s="629">
        <v>7</v>
      </c>
      <c r="S112" s="629">
        <v>8</v>
      </c>
      <c r="T112" s="629">
        <v>9</v>
      </c>
      <c r="U112" s="629">
        <v>883</v>
      </c>
      <c r="V112" s="629">
        <v>609</v>
      </c>
      <c r="W112" s="629">
        <v>231</v>
      </c>
      <c r="X112" s="629">
        <v>0</v>
      </c>
      <c r="Y112" s="629">
        <v>0</v>
      </c>
      <c r="Z112" s="629">
        <v>0</v>
      </c>
      <c r="AA112" s="629">
        <v>0</v>
      </c>
      <c r="AB112" s="629">
        <v>128</v>
      </c>
      <c r="AC112" s="629">
        <v>351</v>
      </c>
      <c r="AD112" s="629">
        <v>198</v>
      </c>
      <c r="AE112" s="629">
        <v>722</v>
      </c>
      <c r="AF112" s="629">
        <v>2</v>
      </c>
      <c r="AG112" s="629">
        <v>8</v>
      </c>
      <c r="AH112" s="629">
        <v>811</v>
      </c>
      <c r="AI112" s="629">
        <v>15</v>
      </c>
      <c r="AJ112" s="629">
        <v>2</v>
      </c>
      <c r="AK112" s="629">
        <v>331</v>
      </c>
      <c r="AL112" s="629">
        <v>110</v>
      </c>
      <c r="AM112" s="629">
        <v>39</v>
      </c>
      <c r="AN112" s="629">
        <v>76</v>
      </c>
      <c r="AO112" s="629">
        <v>2116</v>
      </c>
      <c r="AP112" s="629">
        <v>286</v>
      </c>
      <c r="AQ112" s="629">
        <v>0</v>
      </c>
      <c r="AR112" s="629">
        <v>251</v>
      </c>
      <c r="AS112" s="629">
        <v>336</v>
      </c>
      <c r="AT112" s="629">
        <v>322</v>
      </c>
      <c r="AU112" s="629">
        <v>451</v>
      </c>
      <c r="AV112" s="629">
        <v>497</v>
      </c>
      <c r="AW112" s="629">
        <v>687</v>
      </c>
      <c r="AX112" s="629">
        <v>991</v>
      </c>
      <c r="AY112" s="629">
        <v>183</v>
      </c>
      <c r="AZ112" s="629">
        <v>22</v>
      </c>
      <c r="BA112" s="629">
        <v>203</v>
      </c>
      <c r="BB112" s="629">
        <v>1541</v>
      </c>
      <c r="BC112" s="629">
        <v>38</v>
      </c>
      <c r="BD112" s="629">
        <v>802</v>
      </c>
      <c r="BE112" s="629">
        <v>189</v>
      </c>
      <c r="BF112" s="629">
        <v>2323</v>
      </c>
      <c r="BG112" s="629">
        <v>0</v>
      </c>
      <c r="BH112" s="629">
        <v>0</v>
      </c>
      <c r="BI112" s="629">
        <v>0</v>
      </c>
      <c r="BJ112" s="629">
        <v>124</v>
      </c>
      <c r="BK112" s="629">
        <v>767</v>
      </c>
      <c r="BL112" s="629">
        <v>262</v>
      </c>
      <c r="BM112" s="629">
        <v>198</v>
      </c>
      <c r="BN112" s="629">
        <v>15</v>
      </c>
      <c r="BO112" s="629">
        <v>2711</v>
      </c>
      <c r="BP112" s="629">
        <v>371</v>
      </c>
      <c r="BQ112" s="629">
        <v>590</v>
      </c>
      <c r="BR112" s="629">
        <v>276</v>
      </c>
      <c r="BS112" s="629">
        <v>772</v>
      </c>
      <c r="BT112" s="629">
        <v>52</v>
      </c>
      <c r="BU112" s="629">
        <v>210</v>
      </c>
      <c r="BV112" s="629">
        <v>361</v>
      </c>
      <c r="BW112" s="629">
        <v>4474</v>
      </c>
      <c r="BX112" s="629">
        <v>2755</v>
      </c>
      <c r="BY112" s="629">
        <v>823</v>
      </c>
      <c r="BZ112" s="629">
        <v>485</v>
      </c>
      <c r="CA112" s="629">
        <v>0</v>
      </c>
      <c r="CB112" s="629">
        <v>512</v>
      </c>
      <c r="CC112" s="629">
        <v>1871</v>
      </c>
      <c r="CD112" s="629">
        <v>148</v>
      </c>
      <c r="CE112" s="629">
        <v>0</v>
      </c>
      <c r="CF112" s="629">
        <v>191</v>
      </c>
      <c r="CG112" s="629">
        <v>153</v>
      </c>
      <c r="CH112" s="629">
        <v>593</v>
      </c>
      <c r="CI112" s="629">
        <v>94</v>
      </c>
      <c r="CJ112" s="629">
        <v>98</v>
      </c>
      <c r="CK112" s="629">
        <v>214</v>
      </c>
      <c r="CL112" s="629">
        <v>821</v>
      </c>
      <c r="CM112" s="629">
        <v>1</v>
      </c>
      <c r="CN112" s="629">
        <v>150</v>
      </c>
      <c r="CO112" s="629">
        <v>846</v>
      </c>
      <c r="CP112" s="629">
        <v>322</v>
      </c>
      <c r="CQ112" s="629">
        <v>2040</v>
      </c>
      <c r="CR112" s="629">
        <v>1388</v>
      </c>
      <c r="CS112" s="629">
        <v>115</v>
      </c>
      <c r="CT112" s="629">
        <v>497</v>
      </c>
      <c r="CU112" s="629">
        <v>625</v>
      </c>
      <c r="CV112" s="629">
        <v>277</v>
      </c>
      <c r="CW112" s="629">
        <v>143</v>
      </c>
      <c r="CX112" s="629">
        <v>50</v>
      </c>
      <c r="CY112" s="629">
        <v>624</v>
      </c>
      <c r="CZ112" s="629">
        <v>1643</v>
      </c>
      <c r="DA112" s="629">
        <v>152</v>
      </c>
      <c r="DB112" s="629">
        <v>1493</v>
      </c>
      <c r="DC112" s="629">
        <v>723</v>
      </c>
      <c r="DD112" s="629">
        <v>739</v>
      </c>
      <c r="DE112" s="629">
        <v>648</v>
      </c>
      <c r="DF112" s="629">
        <v>0</v>
      </c>
      <c r="DG112" s="629">
        <v>15</v>
      </c>
      <c r="DH112" s="630">
        <v>48391</v>
      </c>
      <c r="DI112" s="637"/>
      <c r="DJ112" s="637"/>
      <c r="DK112" s="637"/>
      <c r="DL112" s="637"/>
      <c r="DM112" s="637"/>
      <c r="DN112" s="637"/>
      <c r="DO112" s="637"/>
      <c r="DP112" s="637"/>
      <c r="DQ112" s="637"/>
      <c r="DR112" s="637"/>
      <c r="DS112" s="637"/>
      <c r="DT112" s="637"/>
      <c r="DU112" s="637"/>
      <c r="DV112" s="637"/>
      <c r="DW112" s="637"/>
      <c r="DX112" s="637"/>
      <c r="DY112" s="637"/>
      <c r="DZ112" s="434"/>
    </row>
    <row r="113" spans="2:130" x14ac:dyDescent="0.15">
      <c r="B113" s="628">
        <v>43</v>
      </c>
      <c r="D113" s="433">
        <v>131</v>
      </c>
      <c r="E113" s="433" t="s">
        <v>59</v>
      </c>
      <c r="F113" s="629">
        <v>37</v>
      </c>
      <c r="G113" s="629">
        <v>0</v>
      </c>
      <c r="H113" s="629">
        <v>13</v>
      </c>
      <c r="I113" s="629">
        <v>0</v>
      </c>
      <c r="J113" s="629">
        <v>0</v>
      </c>
      <c r="K113" s="629">
        <v>0</v>
      </c>
      <c r="L113" s="629">
        <v>75</v>
      </c>
      <c r="M113" s="629">
        <v>2612</v>
      </c>
      <c r="N113" s="629">
        <v>15</v>
      </c>
      <c r="O113" s="629">
        <v>37</v>
      </c>
      <c r="P113" s="629">
        <v>0</v>
      </c>
      <c r="Q113" s="629">
        <v>33</v>
      </c>
      <c r="R113" s="629">
        <v>151</v>
      </c>
      <c r="S113" s="629">
        <v>147</v>
      </c>
      <c r="T113" s="629">
        <v>143</v>
      </c>
      <c r="U113" s="629">
        <v>3889</v>
      </c>
      <c r="V113" s="629">
        <v>6349</v>
      </c>
      <c r="W113" s="629">
        <v>3027</v>
      </c>
      <c r="X113" s="629">
        <v>0</v>
      </c>
      <c r="Y113" s="629">
        <v>0</v>
      </c>
      <c r="Z113" s="629">
        <v>0</v>
      </c>
      <c r="AA113" s="629">
        <v>0</v>
      </c>
      <c r="AB113" s="629">
        <v>1496</v>
      </c>
      <c r="AC113" s="629">
        <v>2483</v>
      </c>
      <c r="AD113" s="629">
        <v>1035</v>
      </c>
      <c r="AE113" s="629">
        <v>6246</v>
      </c>
      <c r="AF113" s="629">
        <v>5</v>
      </c>
      <c r="AG113" s="629">
        <v>29</v>
      </c>
      <c r="AH113" s="629">
        <v>9719</v>
      </c>
      <c r="AI113" s="629">
        <v>225</v>
      </c>
      <c r="AJ113" s="629">
        <v>21</v>
      </c>
      <c r="AK113" s="629">
        <v>4658</v>
      </c>
      <c r="AL113" s="629">
        <v>1433</v>
      </c>
      <c r="AM113" s="629">
        <v>778</v>
      </c>
      <c r="AN113" s="629">
        <v>776</v>
      </c>
      <c r="AO113" s="629">
        <v>3746</v>
      </c>
      <c r="AP113" s="629">
        <v>5307</v>
      </c>
      <c r="AQ113" s="629">
        <v>0</v>
      </c>
      <c r="AR113" s="629">
        <v>11755</v>
      </c>
      <c r="AS113" s="629">
        <v>3429</v>
      </c>
      <c r="AT113" s="629">
        <v>6198</v>
      </c>
      <c r="AU113" s="629">
        <v>4502</v>
      </c>
      <c r="AV113" s="629">
        <v>11593</v>
      </c>
      <c r="AW113" s="629">
        <v>8636</v>
      </c>
      <c r="AX113" s="629">
        <v>17496</v>
      </c>
      <c r="AY113" s="629">
        <v>2406</v>
      </c>
      <c r="AZ113" s="629">
        <v>369</v>
      </c>
      <c r="BA113" s="629">
        <v>3594</v>
      </c>
      <c r="BB113" s="629">
        <v>21908</v>
      </c>
      <c r="BC113" s="629">
        <v>526</v>
      </c>
      <c r="BD113" s="629">
        <v>7237</v>
      </c>
      <c r="BE113" s="629">
        <v>2329</v>
      </c>
      <c r="BF113" s="629">
        <v>36747</v>
      </c>
      <c r="BG113" s="629">
        <v>0</v>
      </c>
      <c r="BH113" s="629">
        <v>0</v>
      </c>
      <c r="BI113" s="629">
        <v>0</v>
      </c>
      <c r="BJ113" s="629">
        <v>2774</v>
      </c>
      <c r="BK113" s="629">
        <v>9241</v>
      </c>
      <c r="BL113" s="629">
        <v>4956</v>
      </c>
      <c r="BM113" s="629">
        <v>2257</v>
      </c>
      <c r="BN113" s="629">
        <v>514</v>
      </c>
      <c r="BO113" s="629">
        <v>36333</v>
      </c>
      <c r="BP113" s="629">
        <v>8220</v>
      </c>
      <c r="BQ113" s="629">
        <v>9372</v>
      </c>
      <c r="BR113" s="629">
        <v>9035</v>
      </c>
      <c r="BS113" s="629">
        <v>6395</v>
      </c>
      <c r="BT113" s="629">
        <v>383</v>
      </c>
      <c r="BU113" s="629">
        <v>2102</v>
      </c>
      <c r="BV113" s="629">
        <v>6945</v>
      </c>
      <c r="BW113" s="629">
        <v>80686</v>
      </c>
      <c r="BX113" s="629">
        <v>28097</v>
      </c>
      <c r="BY113" s="629">
        <v>12028</v>
      </c>
      <c r="BZ113" s="629">
        <v>7337</v>
      </c>
      <c r="CA113" s="629">
        <v>0</v>
      </c>
      <c r="CB113" s="629">
        <v>7182</v>
      </c>
      <c r="CC113" s="629">
        <v>59514</v>
      </c>
      <c r="CD113" s="629">
        <v>797</v>
      </c>
      <c r="CE113" s="629">
        <v>0</v>
      </c>
      <c r="CF113" s="629">
        <v>1815</v>
      </c>
      <c r="CG113" s="629">
        <v>2164</v>
      </c>
      <c r="CH113" s="629">
        <v>4933</v>
      </c>
      <c r="CI113" s="629">
        <v>2011</v>
      </c>
      <c r="CJ113" s="629">
        <v>705</v>
      </c>
      <c r="CK113" s="629">
        <v>1503</v>
      </c>
      <c r="CL113" s="629">
        <v>13037</v>
      </c>
      <c r="CM113" s="629">
        <v>94</v>
      </c>
      <c r="CN113" s="629">
        <v>925</v>
      </c>
      <c r="CO113" s="629">
        <v>28383</v>
      </c>
      <c r="CP113" s="629">
        <v>35994</v>
      </c>
      <c r="CQ113" s="629">
        <v>53131</v>
      </c>
      <c r="CR113" s="629">
        <v>84040</v>
      </c>
      <c r="CS113" s="629">
        <v>3232</v>
      </c>
      <c r="CT113" s="629">
        <v>15790</v>
      </c>
      <c r="CU113" s="629">
        <v>23135</v>
      </c>
      <c r="CV113" s="629">
        <v>3658</v>
      </c>
      <c r="CW113" s="629">
        <v>2556</v>
      </c>
      <c r="CX113" s="629">
        <v>303</v>
      </c>
      <c r="CY113" s="629">
        <v>12485</v>
      </c>
      <c r="CZ113" s="629">
        <v>42411</v>
      </c>
      <c r="DA113" s="629">
        <v>1633</v>
      </c>
      <c r="DB113" s="629">
        <v>27163</v>
      </c>
      <c r="DC113" s="629">
        <v>4455</v>
      </c>
      <c r="DD113" s="629">
        <v>7627</v>
      </c>
      <c r="DE113" s="629">
        <v>8276</v>
      </c>
      <c r="DF113" s="629">
        <v>0</v>
      </c>
      <c r="DG113" s="629">
        <v>46</v>
      </c>
      <c r="DH113" s="630">
        <v>868883</v>
      </c>
      <c r="DI113" s="623"/>
      <c r="DJ113" s="623"/>
      <c r="DK113" s="623"/>
      <c r="DL113" s="623"/>
      <c r="DM113" s="623"/>
      <c r="DN113" s="623"/>
      <c r="DO113" s="623"/>
      <c r="DP113" s="623"/>
      <c r="DQ113" s="623"/>
      <c r="DR113" s="623"/>
      <c r="DS113" s="623"/>
      <c r="DT113" s="623"/>
      <c r="DU113" s="623"/>
      <c r="DV113" s="623"/>
      <c r="DW113" s="623"/>
      <c r="DX113" s="623"/>
      <c r="DY113" s="623"/>
      <c r="DZ113" s="434"/>
    </row>
    <row r="114" spans="2:130" x14ac:dyDescent="0.15">
      <c r="B114" s="628">
        <v>44</v>
      </c>
      <c r="D114" s="433">
        <v>132</v>
      </c>
      <c r="E114" s="433" t="s">
        <v>60</v>
      </c>
      <c r="F114" s="629">
        <v>154</v>
      </c>
      <c r="G114" s="629">
        <v>0</v>
      </c>
      <c r="H114" s="629">
        <v>7</v>
      </c>
      <c r="I114" s="629">
        <v>0</v>
      </c>
      <c r="J114" s="629">
        <v>0</v>
      </c>
      <c r="K114" s="629">
        <v>0</v>
      </c>
      <c r="L114" s="629">
        <v>13</v>
      </c>
      <c r="M114" s="629">
        <v>1297</v>
      </c>
      <c r="N114" s="629">
        <v>20</v>
      </c>
      <c r="O114" s="629">
        <v>63</v>
      </c>
      <c r="P114" s="629">
        <v>0</v>
      </c>
      <c r="Q114" s="629">
        <v>1</v>
      </c>
      <c r="R114" s="629">
        <v>-5</v>
      </c>
      <c r="S114" s="629">
        <v>123</v>
      </c>
      <c r="T114" s="629">
        <v>24</v>
      </c>
      <c r="U114" s="629">
        <v>1364</v>
      </c>
      <c r="V114" s="629">
        <v>2503</v>
      </c>
      <c r="W114" s="629">
        <v>1082</v>
      </c>
      <c r="X114" s="629">
        <v>0</v>
      </c>
      <c r="Y114" s="629">
        <v>0</v>
      </c>
      <c r="Z114" s="629">
        <v>0</v>
      </c>
      <c r="AA114" s="629">
        <v>0</v>
      </c>
      <c r="AB114" s="629">
        <v>537</v>
      </c>
      <c r="AC114" s="629">
        <v>606</v>
      </c>
      <c r="AD114" s="629">
        <v>1623</v>
      </c>
      <c r="AE114" s="629">
        <v>3233</v>
      </c>
      <c r="AF114" s="629">
        <v>23</v>
      </c>
      <c r="AG114" s="629">
        <v>13</v>
      </c>
      <c r="AH114" s="629">
        <v>-312</v>
      </c>
      <c r="AI114" s="629">
        <v>28</v>
      </c>
      <c r="AJ114" s="629">
        <v>7</v>
      </c>
      <c r="AK114" s="629">
        <v>1911</v>
      </c>
      <c r="AL114" s="629">
        <v>676</v>
      </c>
      <c r="AM114" s="629">
        <v>39</v>
      </c>
      <c r="AN114" s="629">
        <v>411</v>
      </c>
      <c r="AO114" s="629">
        <v>12290</v>
      </c>
      <c r="AP114" s="629">
        <v>10349</v>
      </c>
      <c r="AQ114" s="629">
        <v>0</v>
      </c>
      <c r="AR114" s="629">
        <v>9927</v>
      </c>
      <c r="AS114" s="629">
        <v>10891</v>
      </c>
      <c r="AT114" s="629">
        <v>876</v>
      </c>
      <c r="AU114" s="629">
        <v>826</v>
      </c>
      <c r="AV114" s="629">
        <v>1051</v>
      </c>
      <c r="AW114" s="629">
        <v>4741</v>
      </c>
      <c r="AX114" s="629">
        <v>9139</v>
      </c>
      <c r="AY114" s="629">
        <v>299</v>
      </c>
      <c r="AZ114" s="629">
        <v>-38</v>
      </c>
      <c r="BA114" s="629">
        <v>-1239</v>
      </c>
      <c r="BB114" s="629">
        <v>-4259</v>
      </c>
      <c r="BC114" s="629">
        <v>-146</v>
      </c>
      <c r="BD114" s="629">
        <v>-598</v>
      </c>
      <c r="BE114" s="629">
        <v>296</v>
      </c>
      <c r="BF114" s="629">
        <v>-8328</v>
      </c>
      <c r="BG114" s="629">
        <v>0</v>
      </c>
      <c r="BH114" s="629">
        <v>0</v>
      </c>
      <c r="BI114" s="629">
        <v>0</v>
      </c>
      <c r="BJ114" s="629">
        <v>44</v>
      </c>
      <c r="BK114" s="629">
        <v>1915</v>
      </c>
      <c r="BL114" s="629">
        <v>635</v>
      </c>
      <c r="BM114" s="629">
        <v>-21</v>
      </c>
      <c r="BN114" s="629">
        <v>-9</v>
      </c>
      <c r="BO114" s="629">
        <v>3374</v>
      </c>
      <c r="BP114" s="629">
        <v>842</v>
      </c>
      <c r="BQ114" s="629">
        <v>412</v>
      </c>
      <c r="BR114" s="629">
        <v>404</v>
      </c>
      <c r="BS114" s="629">
        <v>4677</v>
      </c>
      <c r="BT114" s="629">
        <v>156</v>
      </c>
      <c r="BU114" s="629">
        <v>1955</v>
      </c>
      <c r="BV114" s="629">
        <v>526</v>
      </c>
      <c r="BW114" s="629">
        <v>26174</v>
      </c>
      <c r="BX114" s="629">
        <v>22586</v>
      </c>
      <c r="BY114" s="629">
        <v>13186</v>
      </c>
      <c r="BZ114" s="629">
        <v>12313</v>
      </c>
      <c r="CA114" s="629">
        <v>75526</v>
      </c>
      <c r="CB114" s="629">
        <v>1333</v>
      </c>
      <c r="CC114" s="629">
        <v>5148</v>
      </c>
      <c r="CD114" s="629">
        <v>176</v>
      </c>
      <c r="CE114" s="629">
        <v>0</v>
      </c>
      <c r="CF114" s="629">
        <v>332</v>
      </c>
      <c r="CG114" s="629">
        <v>512</v>
      </c>
      <c r="CH114" s="629">
        <v>4836</v>
      </c>
      <c r="CI114" s="629">
        <v>18</v>
      </c>
      <c r="CJ114" s="629">
        <v>3034</v>
      </c>
      <c r="CK114" s="629">
        <v>1264</v>
      </c>
      <c r="CL114" s="629">
        <v>3426</v>
      </c>
      <c r="CM114" s="629">
        <v>118</v>
      </c>
      <c r="CN114" s="629">
        <v>364</v>
      </c>
      <c r="CO114" s="629">
        <v>0</v>
      </c>
      <c r="CP114" s="629">
        <v>192</v>
      </c>
      <c r="CQ114" s="629">
        <v>6181</v>
      </c>
      <c r="CR114" s="629">
        <v>7957</v>
      </c>
      <c r="CS114" s="629">
        <v>173</v>
      </c>
      <c r="CT114" s="629">
        <v>408</v>
      </c>
      <c r="CU114" s="629">
        <v>1204</v>
      </c>
      <c r="CV114" s="629">
        <v>-26</v>
      </c>
      <c r="CW114" s="629">
        <v>2100</v>
      </c>
      <c r="CX114" s="629">
        <v>53</v>
      </c>
      <c r="CY114" s="629">
        <v>2422</v>
      </c>
      <c r="CZ114" s="629">
        <v>10411</v>
      </c>
      <c r="DA114" s="629">
        <v>349</v>
      </c>
      <c r="DB114" s="629">
        <v>3072</v>
      </c>
      <c r="DC114" s="629">
        <v>3211</v>
      </c>
      <c r="DD114" s="629">
        <v>6081</v>
      </c>
      <c r="DE114" s="629">
        <v>4117</v>
      </c>
      <c r="DF114" s="629">
        <v>0</v>
      </c>
      <c r="DG114" s="629">
        <v>1270</v>
      </c>
      <c r="DH114" s="630">
        <v>295949</v>
      </c>
      <c r="DI114" s="637"/>
      <c r="DJ114" s="637"/>
      <c r="DK114" s="637"/>
      <c r="DL114" s="637"/>
      <c r="DM114" s="637"/>
      <c r="DN114" s="637"/>
      <c r="DO114" s="637"/>
      <c r="DP114" s="637"/>
      <c r="DQ114" s="637"/>
      <c r="DR114" s="637"/>
      <c r="DS114" s="637"/>
      <c r="DT114" s="637"/>
      <c r="DU114" s="637"/>
      <c r="DV114" s="637"/>
      <c r="DW114" s="637"/>
      <c r="DX114" s="637"/>
      <c r="DY114" s="637"/>
      <c r="DZ114" s="434"/>
    </row>
    <row r="115" spans="2:130" x14ac:dyDescent="0.15">
      <c r="B115" s="628">
        <v>45</v>
      </c>
      <c r="D115" s="433">
        <v>133</v>
      </c>
      <c r="E115" s="433" t="s">
        <v>61</v>
      </c>
      <c r="F115" s="629">
        <v>106</v>
      </c>
      <c r="G115" s="629">
        <v>0</v>
      </c>
      <c r="H115" s="629">
        <v>2</v>
      </c>
      <c r="I115" s="629">
        <v>0</v>
      </c>
      <c r="J115" s="629">
        <v>0</v>
      </c>
      <c r="K115" s="629">
        <v>0</v>
      </c>
      <c r="L115" s="629">
        <v>24</v>
      </c>
      <c r="M115" s="629">
        <v>879</v>
      </c>
      <c r="N115" s="629">
        <v>10</v>
      </c>
      <c r="O115" s="629">
        <v>17</v>
      </c>
      <c r="P115" s="629">
        <v>0</v>
      </c>
      <c r="Q115" s="629">
        <v>24</v>
      </c>
      <c r="R115" s="629">
        <v>47</v>
      </c>
      <c r="S115" s="629">
        <v>68</v>
      </c>
      <c r="T115" s="629">
        <v>25</v>
      </c>
      <c r="U115" s="629">
        <v>1502</v>
      </c>
      <c r="V115" s="629">
        <v>1798</v>
      </c>
      <c r="W115" s="629">
        <v>1292</v>
      </c>
      <c r="X115" s="629">
        <v>0</v>
      </c>
      <c r="Y115" s="629">
        <v>0</v>
      </c>
      <c r="Z115" s="629">
        <v>0</v>
      </c>
      <c r="AA115" s="629">
        <v>0</v>
      </c>
      <c r="AB115" s="629">
        <v>2435</v>
      </c>
      <c r="AC115" s="629">
        <v>2155</v>
      </c>
      <c r="AD115" s="629">
        <v>3149</v>
      </c>
      <c r="AE115" s="629">
        <v>4731</v>
      </c>
      <c r="AF115" s="629">
        <v>12</v>
      </c>
      <c r="AG115" s="629">
        <v>83</v>
      </c>
      <c r="AH115" s="629">
        <v>3649</v>
      </c>
      <c r="AI115" s="629">
        <v>120</v>
      </c>
      <c r="AJ115" s="629">
        <v>4</v>
      </c>
      <c r="AK115" s="629">
        <v>2881</v>
      </c>
      <c r="AL115" s="629">
        <v>775</v>
      </c>
      <c r="AM115" s="629">
        <v>339</v>
      </c>
      <c r="AN115" s="629">
        <v>334</v>
      </c>
      <c r="AO115" s="629">
        <v>10122</v>
      </c>
      <c r="AP115" s="629">
        <v>2744</v>
      </c>
      <c r="AQ115" s="629">
        <v>0</v>
      </c>
      <c r="AR115" s="629">
        <v>2588</v>
      </c>
      <c r="AS115" s="629">
        <v>2169</v>
      </c>
      <c r="AT115" s="629">
        <v>1221</v>
      </c>
      <c r="AU115" s="629">
        <v>1325</v>
      </c>
      <c r="AV115" s="629">
        <v>3380</v>
      </c>
      <c r="AW115" s="629">
        <v>4671</v>
      </c>
      <c r="AX115" s="629">
        <v>8359</v>
      </c>
      <c r="AY115" s="629">
        <v>1657</v>
      </c>
      <c r="AZ115" s="629">
        <v>471</v>
      </c>
      <c r="BA115" s="629">
        <v>1968</v>
      </c>
      <c r="BB115" s="629">
        <v>17515</v>
      </c>
      <c r="BC115" s="629">
        <v>580</v>
      </c>
      <c r="BD115" s="629">
        <v>6281</v>
      </c>
      <c r="BE115" s="629">
        <v>1634</v>
      </c>
      <c r="BF115" s="629">
        <v>34368</v>
      </c>
      <c r="BG115" s="629">
        <v>0</v>
      </c>
      <c r="BH115" s="629">
        <v>0</v>
      </c>
      <c r="BI115" s="629">
        <v>0</v>
      </c>
      <c r="BJ115" s="629">
        <v>1608</v>
      </c>
      <c r="BK115" s="629">
        <v>6556</v>
      </c>
      <c r="BL115" s="629">
        <v>1941</v>
      </c>
      <c r="BM115" s="629">
        <v>999</v>
      </c>
      <c r="BN115" s="629">
        <v>45</v>
      </c>
      <c r="BO115" s="629">
        <v>3006</v>
      </c>
      <c r="BP115" s="629">
        <v>619</v>
      </c>
      <c r="BQ115" s="629">
        <v>2085</v>
      </c>
      <c r="BR115" s="629">
        <v>788</v>
      </c>
      <c r="BS115" s="629">
        <v>17362</v>
      </c>
      <c r="BT115" s="629">
        <v>688</v>
      </c>
      <c r="BU115" s="629">
        <v>2836</v>
      </c>
      <c r="BV115" s="629">
        <v>726</v>
      </c>
      <c r="BW115" s="629">
        <v>18040</v>
      </c>
      <c r="BX115" s="629">
        <v>6610</v>
      </c>
      <c r="BY115" s="629">
        <v>20626</v>
      </c>
      <c r="BZ115" s="629">
        <v>12915</v>
      </c>
      <c r="CA115" s="629">
        <v>56119</v>
      </c>
      <c r="CB115" s="629">
        <v>10239</v>
      </c>
      <c r="CC115" s="629">
        <v>9434</v>
      </c>
      <c r="CD115" s="629">
        <v>506</v>
      </c>
      <c r="CE115" s="629">
        <v>0</v>
      </c>
      <c r="CF115" s="629">
        <v>959</v>
      </c>
      <c r="CG115" s="629">
        <v>2088</v>
      </c>
      <c r="CH115" s="629">
        <v>1874</v>
      </c>
      <c r="CI115" s="629">
        <v>185</v>
      </c>
      <c r="CJ115" s="629">
        <v>2543</v>
      </c>
      <c r="CK115" s="629">
        <v>579</v>
      </c>
      <c r="CL115" s="629">
        <v>3178</v>
      </c>
      <c r="CM115" s="629">
        <v>18</v>
      </c>
      <c r="CN115" s="629">
        <v>165</v>
      </c>
      <c r="CO115" s="629">
        <v>0</v>
      </c>
      <c r="CP115" s="629">
        <v>4652</v>
      </c>
      <c r="CQ115" s="629">
        <v>9951</v>
      </c>
      <c r="CR115" s="629">
        <v>13322</v>
      </c>
      <c r="CS115" s="629">
        <v>179</v>
      </c>
      <c r="CT115" s="629">
        <v>639</v>
      </c>
      <c r="CU115" s="629">
        <v>2734</v>
      </c>
      <c r="CV115" s="629">
        <v>459</v>
      </c>
      <c r="CW115" s="629">
        <v>8719</v>
      </c>
      <c r="CX115" s="629">
        <v>178</v>
      </c>
      <c r="CY115" s="629">
        <v>2435</v>
      </c>
      <c r="CZ115" s="629">
        <v>8069</v>
      </c>
      <c r="DA115" s="629">
        <v>894</v>
      </c>
      <c r="DB115" s="629">
        <v>4656</v>
      </c>
      <c r="DC115" s="629">
        <v>2191</v>
      </c>
      <c r="DD115" s="629">
        <v>4197</v>
      </c>
      <c r="DE115" s="629">
        <v>4162</v>
      </c>
      <c r="DF115" s="629">
        <v>0</v>
      </c>
      <c r="DG115" s="629">
        <v>176</v>
      </c>
      <c r="DH115" s="630">
        <v>380464</v>
      </c>
      <c r="DI115" s="637"/>
      <c r="DJ115" s="637"/>
      <c r="DK115" s="637"/>
      <c r="DL115" s="637"/>
      <c r="DM115" s="637"/>
      <c r="DN115" s="637"/>
      <c r="DO115" s="637"/>
      <c r="DP115" s="637"/>
      <c r="DQ115" s="637"/>
      <c r="DR115" s="637"/>
      <c r="DS115" s="637"/>
      <c r="DT115" s="637"/>
      <c r="DU115" s="637"/>
      <c r="DV115" s="637"/>
      <c r="DW115" s="637"/>
      <c r="DX115" s="637"/>
      <c r="DY115" s="637"/>
      <c r="DZ115" s="434"/>
    </row>
    <row r="116" spans="2:130" x14ac:dyDescent="0.15">
      <c r="B116" s="628">
        <v>45</v>
      </c>
      <c r="D116" s="433">
        <v>134</v>
      </c>
      <c r="E116" s="433" t="s">
        <v>613</v>
      </c>
      <c r="F116" s="629">
        <v>0</v>
      </c>
      <c r="G116" s="629">
        <v>0</v>
      </c>
      <c r="H116" s="629">
        <v>0</v>
      </c>
      <c r="I116" s="629">
        <v>0</v>
      </c>
      <c r="J116" s="629">
        <v>0</v>
      </c>
      <c r="K116" s="629">
        <v>0</v>
      </c>
      <c r="L116" s="629">
        <v>0</v>
      </c>
      <c r="M116" s="629">
        <v>0</v>
      </c>
      <c r="N116" s="629">
        <v>0</v>
      </c>
      <c r="O116" s="629">
        <v>0</v>
      </c>
      <c r="P116" s="629">
        <v>0</v>
      </c>
      <c r="Q116" s="629">
        <v>0</v>
      </c>
      <c r="R116" s="629">
        <v>0</v>
      </c>
      <c r="S116" s="629">
        <v>0</v>
      </c>
      <c r="T116" s="629">
        <v>0</v>
      </c>
      <c r="U116" s="629">
        <v>0</v>
      </c>
      <c r="V116" s="629">
        <v>0</v>
      </c>
      <c r="W116" s="629">
        <v>0</v>
      </c>
      <c r="X116" s="629">
        <v>0</v>
      </c>
      <c r="Y116" s="629">
        <v>0</v>
      </c>
      <c r="Z116" s="629">
        <v>0</v>
      </c>
      <c r="AA116" s="629">
        <v>0</v>
      </c>
      <c r="AB116" s="629">
        <v>0</v>
      </c>
      <c r="AC116" s="629">
        <v>0</v>
      </c>
      <c r="AD116" s="629">
        <v>0</v>
      </c>
      <c r="AE116" s="629">
        <v>0</v>
      </c>
      <c r="AF116" s="629">
        <v>0</v>
      </c>
      <c r="AG116" s="629">
        <v>0</v>
      </c>
      <c r="AH116" s="629">
        <v>0</v>
      </c>
      <c r="AI116" s="629">
        <v>0</v>
      </c>
      <c r="AJ116" s="629">
        <v>0</v>
      </c>
      <c r="AK116" s="629">
        <v>0</v>
      </c>
      <c r="AL116" s="629">
        <v>0</v>
      </c>
      <c r="AM116" s="629">
        <v>0</v>
      </c>
      <c r="AN116" s="629">
        <v>0</v>
      </c>
      <c r="AO116" s="629">
        <v>0</v>
      </c>
      <c r="AP116" s="629">
        <v>0</v>
      </c>
      <c r="AQ116" s="629">
        <v>0</v>
      </c>
      <c r="AR116" s="629">
        <v>0</v>
      </c>
      <c r="AS116" s="629">
        <v>0</v>
      </c>
      <c r="AT116" s="629">
        <v>0</v>
      </c>
      <c r="AU116" s="629">
        <v>0</v>
      </c>
      <c r="AV116" s="629">
        <v>0</v>
      </c>
      <c r="AW116" s="629">
        <v>0</v>
      </c>
      <c r="AX116" s="629">
        <v>0</v>
      </c>
      <c r="AY116" s="629">
        <v>0</v>
      </c>
      <c r="AZ116" s="629">
        <v>0</v>
      </c>
      <c r="BA116" s="629">
        <v>0</v>
      </c>
      <c r="BB116" s="629">
        <v>0</v>
      </c>
      <c r="BC116" s="629">
        <v>0</v>
      </c>
      <c r="BD116" s="629">
        <v>0</v>
      </c>
      <c r="BE116" s="629">
        <v>0</v>
      </c>
      <c r="BF116" s="629">
        <v>0</v>
      </c>
      <c r="BG116" s="629">
        <v>0</v>
      </c>
      <c r="BH116" s="629">
        <v>0</v>
      </c>
      <c r="BI116" s="629">
        <v>0</v>
      </c>
      <c r="BJ116" s="629">
        <v>0</v>
      </c>
      <c r="BK116" s="629">
        <v>0</v>
      </c>
      <c r="BL116" s="629">
        <v>0</v>
      </c>
      <c r="BM116" s="629">
        <v>0</v>
      </c>
      <c r="BN116" s="629">
        <v>0</v>
      </c>
      <c r="BO116" s="629">
        <v>0</v>
      </c>
      <c r="BP116" s="629">
        <v>0</v>
      </c>
      <c r="BQ116" s="629">
        <v>0</v>
      </c>
      <c r="BR116" s="629">
        <v>0</v>
      </c>
      <c r="BS116" s="629">
        <v>0</v>
      </c>
      <c r="BT116" s="629">
        <v>0</v>
      </c>
      <c r="BU116" s="629">
        <v>393</v>
      </c>
      <c r="BV116" s="629">
        <v>387</v>
      </c>
      <c r="BW116" s="629">
        <v>0</v>
      </c>
      <c r="BX116" s="629">
        <v>0</v>
      </c>
      <c r="BY116" s="629">
        <v>0</v>
      </c>
      <c r="BZ116" s="629">
        <v>0</v>
      </c>
      <c r="CA116" s="629">
        <v>0</v>
      </c>
      <c r="CB116" s="629">
        <v>0</v>
      </c>
      <c r="CC116" s="629">
        <v>0</v>
      </c>
      <c r="CD116" s="629">
        <v>0</v>
      </c>
      <c r="CE116" s="629">
        <v>0</v>
      </c>
      <c r="CF116" s="629">
        <v>0</v>
      </c>
      <c r="CG116" s="629">
        <v>0</v>
      </c>
      <c r="CH116" s="629">
        <v>14</v>
      </c>
      <c r="CI116" s="629">
        <v>0</v>
      </c>
      <c r="CJ116" s="629">
        <v>0</v>
      </c>
      <c r="CK116" s="629">
        <v>0</v>
      </c>
      <c r="CL116" s="629">
        <v>0</v>
      </c>
      <c r="CM116" s="629">
        <v>0</v>
      </c>
      <c r="CN116" s="629">
        <v>0</v>
      </c>
      <c r="CO116" s="629">
        <v>27974</v>
      </c>
      <c r="CP116" s="629">
        <v>6068</v>
      </c>
      <c r="CQ116" s="629">
        <v>9721</v>
      </c>
      <c r="CR116" s="629">
        <v>0</v>
      </c>
      <c r="CS116" s="629">
        <v>9</v>
      </c>
      <c r="CT116" s="629">
        <v>66</v>
      </c>
      <c r="CU116" s="629">
        <v>0</v>
      </c>
      <c r="CV116" s="629">
        <v>0</v>
      </c>
      <c r="CW116" s="629">
        <v>0</v>
      </c>
      <c r="CX116" s="629">
        <v>0</v>
      </c>
      <c r="CY116" s="629">
        <v>0</v>
      </c>
      <c r="CZ116" s="629">
        <v>0</v>
      </c>
      <c r="DA116" s="629">
        <v>0</v>
      </c>
      <c r="DB116" s="629">
        <v>0</v>
      </c>
      <c r="DC116" s="629">
        <v>0</v>
      </c>
      <c r="DD116" s="629">
        <v>0</v>
      </c>
      <c r="DE116" s="629">
        <v>0</v>
      </c>
      <c r="DF116" s="629">
        <v>0</v>
      </c>
      <c r="DG116" s="629">
        <v>0</v>
      </c>
      <c r="DH116" s="630">
        <v>44632</v>
      </c>
      <c r="DI116" s="637"/>
      <c r="DJ116" s="637"/>
      <c r="DK116" s="637"/>
      <c r="DL116" s="637"/>
      <c r="DM116" s="637"/>
      <c r="DN116" s="637"/>
      <c r="DO116" s="637"/>
      <c r="DP116" s="637"/>
      <c r="DQ116" s="637"/>
      <c r="DR116" s="637"/>
      <c r="DS116" s="637"/>
      <c r="DT116" s="637"/>
      <c r="DU116" s="637"/>
      <c r="DV116" s="637"/>
      <c r="DW116" s="637"/>
      <c r="DX116" s="637"/>
      <c r="DY116" s="637"/>
      <c r="DZ116" s="434"/>
    </row>
    <row r="117" spans="2:130" x14ac:dyDescent="0.15">
      <c r="B117" s="628">
        <v>46</v>
      </c>
      <c r="D117" s="433">
        <v>135</v>
      </c>
      <c r="E117" s="433" t="s">
        <v>959</v>
      </c>
      <c r="F117" s="629">
        <v>27</v>
      </c>
      <c r="G117" s="629">
        <v>0</v>
      </c>
      <c r="H117" s="629">
        <v>1</v>
      </c>
      <c r="I117" s="629">
        <v>0</v>
      </c>
      <c r="J117" s="629">
        <v>0</v>
      </c>
      <c r="K117" s="629">
        <v>0</v>
      </c>
      <c r="L117" s="629">
        <v>16</v>
      </c>
      <c r="M117" s="629">
        <v>377</v>
      </c>
      <c r="N117" s="629">
        <v>33</v>
      </c>
      <c r="O117" s="629">
        <v>11</v>
      </c>
      <c r="P117" s="629">
        <v>0</v>
      </c>
      <c r="Q117" s="629">
        <v>6</v>
      </c>
      <c r="R117" s="629">
        <v>28</v>
      </c>
      <c r="S117" s="629">
        <v>31</v>
      </c>
      <c r="T117" s="629">
        <v>15</v>
      </c>
      <c r="U117" s="629">
        <v>594</v>
      </c>
      <c r="V117" s="629">
        <v>920</v>
      </c>
      <c r="W117" s="629">
        <v>422</v>
      </c>
      <c r="X117" s="629">
        <v>0</v>
      </c>
      <c r="Y117" s="629">
        <v>0</v>
      </c>
      <c r="Z117" s="629">
        <v>0</v>
      </c>
      <c r="AA117" s="629">
        <v>0</v>
      </c>
      <c r="AB117" s="629">
        <v>269</v>
      </c>
      <c r="AC117" s="629">
        <v>493</v>
      </c>
      <c r="AD117" s="629">
        <v>325</v>
      </c>
      <c r="AE117" s="629">
        <v>994</v>
      </c>
      <c r="AF117" s="629">
        <v>131</v>
      </c>
      <c r="AG117" s="629">
        <v>8</v>
      </c>
      <c r="AH117" s="629">
        <v>1681</v>
      </c>
      <c r="AI117" s="629">
        <v>27</v>
      </c>
      <c r="AJ117" s="629">
        <v>2</v>
      </c>
      <c r="AK117" s="629">
        <v>506</v>
      </c>
      <c r="AL117" s="629">
        <v>293</v>
      </c>
      <c r="AM117" s="629">
        <v>60</v>
      </c>
      <c r="AN117" s="629">
        <v>91</v>
      </c>
      <c r="AO117" s="629">
        <v>3047</v>
      </c>
      <c r="AP117" s="629">
        <v>319</v>
      </c>
      <c r="AQ117" s="629">
        <v>0</v>
      </c>
      <c r="AR117" s="629">
        <v>2056</v>
      </c>
      <c r="AS117" s="629">
        <v>533</v>
      </c>
      <c r="AT117" s="629">
        <v>295</v>
      </c>
      <c r="AU117" s="629">
        <v>548</v>
      </c>
      <c r="AV117" s="629">
        <v>1068</v>
      </c>
      <c r="AW117" s="629">
        <v>288</v>
      </c>
      <c r="AX117" s="629">
        <v>792</v>
      </c>
      <c r="AY117" s="629">
        <v>181</v>
      </c>
      <c r="AZ117" s="629">
        <v>15</v>
      </c>
      <c r="BA117" s="629">
        <v>144</v>
      </c>
      <c r="BB117" s="629">
        <v>341</v>
      </c>
      <c r="BC117" s="629">
        <v>14</v>
      </c>
      <c r="BD117" s="629">
        <v>161</v>
      </c>
      <c r="BE117" s="629">
        <v>69</v>
      </c>
      <c r="BF117" s="629">
        <v>2016</v>
      </c>
      <c r="BG117" s="629">
        <v>0</v>
      </c>
      <c r="BH117" s="629">
        <v>0</v>
      </c>
      <c r="BI117" s="629">
        <v>0</v>
      </c>
      <c r="BJ117" s="629">
        <v>31</v>
      </c>
      <c r="BK117" s="629">
        <v>906</v>
      </c>
      <c r="BL117" s="629">
        <v>789</v>
      </c>
      <c r="BM117" s="629">
        <v>71</v>
      </c>
      <c r="BN117" s="629">
        <v>143</v>
      </c>
      <c r="BO117" s="629">
        <v>4123</v>
      </c>
      <c r="BP117" s="629">
        <v>860</v>
      </c>
      <c r="BQ117" s="629">
        <v>1135</v>
      </c>
      <c r="BR117" s="629">
        <v>626</v>
      </c>
      <c r="BS117" s="629">
        <v>2767</v>
      </c>
      <c r="BT117" s="629">
        <v>93</v>
      </c>
      <c r="BU117" s="629">
        <v>685</v>
      </c>
      <c r="BV117" s="629">
        <v>268</v>
      </c>
      <c r="BW117" s="629">
        <v>8259</v>
      </c>
      <c r="BX117" s="629">
        <v>1844</v>
      </c>
      <c r="BY117" s="629">
        <v>5905</v>
      </c>
      <c r="BZ117" s="629">
        <v>1806</v>
      </c>
      <c r="CA117" s="629">
        <v>6572</v>
      </c>
      <c r="CB117" s="629">
        <v>1463</v>
      </c>
      <c r="CC117" s="629">
        <v>9532</v>
      </c>
      <c r="CD117" s="629">
        <v>75</v>
      </c>
      <c r="CE117" s="629">
        <v>0</v>
      </c>
      <c r="CF117" s="629">
        <v>577</v>
      </c>
      <c r="CG117" s="629">
        <v>1149</v>
      </c>
      <c r="CH117" s="629">
        <v>1571</v>
      </c>
      <c r="CI117" s="629">
        <v>67</v>
      </c>
      <c r="CJ117" s="629">
        <v>424</v>
      </c>
      <c r="CK117" s="629">
        <v>333</v>
      </c>
      <c r="CL117" s="629">
        <v>1156</v>
      </c>
      <c r="CM117" s="629">
        <v>18</v>
      </c>
      <c r="CN117" s="629">
        <v>78</v>
      </c>
      <c r="CO117" s="629">
        <v>128</v>
      </c>
      <c r="CP117" s="629">
        <v>532</v>
      </c>
      <c r="CQ117" s="629">
        <v>2285</v>
      </c>
      <c r="CR117" s="629">
        <v>3023</v>
      </c>
      <c r="CS117" s="629">
        <v>118</v>
      </c>
      <c r="CT117" s="629">
        <v>133</v>
      </c>
      <c r="CU117" s="629">
        <v>573</v>
      </c>
      <c r="CV117" s="629">
        <v>258</v>
      </c>
      <c r="CW117" s="629">
        <v>255</v>
      </c>
      <c r="CX117" s="629">
        <v>54</v>
      </c>
      <c r="CY117" s="629">
        <v>1421</v>
      </c>
      <c r="CZ117" s="629">
        <v>6131</v>
      </c>
      <c r="DA117" s="629">
        <v>185</v>
      </c>
      <c r="DB117" s="629">
        <v>3124</v>
      </c>
      <c r="DC117" s="629">
        <v>798</v>
      </c>
      <c r="DD117" s="629">
        <v>3200</v>
      </c>
      <c r="DE117" s="629">
        <v>2658</v>
      </c>
      <c r="DF117" s="629">
        <v>0</v>
      </c>
      <c r="DG117" s="629">
        <v>63</v>
      </c>
      <c r="DH117" s="630">
        <v>97513</v>
      </c>
      <c r="DI117" s="637"/>
      <c r="DJ117" s="637"/>
      <c r="DK117" s="637"/>
      <c r="DL117" s="637"/>
      <c r="DM117" s="637"/>
      <c r="DN117" s="637"/>
      <c r="DO117" s="637"/>
      <c r="DP117" s="637"/>
      <c r="DQ117" s="637"/>
      <c r="DR117" s="637"/>
      <c r="DS117" s="637"/>
      <c r="DT117" s="637"/>
      <c r="DU117" s="637"/>
      <c r="DV117" s="637"/>
      <c r="DW117" s="637"/>
      <c r="DX117" s="637"/>
      <c r="DY117" s="637"/>
      <c r="DZ117" s="434"/>
    </row>
    <row r="118" spans="2:130" x14ac:dyDescent="0.15">
      <c r="B118" s="628">
        <v>47</v>
      </c>
      <c r="D118" s="433">
        <v>136</v>
      </c>
      <c r="E118" s="433" t="s">
        <v>63</v>
      </c>
      <c r="F118" s="629">
        <v>-60</v>
      </c>
      <c r="G118" s="629">
        <v>0</v>
      </c>
      <c r="H118" s="629">
        <v>0</v>
      </c>
      <c r="I118" s="629">
        <v>0</v>
      </c>
      <c r="J118" s="629">
        <v>0</v>
      </c>
      <c r="K118" s="629">
        <v>0</v>
      </c>
      <c r="L118" s="629">
        <v>0</v>
      </c>
      <c r="M118" s="629">
        <v>-85</v>
      </c>
      <c r="N118" s="629">
        <v>0</v>
      </c>
      <c r="O118" s="629">
        <v>-1</v>
      </c>
      <c r="P118" s="629">
        <v>0</v>
      </c>
      <c r="Q118" s="629">
        <v>0</v>
      </c>
      <c r="R118" s="629">
        <v>0</v>
      </c>
      <c r="S118" s="629">
        <v>0</v>
      </c>
      <c r="T118" s="629">
        <v>0</v>
      </c>
      <c r="U118" s="629">
        <v>0</v>
      </c>
      <c r="V118" s="629">
        <v>0</v>
      </c>
      <c r="W118" s="629">
        <v>0</v>
      </c>
      <c r="X118" s="629">
        <v>0</v>
      </c>
      <c r="Y118" s="629">
        <v>0</v>
      </c>
      <c r="Z118" s="629">
        <v>0</v>
      </c>
      <c r="AA118" s="629">
        <v>0</v>
      </c>
      <c r="AB118" s="629">
        <v>0</v>
      </c>
      <c r="AC118" s="629">
        <v>0</v>
      </c>
      <c r="AD118" s="629">
        <v>0</v>
      </c>
      <c r="AE118" s="629">
        <v>0</v>
      </c>
      <c r="AF118" s="629">
        <v>-2</v>
      </c>
      <c r="AG118" s="629">
        <v>0</v>
      </c>
      <c r="AH118" s="629">
        <v>0</v>
      </c>
      <c r="AI118" s="629">
        <v>0</v>
      </c>
      <c r="AJ118" s="629">
        <v>0</v>
      </c>
      <c r="AK118" s="629">
        <v>0</v>
      </c>
      <c r="AL118" s="629">
        <v>0</v>
      </c>
      <c r="AM118" s="629">
        <v>0</v>
      </c>
      <c r="AN118" s="629">
        <v>0</v>
      </c>
      <c r="AO118" s="629">
        <v>0</v>
      </c>
      <c r="AP118" s="629">
        <v>0</v>
      </c>
      <c r="AQ118" s="629">
        <v>0</v>
      </c>
      <c r="AR118" s="629">
        <v>0</v>
      </c>
      <c r="AS118" s="629">
        <v>0</v>
      </c>
      <c r="AT118" s="629">
        <v>0</v>
      </c>
      <c r="AU118" s="629">
        <v>0</v>
      </c>
      <c r="AV118" s="629">
        <v>0</v>
      </c>
      <c r="AW118" s="629">
        <v>0</v>
      </c>
      <c r="AX118" s="629">
        <v>0</v>
      </c>
      <c r="AY118" s="629">
        <v>0</v>
      </c>
      <c r="AZ118" s="629">
        <v>0</v>
      </c>
      <c r="BA118" s="629">
        <v>0</v>
      </c>
      <c r="BB118" s="629">
        <v>0</v>
      </c>
      <c r="BC118" s="629">
        <v>0</v>
      </c>
      <c r="BD118" s="629">
        <v>0</v>
      </c>
      <c r="BE118" s="629">
        <v>0</v>
      </c>
      <c r="BF118" s="629">
        <v>-1</v>
      </c>
      <c r="BG118" s="629">
        <v>0</v>
      </c>
      <c r="BH118" s="629">
        <v>0</v>
      </c>
      <c r="BI118" s="629">
        <v>0</v>
      </c>
      <c r="BJ118" s="629">
        <v>0</v>
      </c>
      <c r="BK118" s="629">
        <v>0</v>
      </c>
      <c r="BL118" s="629">
        <v>-1</v>
      </c>
      <c r="BM118" s="629">
        <v>0</v>
      </c>
      <c r="BN118" s="629">
        <v>0</v>
      </c>
      <c r="BO118" s="629">
        <v>-1</v>
      </c>
      <c r="BP118" s="629">
        <v>-1</v>
      </c>
      <c r="BQ118" s="629">
        <v>-78</v>
      </c>
      <c r="BR118" s="629">
        <v>-657</v>
      </c>
      <c r="BS118" s="629">
        <v>-1</v>
      </c>
      <c r="BT118" s="629">
        <v>-8</v>
      </c>
      <c r="BU118" s="629">
        <v>-730</v>
      </c>
      <c r="BV118" s="629">
        <v>0</v>
      </c>
      <c r="BW118" s="629">
        <v>-96</v>
      </c>
      <c r="BX118" s="629">
        <v>-1350</v>
      </c>
      <c r="BY118" s="629">
        <v>-1</v>
      </c>
      <c r="BZ118" s="629">
        <v>-76</v>
      </c>
      <c r="CA118" s="629">
        <v>0</v>
      </c>
      <c r="CB118" s="629">
        <v>-234</v>
      </c>
      <c r="CC118" s="629">
        <v>-275</v>
      </c>
      <c r="CD118" s="629">
        <v>-19</v>
      </c>
      <c r="CE118" s="629">
        <v>0</v>
      </c>
      <c r="CF118" s="629">
        <v>0</v>
      </c>
      <c r="CG118" s="629">
        <v>0</v>
      </c>
      <c r="CH118" s="629">
        <v>-108</v>
      </c>
      <c r="CI118" s="629">
        <v>0</v>
      </c>
      <c r="CJ118" s="629">
        <v>0</v>
      </c>
      <c r="CK118" s="629">
        <v>0</v>
      </c>
      <c r="CL118" s="629">
        <v>-1</v>
      </c>
      <c r="CM118" s="629">
        <v>0</v>
      </c>
      <c r="CN118" s="629">
        <v>0</v>
      </c>
      <c r="CO118" s="629">
        <v>0</v>
      </c>
      <c r="CP118" s="629">
        <v>-6</v>
      </c>
      <c r="CQ118" s="629">
        <v>-880</v>
      </c>
      <c r="CR118" s="629">
        <v>-2975</v>
      </c>
      <c r="CS118" s="629">
        <v>0</v>
      </c>
      <c r="CT118" s="629">
        <v>0</v>
      </c>
      <c r="CU118" s="629">
        <v>-136</v>
      </c>
      <c r="CV118" s="629">
        <v>-132</v>
      </c>
      <c r="CW118" s="629">
        <v>0</v>
      </c>
      <c r="CX118" s="629">
        <v>0</v>
      </c>
      <c r="CY118" s="629">
        <v>0</v>
      </c>
      <c r="CZ118" s="629">
        <v>-7</v>
      </c>
      <c r="DA118" s="629">
        <v>0</v>
      </c>
      <c r="DB118" s="629">
        <v>0</v>
      </c>
      <c r="DC118" s="629">
        <v>0</v>
      </c>
      <c r="DD118" s="629">
        <v>0</v>
      </c>
      <c r="DE118" s="629">
        <v>0</v>
      </c>
      <c r="DF118" s="629">
        <v>0</v>
      </c>
      <c r="DG118" s="629">
        <v>-18</v>
      </c>
      <c r="DH118" s="630">
        <v>-7940</v>
      </c>
      <c r="DI118" s="637"/>
      <c r="DJ118" s="637"/>
      <c r="DK118" s="637"/>
      <c r="DL118" s="637"/>
      <c r="DM118" s="637"/>
      <c r="DN118" s="637"/>
      <c r="DO118" s="637"/>
      <c r="DP118" s="637"/>
      <c r="DQ118" s="637"/>
      <c r="DR118" s="637"/>
      <c r="DS118" s="637"/>
      <c r="DT118" s="637"/>
      <c r="DU118" s="637"/>
      <c r="DV118" s="637"/>
      <c r="DW118" s="637"/>
      <c r="DX118" s="637"/>
      <c r="DY118" s="637"/>
      <c r="DZ118" s="434"/>
    </row>
    <row r="119" spans="2:130" x14ac:dyDescent="0.15">
      <c r="B119" s="628">
        <v>48</v>
      </c>
      <c r="D119" s="435">
        <v>137</v>
      </c>
      <c r="E119" s="435" t="s">
        <v>64</v>
      </c>
      <c r="F119" s="632">
        <v>265</v>
      </c>
      <c r="G119" s="632">
        <v>0</v>
      </c>
      <c r="H119" s="632">
        <v>23</v>
      </c>
      <c r="I119" s="632">
        <v>0</v>
      </c>
      <c r="J119" s="632">
        <v>0</v>
      </c>
      <c r="K119" s="632">
        <v>0</v>
      </c>
      <c r="L119" s="632">
        <v>144</v>
      </c>
      <c r="M119" s="632">
        <v>5238</v>
      </c>
      <c r="N119" s="632">
        <v>80</v>
      </c>
      <c r="O119" s="632">
        <v>129</v>
      </c>
      <c r="P119" s="632">
        <v>0</v>
      </c>
      <c r="Q119" s="632">
        <v>66</v>
      </c>
      <c r="R119" s="632">
        <v>228</v>
      </c>
      <c r="S119" s="632">
        <v>377</v>
      </c>
      <c r="T119" s="632">
        <v>216</v>
      </c>
      <c r="U119" s="632">
        <v>8232</v>
      </c>
      <c r="V119" s="632">
        <v>12179</v>
      </c>
      <c r="W119" s="632">
        <v>6054</v>
      </c>
      <c r="X119" s="632">
        <v>0</v>
      </c>
      <c r="Y119" s="632">
        <v>0</v>
      </c>
      <c r="Z119" s="632">
        <v>0</v>
      </c>
      <c r="AA119" s="632">
        <v>0</v>
      </c>
      <c r="AB119" s="632">
        <v>4865</v>
      </c>
      <c r="AC119" s="632">
        <v>6088</v>
      </c>
      <c r="AD119" s="632">
        <v>6330</v>
      </c>
      <c r="AE119" s="632">
        <v>15926</v>
      </c>
      <c r="AF119" s="632">
        <v>171</v>
      </c>
      <c r="AG119" s="632">
        <v>141</v>
      </c>
      <c r="AH119" s="632">
        <v>15548</v>
      </c>
      <c r="AI119" s="632">
        <v>415</v>
      </c>
      <c r="AJ119" s="632">
        <v>36</v>
      </c>
      <c r="AK119" s="632">
        <v>10287</v>
      </c>
      <c r="AL119" s="632">
        <v>3287</v>
      </c>
      <c r="AM119" s="632">
        <v>1255</v>
      </c>
      <c r="AN119" s="632">
        <v>1688</v>
      </c>
      <c r="AO119" s="632">
        <v>31321</v>
      </c>
      <c r="AP119" s="632">
        <v>19005</v>
      </c>
      <c r="AQ119" s="632">
        <v>0</v>
      </c>
      <c r="AR119" s="632">
        <v>26577</v>
      </c>
      <c r="AS119" s="632">
        <v>17358</v>
      </c>
      <c r="AT119" s="632">
        <v>8912</v>
      </c>
      <c r="AU119" s="632">
        <v>7652</v>
      </c>
      <c r="AV119" s="632">
        <v>17589</v>
      </c>
      <c r="AW119" s="632">
        <v>19023</v>
      </c>
      <c r="AX119" s="632">
        <v>36777</v>
      </c>
      <c r="AY119" s="632">
        <v>4726</v>
      </c>
      <c r="AZ119" s="632">
        <v>839</v>
      </c>
      <c r="BA119" s="632">
        <v>4670</v>
      </c>
      <c r="BB119" s="632">
        <v>37046</v>
      </c>
      <c r="BC119" s="632">
        <v>1012</v>
      </c>
      <c r="BD119" s="632">
        <v>13883</v>
      </c>
      <c r="BE119" s="632">
        <v>4517</v>
      </c>
      <c r="BF119" s="632">
        <v>67125</v>
      </c>
      <c r="BG119" s="632">
        <v>0</v>
      </c>
      <c r="BH119" s="632">
        <v>0</v>
      </c>
      <c r="BI119" s="632">
        <v>0</v>
      </c>
      <c r="BJ119" s="632">
        <v>4581</v>
      </c>
      <c r="BK119" s="632">
        <v>19385</v>
      </c>
      <c r="BL119" s="632">
        <v>8582</v>
      </c>
      <c r="BM119" s="632">
        <v>3504</v>
      </c>
      <c r="BN119" s="632">
        <v>708</v>
      </c>
      <c r="BO119" s="632">
        <v>49546</v>
      </c>
      <c r="BP119" s="632">
        <v>10911</v>
      </c>
      <c r="BQ119" s="632">
        <v>13516</v>
      </c>
      <c r="BR119" s="632">
        <v>10472</v>
      </c>
      <c r="BS119" s="632">
        <v>31972</v>
      </c>
      <c r="BT119" s="632">
        <v>1364</v>
      </c>
      <c r="BU119" s="632">
        <v>7451</v>
      </c>
      <c r="BV119" s="632">
        <v>9213</v>
      </c>
      <c r="BW119" s="632">
        <v>137537</v>
      </c>
      <c r="BX119" s="632">
        <v>60542</v>
      </c>
      <c r="BY119" s="632">
        <v>52567</v>
      </c>
      <c r="BZ119" s="632">
        <v>34780</v>
      </c>
      <c r="CA119" s="632">
        <v>138217</v>
      </c>
      <c r="CB119" s="632">
        <v>20495</v>
      </c>
      <c r="CC119" s="632">
        <v>85224</v>
      </c>
      <c r="CD119" s="632">
        <v>1683</v>
      </c>
      <c r="CE119" s="632">
        <v>0</v>
      </c>
      <c r="CF119" s="632">
        <v>3874</v>
      </c>
      <c r="CG119" s="632">
        <v>6066</v>
      </c>
      <c r="CH119" s="632">
        <v>13713</v>
      </c>
      <c r="CI119" s="632">
        <v>2375</v>
      </c>
      <c r="CJ119" s="632">
        <v>6804</v>
      </c>
      <c r="CK119" s="632">
        <v>3893</v>
      </c>
      <c r="CL119" s="632">
        <v>21617</v>
      </c>
      <c r="CM119" s="632">
        <v>249</v>
      </c>
      <c r="CN119" s="632">
        <v>1682</v>
      </c>
      <c r="CO119" s="632">
        <v>57331</v>
      </c>
      <c r="CP119" s="632">
        <v>47754</v>
      </c>
      <c r="CQ119" s="632">
        <v>82429</v>
      </c>
      <c r="CR119" s="632">
        <v>106755</v>
      </c>
      <c r="CS119" s="632">
        <v>3826</v>
      </c>
      <c r="CT119" s="632">
        <v>17533</v>
      </c>
      <c r="CU119" s="632">
        <v>28135</v>
      </c>
      <c r="CV119" s="632">
        <v>4494</v>
      </c>
      <c r="CW119" s="632">
        <v>13773</v>
      </c>
      <c r="CX119" s="632">
        <v>638</v>
      </c>
      <c r="CY119" s="632">
        <v>19387</v>
      </c>
      <c r="CZ119" s="632">
        <v>68658</v>
      </c>
      <c r="DA119" s="632">
        <v>3213</v>
      </c>
      <c r="DB119" s="632">
        <v>39508</v>
      </c>
      <c r="DC119" s="632">
        <v>11378</v>
      </c>
      <c r="DD119" s="632">
        <v>21844</v>
      </c>
      <c r="DE119" s="632">
        <v>19861</v>
      </c>
      <c r="DF119" s="632">
        <v>0</v>
      </c>
      <c r="DG119" s="632">
        <v>1552</v>
      </c>
      <c r="DH119" s="633">
        <v>1727892</v>
      </c>
      <c r="DI119" s="637"/>
      <c r="DJ119" s="637"/>
      <c r="DK119" s="637"/>
      <c r="DL119" s="637"/>
      <c r="DM119" s="637"/>
      <c r="DN119" s="637"/>
      <c r="DO119" s="637"/>
      <c r="DP119" s="637"/>
      <c r="DQ119" s="637"/>
      <c r="DR119" s="637"/>
      <c r="DS119" s="637"/>
      <c r="DT119" s="637"/>
      <c r="DU119" s="637"/>
      <c r="DV119" s="637"/>
      <c r="DW119" s="637"/>
      <c r="DX119" s="637"/>
      <c r="DY119" s="637"/>
      <c r="DZ119" s="434"/>
    </row>
    <row r="120" spans="2:130" x14ac:dyDescent="0.15">
      <c r="B120" s="628">
        <v>49</v>
      </c>
      <c r="D120" s="435">
        <v>138</v>
      </c>
      <c r="E120" s="435" t="s">
        <v>612</v>
      </c>
      <c r="F120" s="632">
        <v>482</v>
      </c>
      <c r="G120" s="632">
        <v>0</v>
      </c>
      <c r="H120" s="632">
        <v>32</v>
      </c>
      <c r="I120" s="632">
        <v>0</v>
      </c>
      <c r="J120" s="632">
        <v>0</v>
      </c>
      <c r="K120" s="632">
        <v>0</v>
      </c>
      <c r="L120" s="632">
        <v>319</v>
      </c>
      <c r="M120" s="632">
        <v>16759</v>
      </c>
      <c r="N120" s="632">
        <v>141</v>
      </c>
      <c r="O120" s="632">
        <v>702</v>
      </c>
      <c r="P120" s="632">
        <v>0</v>
      </c>
      <c r="Q120" s="632">
        <v>159</v>
      </c>
      <c r="R120" s="632">
        <v>589</v>
      </c>
      <c r="S120" s="632">
        <v>888</v>
      </c>
      <c r="T120" s="632">
        <v>528</v>
      </c>
      <c r="U120" s="632">
        <v>35807</v>
      </c>
      <c r="V120" s="632">
        <v>27581</v>
      </c>
      <c r="W120" s="632">
        <v>11292</v>
      </c>
      <c r="X120" s="632">
        <v>0</v>
      </c>
      <c r="Y120" s="632">
        <v>0</v>
      </c>
      <c r="Z120" s="632">
        <v>0</v>
      </c>
      <c r="AA120" s="632">
        <v>0</v>
      </c>
      <c r="AB120" s="632">
        <v>18770</v>
      </c>
      <c r="AC120" s="632">
        <v>18770</v>
      </c>
      <c r="AD120" s="632">
        <v>11996</v>
      </c>
      <c r="AE120" s="632">
        <v>49553</v>
      </c>
      <c r="AF120" s="632">
        <v>543</v>
      </c>
      <c r="AG120" s="632">
        <v>1181</v>
      </c>
      <c r="AH120" s="632">
        <v>43472</v>
      </c>
      <c r="AI120" s="632">
        <v>829</v>
      </c>
      <c r="AJ120" s="632">
        <v>85</v>
      </c>
      <c r="AK120" s="632">
        <v>20720</v>
      </c>
      <c r="AL120" s="632">
        <v>7146</v>
      </c>
      <c r="AM120" s="632">
        <v>2649</v>
      </c>
      <c r="AN120" s="632">
        <v>3421</v>
      </c>
      <c r="AO120" s="632">
        <v>114292</v>
      </c>
      <c r="AP120" s="632">
        <v>172714</v>
      </c>
      <c r="AQ120" s="632">
        <v>0</v>
      </c>
      <c r="AR120" s="632">
        <v>150822</v>
      </c>
      <c r="AS120" s="632">
        <v>58312</v>
      </c>
      <c r="AT120" s="632">
        <v>40556</v>
      </c>
      <c r="AU120" s="632">
        <v>19633</v>
      </c>
      <c r="AV120" s="632">
        <v>38855</v>
      </c>
      <c r="AW120" s="632">
        <v>43718</v>
      </c>
      <c r="AX120" s="632">
        <v>84175</v>
      </c>
      <c r="AY120" s="632">
        <v>12474</v>
      </c>
      <c r="AZ120" s="632">
        <v>2321</v>
      </c>
      <c r="BA120" s="632">
        <v>12956</v>
      </c>
      <c r="BB120" s="632">
        <v>105731</v>
      </c>
      <c r="BC120" s="632">
        <v>3044</v>
      </c>
      <c r="BD120" s="632">
        <v>34443</v>
      </c>
      <c r="BE120" s="632">
        <v>12335</v>
      </c>
      <c r="BF120" s="632">
        <v>186081</v>
      </c>
      <c r="BG120" s="632">
        <v>0</v>
      </c>
      <c r="BH120" s="632">
        <v>0</v>
      </c>
      <c r="BI120" s="632">
        <v>0</v>
      </c>
      <c r="BJ120" s="632">
        <v>17764</v>
      </c>
      <c r="BK120" s="632">
        <v>51599</v>
      </c>
      <c r="BL120" s="632">
        <v>23310</v>
      </c>
      <c r="BM120" s="632">
        <v>8865</v>
      </c>
      <c r="BN120" s="632">
        <v>2177</v>
      </c>
      <c r="BO120" s="632">
        <v>108698</v>
      </c>
      <c r="BP120" s="632">
        <v>24605</v>
      </c>
      <c r="BQ120" s="632">
        <v>27735</v>
      </c>
      <c r="BR120" s="632">
        <v>20835</v>
      </c>
      <c r="BS120" s="632">
        <v>100044</v>
      </c>
      <c r="BT120" s="632">
        <v>4374</v>
      </c>
      <c r="BU120" s="632">
        <v>15395</v>
      </c>
      <c r="BV120" s="632">
        <v>14394</v>
      </c>
      <c r="BW120" s="632">
        <v>200451</v>
      </c>
      <c r="BX120" s="632">
        <v>89369</v>
      </c>
      <c r="BY120" s="632">
        <v>72691</v>
      </c>
      <c r="BZ120" s="632">
        <v>46903</v>
      </c>
      <c r="CA120" s="632">
        <v>153162</v>
      </c>
      <c r="CB120" s="632">
        <v>30338</v>
      </c>
      <c r="CC120" s="632">
        <v>113222</v>
      </c>
      <c r="CD120" s="632">
        <v>3973</v>
      </c>
      <c r="CE120" s="632">
        <v>0</v>
      </c>
      <c r="CF120" s="632">
        <v>5684</v>
      </c>
      <c r="CG120" s="632">
        <v>9500</v>
      </c>
      <c r="CH120" s="632">
        <v>20454</v>
      </c>
      <c r="CI120" s="632">
        <v>3031</v>
      </c>
      <c r="CJ120" s="632">
        <v>12712</v>
      </c>
      <c r="CK120" s="632">
        <v>8807</v>
      </c>
      <c r="CL120" s="632">
        <v>36256</v>
      </c>
      <c r="CM120" s="632">
        <v>573</v>
      </c>
      <c r="CN120" s="632">
        <v>3688</v>
      </c>
      <c r="CO120" s="632">
        <v>80406</v>
      </c>
      <c r="CP120" s="632">
        <v>57591</v>
      </c>
      <c r="CQ120" s="632">
        <v>136332</v>
      </c>
      <c r="CR120" s="632">
        <v>187854</v>
      </c>
      <c r="CS120" s="632">
        <v>5951</v>
      </c>
      <c r="CT120" s="632">
        <v>24702</v>
      </c>
      <c r="CU120" s="632">
        <v>36380</v>
      </c>
      <c r="CV120" s="632">
        <v>7327</v>
      </c>
      <c r="CW120" s="632">
        <v>20579</v>
      </c>
      <c r="CX120" s="632">
        <v>2175</v>
      </c>
      <c r="CY120" s="632">
        <v>56959</v>
      </c>
      <c r="CZ120" s="632">
        <v>93857</v>
      </c>
      <c r="DA120" s="632">
        <v>6660</v>
      </c>
      <c r="DB120" s="632">
        <v>97040</v>
      </c>
      <c r="DC120" s="632">
        <v>16420</v>
      </c>
      <c r="DD120" s="632">
        <v>31006</v>
      </c>
      <c r="DE120" s="632">
        <v>27433</v>
      </c>
      <c r="DF120" s="632">
        <v>2818</v>
      </c>
      <c r="DG120" s="632">
        <v>3595</v>
      </c>
      <c r="DH120" s="633">
        <v>3492570</v>
      </c>
      <c r="DI120" s="637"/>
      <c r="DJ120" s="637"/>
      <c r="DK120" s="637"/>
      <c r="DL120" s="637"/>
      <c r="DM120" s="637"/>
      <c r="DN120" s="637"/>
      <c r="DO120" s="637"/>
      <c r="DP120" s="637"/>
      <c r="DQ120" s="637"/>
      <c r="DR120" s="637"/>
      <c r="DS120" s="637"/>
      <c r="DT120" s="637"/>
      <c r="DU120" s="637"/>
      <c r="DV120" s="637"/>
      <c r="DW120" s="637"/>
      <c r="DX120" s="637"/>
      <c r="DY120" s="637"/>
      <c r="DZ120" s="434"/>
    </row>
    <row r="121" spans="2:130" x14ac:dyDescent="0.15">
      <c r="D121" s="437" t="s">
        <v>960</v>
      </c>
      <c r="E121" s="437"/>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438"/>
      <c r="BG121" s="438"/>
      <c r="BH121" s="438"/>
      <c r="BI121" s="438"/>
      <c r="BJ121" s="438"/>
      <c r="BK121" s="438"/>
      <c r="BL121" s="438"/>
      <c r="BM121" s="438"/>
      <c r="BN121" s="438"/>
      <c r="BO121" s="438"/>
      <c r="BP121" s="438"/>
      <c r="BQ121" s="438"/>
      <c r="BR121" s="438"/>
      <c r="BS121" s="438"/>
      <c r="BT121" s="438"/>
      <c r="BU121" s="438"/>
      <c r="BV121" s="438"/>
      <c r="BW121" s="438"/>
      <c r="BX121" s="438"/>
      <c r="BY121" s="438"/>
      <c r="BZ121" s="438"/>
      <c r="CA121" s="438"/>
      <c r="CB121" s="438"/>
      <c r="CC121" s="438"/>
      <c r="CD121" s="438"/>
      <c r="CE121" s="438"/>
      <c r="CF121" s="438"/>
      <c r="CG121" s="438"/>
      <c r="CH121" s="438"/>
      <c r="CI121" s="438"/>
      <c r="CJ121" s="438"/>
      <c r="CK121" s="438"/>
      <c r="CL121" s="438"/>
      <c r="CM121" s="438"/>
      <c r="CN121" s="438"/>
      <c r="CO121" s="438"/>
      <c r="CP121" s="438"/>
      <c r="CQ121" s="438"/>
      <c r="CR121" s="438"/>
      <c r="CS121" s="438"/>
      <c r="CT121" s="438"/>
      <c r="CU121" s="438"/>
      <c r="CV121" s="438"/>
      <c r="CW121" s="438"/>
      <c r="CX121" s="438"/>
      <c r="CY121" s="438"/>
      <c r="CZ121" s="438"/>
      <c r="DA121" s="438"/>
      <c r="DB121" s="438"/>
      <c r="DC121" s="438"/>
      <c r="DD121" s="438"/>
      <c r="DE121" s="438"/>
      <c r="DF121" s="438"/>
      <c r="DG121" s="438"/>
      <c r="DH121" s="438"/>
      <c r="DI121" s="436"/>
      <c r="DJ121" s="436"/>
      <c r="DK121" s="436"/>
      <c r="DL121" s="436"/>
      <c r="DM121" s="436"/>
      <c r="DN121" s="436"/>
      <c r="DO121" s="436"/>
      <c r="DP121" s="436"/>
      <c r="DQ121" s="436"/>
      <c r="DR121" s="436"/>
      <c r="DS121" s="436"/>
      <c r="DT121" s="436"/>
      <c r="DU121" s="436"/>
      <c r="DV121" s="436"/>
      <c r="DW121" s="436"/>
      <c r="DX121" s="436"/>
      <c r="DY121" s="436"/>
      <c r="DZ121" s="434"/>
    </row>
    <row r="122" spans="2:130" s="623" customFormat="1" x14ac:dyDescent="0.15">
      <c r="F122" s="638">
        <v>1</v>
      </c>
      <c r="G122" s="638">
        <v>1</v>
      </c>
      <c r="H122" s="638">
        <v>1</v>
      </c>
      <c r="I122" s="638">
        <v>2</v>
      </c>
      <c r="J122" s="638">
        <v>3</v>
      </c>
      <c r="K122" s="638">
        <v>4</v>
      </c>
      <c r="L122" s="638">
        <v>4</v>
      </c>
      <c r="M122" s="638">
        <v>5</v>
      </c>
      <c r="N122" s="638">
        <v>5</v>
      </c>
      <c r="O122" s="638">
        <v>5</v>
      </c>
      <c r="P122" s="638">
        <v>5</v>
      </c>
      <c r="Q122" s="638">
        <v>6</v>
      </c>
      <c r="R122" s="638">
        <v>6</v>
      </c>
      <c r="S122" s="638">
        <v>7</v>
      </c>
      <c r="T122" s="638">
        <v>7</v>
      </c>
      <c r="U122" s="638">
        <v>7</v>
      </c>
      <c r="V122" s="638">
        <v>7</v>
      </c>
      <c r="W122" s="638">
        <v>22</v>
      </c>
      <c r="X122" s="638">
        <v>8</v>
      </c>
      <c r="Y122" s="638">
        <v>8</v>
      </c>
      <c r="Z122" s="638">
        <v>8</v>
      </c>
      <c r="AA122" s="638">
        <v>8</v>
      </c>
      <c r="AB122" s="638">
        <v>8</v>
      </c>
      <c r="AC122" s="638">
        <v>8</v>
      </c>
      <c r="AD122" s="638">
        <v>8</v>
      </c>
      <c r="AE122" s="638">
        <v>8</v>
      </c>
      <c r="AF122" s="638">
        <v>9</v>
      </c>
      <c r="AG122" s="638">
        <v>9</v>
      </c>
      <c r="AH122" s="638">
        <v>10</v>
      </c>
      <c r="AI122" s="638">
        <v>10</v>
      </c>
      <c r="AJ122" s="638">
        <v>22</v>
      </c>
      <c r="AK122" s="638">
        <v>11</v>
      </c>
      <c r="AL122" s="638">
        <v>11</v>
      </c>
      <c r="AM122" s="638">
        <v>11</v>
      </c>
      <c r="AN122" s="638">
        <v>11</v>
      </c>
      <c r="AO122" s="638">
        <v>12</v>
      </c>
      <c r="AP122" s="638">
        <v>12</v>
      </c>
      <c r="AQ122" s="638">
        <v>12</v>
      </c>
      <c r="AR122" s="638">
        <v>12</v>
      </c>
      <c r="AS122" s="638">
        <v>13</v>
      </c>
      <c r="AT122" s="638">
        <v>13</v>
      </c>
      <c r="AU122" s="638">
        <v>14</v>
      </c>
      <c r="AV122" s="638">
        <v>14</v>
      </c>
      <c r="AW122" s="638">
        <v>15</v>
      </c>
      <c r="AX122" s="638">
        <v>16</v>
      </c>
      <c r="AY122" s="638">
        <v>17</v>
      </c>
      <c r="AZ122" s="638">
        <v>18</v>
      </c>
      <c r="BA122" s="638">
        <v>18</v>
      </c>
      <c r="BB122" s="638">
        <v>19</v>
      </c>
      <c r="BC122" s="638">
        <v>19</v>
      </c>
      <c r="BD122" s="638">
        <v>19</v>
      </c>
      <c r="BE122" s="638">
        <v>19</v>
      </c>
      <c r="BF122" s="638">
        <v>20</v>
      </c>
      <c r="BG122" s="638">
        <v>20</v>
      </c>
      <c r="BH122" s="638">
        <v>21</v>
      </c>
      <c r="BI122" s="638">
        <v>21</v>
      </c>
      <c r="BJ122" s="638">
        <v>21</v>
      </c>
      <c r="BK122" s="638">
        <v>21</v>
      </c>
      <c r="BL122" s="638">
        <v>21</v>
      </c>
      <c r="BM122" s="638">
        <v>22</v>
      </c>
      <c r="BN122" s="638">
        <v>22</v>
      </c>
      <c r="BO122" s="638">
        <v>23</v>
      </c>
      <c r="BP122" s="638">
        <v>23</v>
      </c>
      <c r="BQ122" s="638">
        <v>23</v>
      </c>
      <c r="BR122" s="638">
        <v>23</v>
      </c>
      <c r="BS122" s="638">
        <v>24</v>
      </c>
      <c r="BT122" s="638">
        <v>24</v>
      </c>
      <c r="BU122" s="638">
        <v>25</v>
      </c>
      <c r="BV122" s="638">
        <v>26</v>
      </c>
      <c r="BW122" s="638">
        <v>27</v>
      </c>
      <c r="BX122" s="638">
        <v>28</v>
      </c>
      <c r="BY122" s="638">
        <v>29</v>
      </c>
      <c r="BZ122" s="638">
        <v>29</v>
      </c>
      <c r="CA122" s="638">
        <v>29</v>
      </c>
      <c r="CB122" s="638">
        <v>30</v>
      </c>
      <c r="CC122" s="638">
        <v>30</v>
      </c>
      <c r="CD122" s="638">
        <v>30</v>
      </c>
      <c r="CE122" s="638">
        <v>30</v>
      </c>
      <c r="CF122" s="638">
        <v>30</v>
      </c>
      <c r="CG122" s="638">
        <v>30</v>
      </c>
      <c r="CH122" s="638">
        <v>30</v>
      </c>
      <c r="CI122" s="638">
        <v>30</v>
      </c>
      <c r="CJ122" s="638">
        <v>31</v>
      </c>
      <c r="CK122" s="638">
        <v>31</v>
      </c>
      <c r="CL122" s="638">
        <v>31</v>
      </c>
      <c r="CM122" s="638">
        <v>31</v>
      </c>
      <c r="CN122" s="638">
        <v>31</v>
      </c>
      <c r="CO122" s="638">
        <v>32</v>
      </c>
      <c r="CP122" s="638">
        <v>33</v>
      </c>
      <c r="CQ122" s="638">
        <v>33</v>
      </c>
      <c r="CR122" s="638">
        <v>34</v>
      </c>
      <c r="CS122" s="638">
        <v>34</v>
      </c>
      <c r="CT122" s="638">
        <v>34</v>
      </c>
      <c r="CU122" s="638">
        <v>34</v>
      </c>
      <c r="CV122" s="638">
        <v>35</v>
      </c>
      <c r="CW122" s="638">
        <v>36</v>
      </c>
      <c r="CX122" s="638">
        <v>36</v>
      </c>
      <c r="CY122" s="638">
        <v>36</v>
      </c>
      <c r="CZ122" s="638">
        <v>36</v>
      </c>
      <c r="DA122" s="638">
        <v>37</v>
      </c>
      <c r="DB122" s="638">
        <v>37</v>
      </c>
      <c r="DC122" s="638">
        <v>38</v>
      </c>
      <c r="DD122" s="638">
        <v>38</v>
      </c>
      <c r="DE122" s="638">
        <v>38</v>
      </c>
      <c r="DF122" s="638">
        <v>39</v>
      </c>
      <c r="DG122" s="638">
        <v>40</v>
      </c>
      <c r="DH122" s="638">
        <v>41</v>
      </c>
      <c r="DI122" s="638">
        <v>42</v>
      </c>
      <c r="DJ122" s="638">
        <v>43</v>
      </c>
      <c r="DK122" s="638">
        <v>44</v>
      </c>
      <c r="DL122" s="638">
        <v>45</v>
      </c>
      <c r="DM122" s="638">
        <v>46</v>
      </c>
      <c r="DN122" s="638">
        <v>47</v>
      </c>
      <c r="DO122" s="638">
        <v>48</v>
      </c>
      <c r="DP122" s="638">
        <v>49</v>
      </c>
      <c r="DQ122" s="638">
        <v>50</v>
      </c>
      <c r="DR122" s="638">
        <v>51</v>
      </c>
      <c r="DS122" s="638">
        <v>52</v>
      </c>
      <c r="DT122" s="638">
        <v>53</v>
      </c>
      <c r="DU122" s="638">
        <v>54</v>
      </c>
      <c r="DV122" s="638">
        <v>55</v>
      </c>
      <c r="DW122" s="638">
        <v>56</v>
      </c>
      <c r="DX122" s="638">
        <v>57</v>
      </c>
      <c r="DY122" s="638">
        <v>58</v>
      </c>
    </row>
    <row r="123" spans="2:130" s="623" customFormat="1" x14ac:dyDescent="0.15">
      <c r="G123" s="623" t="s">
        <v>189</v>
      </c>
      <c r="DI123" s="628">
        <v>1</v>
      </c>
      <c r="DJ123" s="628">
        <v>2</v>
      </c>
      <c r="DK123" s="628">
        <v>3</v>
      </c>
      <c r="DL123" s="628">
        <v>4</v>
      </c>
      <c r="DM123" s="628">
        <v>5</v>
      </c>
      <c r="DN123" s="628">
        <v>6</v>
      </c>
      <c r="DO123" s="628">
        <v>7</v>
      </c>
      <c r="DP123" s="628">
        <v>8</v>
      </c>
      <c r="DQ123" s="628">
        <v>9</v>
      </c>
      <c r="DR123" s="628">
        <v>10</v>
      </c>
      <c r="DS123" s="628">
        <v>11</v>
      </c>
      <c r="DT123" s="628">
        <v>12</v>
      </c>
      <c r="DU123" s="628">
        <v>13</v>
      </c>
      <c r="DV123" s="628">
        <v>14</v>
      </c>
      <c r="DW123" s="628">
        <v>15</v>
      </c>
      <c r="DX123" s="628">
        <v>16</v>
      </c>
      <c r="DY123" s="628">
        <v>17</v>
      </c>
    </row>
    <row r="124" spans="2:130" x14ac:dyDescent="0.15">
      <c r="D124" s="439" t="s">
        <v>961</v>
      </c>
      <c r="E124" s="440"/>
      <c r="F124" s="440"/>
      <c r="G124" s="440"/>
      <c r="H124" s="440"/>
      <c r="I124" s="440"/>
      <c r="J124" s="441" t="s">
        <v>189</v>
      </c>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row>
    <row r="125" spans="2:130" x14ac:dyDescent="0.15">
      <c r="D125" s="440" t="s">
        <v>614</v>
      </c>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440"/>
      <c r="BC125" s="440"/>
      <c r="BD125" s="440"/>
      <c r="BE125" s="440"/>
      <c r="BF125" s="440"/>
      <c r="BG125" s="440"/>
      <c r="BH125" s="440"/>
      <c r="BI125" s="440"/>
      <c r="BJ125" s="442" t="s">
        <v>0</v>
      </c>
      <c r="BK125" s="440"/>
    </row>
    <row r="126" spans="2:130" x14ac:dyDescent="0.15">
      <c r="D126" s="443" t="s">
        <v>1</v>
      </c>
      <c r="E126" s="444"/>
      <c r="F126" s="445" t="s">
        <v>290</v>
      </c>
      <c r="G126" s="445" t="s">
        <v>238</v>
      </c>
      <c r="H126" s="445" t="s">
        <v>239</v>
      </c>
      <c r="I126" s="445" t="s">
        <v>240</v>
      </c>
      <c r="J126" s="445" t="s">
        <v>241</v>
      </c>
      <c r="K126" s="446" t="s">
        <v>242</v>
      </c>
      <c r="L126" s="446" t="s">
        <v>243</v>
      </c>
      <c r="M126" s="446" t="s">
        <v>244</v>
      </c>
      <c r="N126" s="446" t="s">
        <v>245</v>
      </c>
      <c r="O126" s="446" t="s">
        <v>2</v>
      </c>
      <c r="P126" s="446" t="s">
        <v>3</v>
      </c>
      <c r="Q126" s="446" t="s">
        <v>4</v>
      </c>
      <c r="R126" s="446" t="s">
        <v>5</v>
      </c>
      <c r="S126" s="446" t="s">
        <v>6</v>
      </c>
      <c r="T126" s="446" t="s">
        <v>7</v>
      </c>
      <c r="U126" s="446" t="s">
        <v>8</v>
      </c>
      <c r="V126" s="446" t="s">
        <v>9</v>
      </c>
      <c r="W126" s="446" t="s">
        <v>10</v>
      </c>
      <c r="X126" s="446" t="s">
        <v>11</v>
      </c>
      <c r="Y126" s="446" t="s">
        <v>12</v>
      </c>
      <c r="Z126" s="446" t="s">
        <v>13</v>
      </c>
      <c r="AA126" s="446" t="s">
        <v>14</v>
      </c>
      <c r="AB126" s="446" t="s">
        <v>15</v>
      </c>
      <c r="AC126" s="446" t="s">
        <v>16</v>
      </c>
      <c r="AD126" s="446" t="s">
        <v>17</v>
      </c>
      <c r="AE126" s="446" t="s">
        <v>18</v>
      </c>
      <c r="AF126" s="446" t="s">
        <v>19</v>
      </c>
      <c r="AG126" s="446" t="s">
        <v>20</v>
      </c>
      <c r="AH126" s="446" t="s">
        <v>21</v>
      </c>
      <c r="AI126" s="446" t="s">
        <v>22</v>
      </c>
      <c r="AJ126" s="446" t="s">
        <v>23</v>
      </c>
      <c r="AK126" s="446" t="s">
        <v>24</v>
      </c>
      <c r="AL126" s="446" t="s">
        <v>25</v>
      </c>
      <c r="AM126" s="446" t="s">
        <v>26</v>
      </c>
      <c r="AN126" s="446" t="s">
        <v>57</v>
      </c>
      <c r="AO126" s="445" t="s">
        <v>210</v>
      </c>
      <c r="AP126" s="445" t="s">
        <v>216</v>
      </c>
      <c r="AQ126" s="445" t="s">
        <v>217</v>
      </c>
      <c r="AR126" s="445" t="s">
        <v>218</v>
      </c>
      <c r="AS126" s="445" t="s">
        <v>219</v>
      </c>
      <c r="AT126" s="447">
        <v>41</v>
      </c>
      <c r="AU126" s="446">
        <v>42</v>
      </c>
      <c r="AV126" s="446">
        <v>43</v>
      </c>
      <c r="AW126" s="446">
        <v>44</v>
      </c>
      <c r="AX126" s="446">
        <v>45</v>
      </c>
      <c r="AY126" s="446">
        <v>46</v>
      </c>
      <c r="AZ126" s="446">
        <v>47</v>
      </c>
      <c r="BA126" s="447">
        <v>48</v>
      </c>
      <c r="BB126" s="447">
        <v>49</v>
      </c>
      <c r="BC126" s="446">
        <v>50</v>
      </c>
      <c r="BD126" s="448">
        <v>51</v>
      </c>
      <c r="BE126" s="447">
        <v>52</v>
      </c>
      <c r="BF126" s="447">
        <v>53</v>
      </c>
      <c r="BG126" s="446">
        <v>54</v>
      </c>
      <c r="BH126" s="448">
        <v>55</v>
      </c>
      <c r="BI126" s="446">
        <v>56</v>
      </c>
      <c r="BJ126" s="447">
        <v>57</v>
      </c>
      <c r="BK126" s="447">
        <v>58</v>
      </c>
    </row>
    <row r="127" spans="2:130" ht="36" x14ac:dyDescent="0.15">
      <c r="D127" s="449"/>
      <c r="E127" s="450" t="s">
        <v>311</v>
      </c>
      <c r="F127" s="451" t="s">
        <v>962</v>
      </c>
      <c r="G127" s="451" t="s">
        <v>963</v>
      </c>
      <c r="H127" s="451" t="s">
        <v>964</v>
      </c>
      <c r="I127" s="451" t="s">
        <v>28</v>
      </c>
      <c r="J127" s="451" t="s">
        <v>204</v>
      </c>
      <c r="K127" s="452" t="s">
        <v>29</v>
      </c>
      <c r="L127" s="452" t="s">
        <v>294</v>
      </c>
      <c r="M127" s="452" t="s">
        <v>30</v>
      </c>
      <c r="N127" s="452" t="s">
        <v>31</v>
      </c>
      <c r="O127" s="452" t="s">
        <v>965</v>
      </c>
      <c r="P127" s="452" t="s">
        <v>32</v>
      </c>
      <c r="Q127" s="452" t="s">
        <v>33</v>
      </c>
      <c r="R127" s="452" t="s">
        <v>34</v>
      </c>
      <c r="S127" s="452" t="s">
        <v>35</v>
      </c>
      <c r="T127" s="452" t="s">
        <v>296</v>
      </c>
      <c r="U127" s="452" t="s">
        <v>297</v>
      </c>
      <c r="V127" s="452" t="s">
        <v>298</v>
      </c>
      <c r="W127" s="452" t="s">
        <v>966</v>
      </c>
      <c r="X127" s="452" t="s">
        <v>36</v>
      </c>
      <c r="Y127" s="452" t="s">
        <v>967</v>
      </c>
      <c r="Z127" s="452" t="s">
        <v>207</v>
      </c>
      <c r="AA127" s="452" t="s">
        <v>56</v>
      </c>
      <c r="AB127" s="452" t="s">
        <v>37</v>
      </c>
      <c r="AC127" s="452" t="s">
        <v>208</v>
      </c>
      <c r="AD127" s="452" t="s">
        <v>300</v>
      </c>
      <c r="AE127" s="452" t="s">
        <v>968</v>
      </c>
      <c r="AF127" s="452" t="s">
        <v>969</v>
      </c>
      <c r="AG127" s="452" t="s">
        <v>38</v>
      </c>
      <c r="AH127" s="452" t="s">
        <v>39</v>
      </c>
      <c r="AI127" s="452" t="s">
        <v>970</v>
      </c>
      <c r="AJ127" s="452" t="s">
        <v>209</v>
      </c>
      <c r="AK127" s="452" t="s">
        <v>40</v>
      </c>
      <c r="AL127" s="452" t="s">
        <v>41</v>
      </c>
      <c r="AM127" s="452" t="s">
        <v>971</v>
      </c>
      <c r="AN127" s="452" t="s">
        <v>972</v>
      </c>
      <c r="AO127" s="451" t="s">
        <v>42</v>
      </c>
      <c r="AP127" s="451" t="s">
        <v>320</v>
      </c>
      <c r="AQ127" s="451" t="s">
        <v>43</v>
      </c>
      <c r="AR127" s="451" t="s">
        <v>321</v>
      </c>
      <c r="AS127" s="451" t="s">
        <v>322</v>
      </c>
      <c r="AT127" s="453" t="s">
        <v>44</v>
      </c>
      <c r="AU127" s="452" t="s">
        <v>58</v>
      </c>
      <c r="AV127" s="452" t="s">
        <v>45</v>
      </c>
      <c r="AW127" s="452" t="s">
        <v>46</v>
      </c>
      <c r="AX127" s="452" t="s">
        <v>609</v>
      </c>
      <c r="AY127" s="452" t="s">
        <v>610</v>
      </c>
      <c r="AZ127" s="452" t="s">
        <v>47</v>
      </c>
      <c r="BA127" s="453" t="s">
        <v>611</v>
      </c>
      <c r="BB127" s="453" t="s">
        <v>246</v>
      </c>
      <c r="BC127" s="452" t="s">
        <v>48</v>
      </c>
      <c r="BD127" s="454" t="s">
        <v>49</v>
      </c>
      <c r="BE127" s="453" t="s">
        <v>50</v>
      </c>
      <c r="BF127" s="453" t="s">
        <v>51</v>
      </c>
      <c r="BG127" s="452" t="s">
        <v>52</v>
      </c>
      <c r="BH127" s="454" t="s">
        <v>53</v>
      </c>
      <c r="BI127" s="452" t="s">
        <v>54</v>
      </c>
      <c r="BJ127" s="453" t="s">
        <v>55</v>
      </c>
      <c r="BK127" s="453" t="s">
        <v>247</v>
      </c>
    </row>
    <row r="128" spans="2:130" x14ac:dyDescent="0.15">
      <c r="D128" s="455" t="s">
        <v>615</v>
      </c>
      <c r="E128" s="456" t="s">
        <v>962</v>
      </c>
      <c r="F128" s="457">
        <v>49</v>
      </c>
      <c r="G128" s="457">
        <v>0</v>
      </c>
      <c r="H128" s="457">
        <v>0</v>
      </c>
      <c r="I128" s="457">
        <v>0</v>
      </c>
      <c r="J128" s="457">
        <v>3343</v>
      </c>
      <c r="K128" s="457">
        <v>4</v>
      </c>
      <c r="L128" s="457">
        <v>17</v>
      </c>
      <c r="M128" s="457">
        <v>114</v>
      </c>
      <c r="N128" s="457">
        <v>0</v>
      </c>
      <c r="O128" s="457">
        <v>20</v>
      </c>
      <c r="P128" s="457">
        <v>1</v>
      </c>
      <c r="Q128" s="457">
        <v>0</v>
      </c>
      <c r="R128" s="457">
        <v>0</v>
      </c>
      <c r="S128" s="457">
        <v>0</v>
      </c>
      <c r="T128" s="457">
        <v>0</v>
      </c>
      <c r="U128" s="457">
        <v>0</v>
      </c>
      <c r="V128" s="457">
        <v>0</v>
      </c>
      <c r="W128" s="457">
        <v>0</v>
      </c>
      <c r="X128" s="457">
        <v>0</v>
      </c>
      <c r="Y128" s="457">
        <v>0</v>
      </c>
      <c r="Z128" s="457">
        <v>0</v>
      </c>
      <c r="AA128" s="457">
        <v>45</v>
      </c>
      <c r="AB128" s="457">
        <v>176</v>
      </c>
      <c r="AC128" s="457">
        <v>0</v>
      </c>
      <c r="AD128" s="457">
        <v>0</v>
      </c>
      <c r="AE128" s="457">
        <v>0</v>
      </c>
      <c r="AF128" s="457">
        <v>31</v>
      </c>
      <c r="AG128" s="457">
        <v>0</v>
      </c>
      <c r="AH128" s="457">
        <v>1</v>
      </c>
      <c r="AI128" s="457">
        <v>2</v>
      </c>
      <c r="AJ128" s="457">
        <v>0</v>
      </c>
      <c r="AK128" s="457">
        <v>2</v>
      </c>
      <c r="AL128" s="457">
        <v>339</v>
      </c>
      <c r="AM128" s="457">
        <v>542</v>
      </c>
      <c r="AN128" s="457">
        <v>16</v>
      </c>
      <c r="AO128" s="457">
        <v>2</v>
      </c>
      <c r="AP128" s="457">
        <v>2915</v>
      </c>
      <c r="AQ128" s="457">
        <v>322</v>
      </c>
      <c r="AR128" s="457">
        <v>0</v>
      </c>
      <c r="AS128" s="457">
        <v>0</v>
      </c>
      <c r="AT128" s="458">
        <v>7941</v>
      </c>
      <c r="AU128" s="457">
        <v>160</v>
      </c>
      <c r="AV128" s="457">
        <v>10179</v>
      </c>
      <c r="AW128" s="457">
        <v>0</v>
      </c>
      <c r="AX128" s="457">
        <v>0</v>
      </c>
      <c r="AY128" s="457">
        <v>522</v>
      </c>
      <c r="AZ128" s="457">
        <v>0</v>
      </c>
      <c r="BA128" s="458">
        <v>10861</v>
      </c>
      <c r="BB128" s="458">
        <v>18802</v>
      </c>
      <c r="BC128" s="457">
        <v>1</v>
      </c>
      <c r="BD128" s="459">
        <v>339</v>
      </c>
      <c r="BE128" s="458">
        <v>11201</v>
      </c>
      <c r="BF128" s="458">
        <v>19142</v>
      </c>
      <c r="BG128" s="457">
        <v>-4301</v>
      </c>
      <c r="BH128" s="459">
        <v>-14327</v>
      </c>
      <c r="BI128" s="457">
        <v>-18628</v>
      </c>
      <c r="BJ128" s="458">
        <v>-7427</v>
      </c>
      <c r="BK128" s="458">
        <v>514</v>
      </c>
    </row>
    <row r="129" spans="4:63" x14ac:dyDescent="0.15">
      <c r="D129" s="455" t="s">
        <v>616</v>
      </c>
      <c r="E129" s="456" t="s">
        <v>963</v>
      </c>
      <c r="F129" s="457">
        <v>0</v>
      </c>
      <c r="G129" s="457">
        <v>0</v>
      </c>
      <c r="H129" s="457">
        <v>0</v>
      </c>
      <c r="I129" s="457">
        <v>0</v>
      </c>
      <c r="J129" s="457">
        <v>9</v>
      </c>
      <c r="K129" s="457">
        <v>0</v>
      </c>
      <c r="L129" s="457">
        <v>135</v>
      </c>
      <c r="M129" s="457">
        <v>25</v>
      </c>
      <c r="N129" s="457">
        <v>0</v>
      </c>
      <c r="O129" s="457">
        <v>0</v>
      </c>
      <c r="P129" s="457">
        <v>0</v>
      </c>
      <c r="Q129" s="457">
        <v>0</v>
      </c>
      <c r="R129" s="457">
        <v>0</v>
      </c>
      <c r="S129" s="457">
        <v>0</v>
      </c>
      <c r="T129" s="457">
        <v>0</v>
      </c>
      <c r="U129" s="457">
        <v>0</v>
      </c>
      <c r="V129" s="457">
        <v>0</v>
      </c>
      <c r="W129" s="457">
        <v>0</v>
      </c>
      <c r="X129" s="457">
        <v>0</v>
      </c>
      <c r="Y129" s="457">
        <v>0</v>
      </c>
      <c r="Z129" s="457">
        <v>0</v>
      </c>
      <c r="AA129" s="457">
        <v>5</v>
      </c>
      <c r="AB129" s="457">
        <v>5</v>
      </c>
      <c r="AC129" s="457">
        <v>0</v>
      </c>
      <c r="AD129" s="457">
        <v>0</v>
      </c>
      <c r="AE129" s="457">
        <v>0</v>
      </c>
      <c r="AF129" s="457">
        <v>0</v>
      </c>
      <c r="AG129" s="457">
        <v>0</v>
      </c>
      <c r="AH129" s="457">
        <v>0</v>
      </c>
      <c r="AI129" s="457">
        <v>0</v>
      </c>
      <c r="AJ129" s="457">
        <v>0</v>
      </c>
      <c r="AK129" s="457">
        <v>0</v>
      </c>
      <c r="AL129" s="457">
        <v>4</v>
      </c>
      <c r="AM129" s="457">
        <v>14</v>
      </c>
      <c r="AN129" s="457">
        <v>0</v>
      </c>
      <c r="AO129" s="457">
        <v>0</v>
      </c>
      <c r="AP129" s="457">
        <v>190</v>
      </c>
      <c r="AQ129" s="457">
        <v>3</v>
      </c>
      <c r="AR129" s="457">
        <v>0</v>
      </c>
      <c r="AS129" s="457">
        <v>0</v>
      </c>
      <c r="AT129" s="458">
        <v>390</v>
      </c>
      <c r="AU129" s="457">
        <v>10</v>
      </c>
      <c r="AV129" s="457">
        <v>525</v>
      </c>
      <c r="AW129" s="457">
        <v>0</v>
      </c>
      <c r="AX129" s="457">
        <v>0</v>
      </c>
      <c r="AY129" s="457">
        <v>0</v>
      </c>
      <c r="AZ129" s="457">
        <v>0</v>
      </c>
      <c r="BA129" s="458">
        <v>535</v>
      </c>
      <c r="BB129" s="458">
        <v>925</v>
      </c>
      <c r="BC129" s="457">
        <v>0</v>
      </c>
      <c r="BD129" s="459">
        <v>0</v>
      </c>
      <c r="BE129" s="458">
        <v>535</v>
      </c>
      <c r="BF129" s="458">
        <v>925</v>
      </c>
      <c r="BG129" s="457">
        <v>-138</v>
      </c>
      <c r="BH129" s="459">
        <v>-787</v>
      </c>
      <c r="BI129" s="457">
        <v>-925</v>
      </c>
      <c r="BJ129" s="458">
        <v>-390</v>
      </c>
      <c r="BK129" s="458">
        <v>0</v>
      </c>
    </row>
    <row r="130" spans="4:63" x14ac:dyDescent="0.15">
      <c r="D130" s="455" t="s">
        <v>617</v>
      </c>
      <c r="E130" s="456" t="s">
        <v>964</v>
      </c>
      <c r="F130" s="457">
        <v>0</v>
      </c>
      <c r="G130" s="457">
        <v>0</v>
      </c>
      <c r="H130" s="457">
        <v>0</v>
      </c>
      <c r="I130" s="457">
        <v>0</v>
      </c>
      <c r="J130" s="457">
        <v>251</v>
      </c>
      <c r="K130" s="457">
        <v>0</v>
      </c>
      <c r="L130" s="457">
        <v>0</v>
      </c>
      <c r="M130" s="457">
        <v>2</v>
      </c>
      <c r="N130" s="457">
        <v>0</v>
      </c>
      <c r="O130" s="457">
        <v>0</v>
      </c>
      <c r="P130" s="457">
        <v>0</v>
      </c>
      <c r="Q130" s="457">
        <v>0</v>
      </c>
      <c r="R130" s="457">
        <v>0</v>
      </c>
      <c r="S130" s="457">
        <v>0</v>
      </c>
      <c r="T130" s="457">
        <v>0</v>
      </c>
      <c r="U130" s="457">
        <v>0</v>
      </c>
      <c r="V130" s="457">
        <v>0</v>
      </c>
      <c r="W130" s="457">
        <v>0</v>
      </c>
      <c r="X130" s="457">
        <v>0</v>
      </c>
      <c r="Y130" s="457">
        <v>0</v>
      </c>
      <c r="Z130" s="457">
        <v>0</v>
      </c>
      <c r="AA130" s="457">
        <v>156</v>
      </c>
      <c r="AB130" s="457">
        <v>0</v>
      </c>
      <c r="AC130" s="457">
        <v>0</v>
      </c>
      <c r="AD130" s="457">
        <v>0</v>
      </c>
      <c r="AE130" s="457">
        <v>0</v>
      </c>
      <c r="AF130" s="457">
        <v>0</v>
      </c>
      <c r="AG130" s="457">
        <v>0</v>
      </c>
      <c r="AH130" s="457">
        <v>0</v>
      </c>
      <c r="AI130" s="457">
        <v>0</v>
      </c>
      <c r="AJ130" s="457">
        <v>0</v>
      </c>
      <c r="AK130" s="457">
        <v>0</v>
      </c>
      <c r="AL130" s="457">
        <v>5</v>
      </c>
      <c r="AM130" s="457">
        <v>129</v>
      </c>
      <c r="AN130" s="457">
        <v>0</v>
      </c>
      <c r="AO130" s="457">
        <v>0</v>
      </c>
      <c r="AP130" s="457">
        <v>672</v>
      </c>
      <c r="AQ130" s="457">
        <v>12</v>
      </c>
      <c r="AR130" s="457">
        <v>0</v>
      </c>
      <c r="AS130" s="457">
        <v>0</v>
      </c>
      <c r="AT130" s="458">
        <v>1227</v>
      </c>
      <c r="AU130" s="457">
        <v>52</v>
      </c>
      <c r="AV130" s="457">
        <v>1194</v>
      </c>
      <c r="AW130" s="457">
        <v>0</v>
      </c>
      <c r="AX130" s="457">
        <v>0</v>
      </c>
      <c r="AY130" s="457">
        <v>0</v>
      </c>
      <c r="AZ130" s="457">
        <v>0</v>
      </c>
      <c r="BA130" s="458">
        <v>1246</v>
      </c>
      <c r="BB130" s="458">
        <v>2473</v>
      </c>
      <c r="BC130" s="457">
        <v>0</v>
      </c>
      <c r="BD130" s="459">
        <v>0</v>
      </c>
      <c r="BE130" s="458">
        <v>1246</v>
      </c>
      <c r="BF130" s="458">
        <v>2473</v>
      </c>
      <c r="BG130" s="457">
        <v>-292</v>
      </c>
      <c r="BH130" s="459">
        <v>-2181</v>
      </c>
      <c r="BI130" s="457">
        <v>-2473</v>
      </c>
      <c r="BJ130" s="458">
        <v>-1227</v>
      </c>
      <c r="BK130" s="458">
        <v>0</v>
      </c>
    </row>
    <row r="131" spans="4:63" x14ac:dyDescent="0.15">
      <c r="D131" s="455" t="s">
        <v>618</v>
      </c>
      <c r="E131" s="456" t="s">
        <v>28</v>
      </c>
      <c r="F131" s="457">
        <v>0</v>
      </c>
      <c r="G131" s="457">
        <v>0</v>
      </c>
      <c r="H131" s="457">
        <v>0</v>
      </c>
      <c r="I131" s="457">
        <v>0</v>
      </c>
      <c r="J131" s="457">
        <v>5</v>
      </c>
      <c r="K131" s="457">
        <v>0</v>
      </c>
      <c r="L131" s="457">
        <v>234</v>
      </c>
      <c r="M131" s="457">
        <v>316</v>
      </c>
      <c r="N131" s="457">
        <v>1091</v>
      </c>
      <c r="O131" s="457">
        <v>1</v>
      </c>
      <c r="P131" s="457">
        <v>2112</v>
      </c>
      <c r="Q131" s="457">
        <v>11632</v>
      </c>
      <c r="R131" s="457">
        <v>14566</v>
      </c>
      <c r="S131" s="457">
        <v>14</v>
      </c>
      <c r="T131" s="457">
        <v>2</v>
      </c>
      <c r="U131" s="457">
        <v>2</v>
      </c>
      <c r="V131" s="457">
        <v>0</v>
      </c>
      <c r="W131" s="457">
        <v>3</v>
      </c>
      <c r="X131" s="457">
        <v>4</v>
      </c>
      <c r="Y131" s="457">
        <v>0</v>
      </c>
      <c r="Z131" s="457">
        <v>4</v>
      </c>
      <c r="AA131" s="457">
        <v>8</v>
      </c>
      <c r="AB131" s="457">
        <v>1115</v>
      </c>
      <c r="AC131" s="457">
        <v>32281</v>
      </c>
      <c r="AD131" s="457">
        <v>0</v>
      </c>
      <c r="AE131" s="457">
        <v>0</v>
      </c>
      <c r="AF131" s="457">
        <v>1</v>
      </c>
      <c r="AG131" s="457">
        <v>0</v>
      </c>
      <c r="AH131" s="457">
        <v>0</v>
      </c>
      <c r="AI131" s="457">
        <v>2</v>
      </c>
      <c r="AJ131" s="457">
        <v>0</v>
      </c>
      <c r="AK131" s="457">
        <v>1</v>
      </c>
      <c r="AL131" s="457">
        <v>13</v>
      </c>
      <c r="AM131" s="457">
        <v>3</v>
      </c>
      <c r="AN131" s="457">
        <v>0</v>
      </c>
      <c r="AO131" s="457">
        <v>1</v>
      </c>
      <c r="AP131" s="457">
        <v>-2</v>
      </c>
      <c r="AQ131" s="457">
        <v>5</v>
      </c>
      <c r="AR131" s="457">
        <v>0</v>
      </c>
      <c r="AS131" s="457">
        <v>1</v>
      </c>
      <c r="AT131" s="458">
        <v>63415</v>
      </c>
      <c r="AU131" s="457">
        <v>-17</v>
      </c>
      <c r="AV131" s="457">
        <v>-21</v>
      </c>
      <c r="AW131" s="457">
        <v>0</v>
      </c>
      <c r="AX131" s="457">
        <v>0</v>
      </c>
      <c r="AY131" s="457">
        <v>-13</v>
      </c>
      <c r="AZ131" s="457">
        <v>-17</v>
      </c>
      <c r="BA131" s="458">
        <v>-68</v>
      </c>
      <c r="BB131" s="458">
        <v>63347</v>
      </c>
      <c r="BC131" s="457">
        <v>14</v>
      </c>
      <c r="BD131" s="459">
        <v>253</v>
      </c>
      <c r="BE131" s="458">
        <v>199</v>
      </c>
      <c r="BF131" s="458">
        <v>63614</v>
      </c>
      <c r="BG131" s="457">
        <v>-62738</v>
      </c>
      <c r="BH131" s="459">
        <v>-557</v>
      </c>
      <c r="BI131" s="457">
        <v>-63295</v>
      </c>
      <c r="BJ131" s="458">
        <v>-63096</v>
      </c>
      <c r="BK131" s="458">
        <v>319</v>
      </c>
    </row>
    <row r="132" spans="4:63" x14ac:dyDescent="0.15">
      <c r="D132" s="455" t="s">
        <v>619</v>
      </c>
      <c r="E132" s="456" t="s">
        <v>204</v>
      </c>
      <c r="F132" s="457">
        <v>5</v>
      </c>
      <c r="G132" s="457">
        <v>0</v>
      </c>
      <c r="H132" s="457">
        <v>0</v>
      </c>
      <c r="I132" s="457">
        <v>0</v>
      </c>
      <c r="J132" s="457">
        <v>4092</v>
      </c>
      <c r="K132" s="457">
        <v>5</v>
      </c>
      <c r="L132" s="457">
        <v>95</v>
      </c>
      <c r="M132" s="457">
        <v>787</v>
      </c>
      <c r="N132" s="457">
        <v>0</v>
      </c>
      <c r="O132" s="457">
        <v>1</v>
      </c>
      <c r="P132" s="457">
        <v>6</v>
      </c>
      <c r="Q132" s="457">
        <v>0</v>
      </c>
      <c r="R132" s="457">
        <v>0</v>
      </c>
      <c r="S132" s="457">
        <v>0</v>
      </c>
      <c r="T132" s="457">
        <v>0</v>
      </c>
      <c r="U132" s="457">
        <v>0</v>
      </c>
      <c r="V132" s="457">
        <v>0</v>
      </c>
      <c r="W132" s="457">
        <v>0</v>
      </c>
      <c r="X132" s="457">
        <v>0</v>
      </c>
      <c r="Y132" s="457">
        <v>0</v>
      </c>
      <c r="Z132" s="457">
        <v>0</v>
      </c>
      <c r="AA132" s="457">
        <v>30</v>
      </c>
      <c r="AB132" s="457">
        <v>2</v>
      </c>
      <c r="AC132" s="457">
        <v>0</v>
      </c>
      <c r="AD132" s="457">
        <v>0</v>
      </c>
      <c r="AE132" s="457">
        <v>0</v>
      </c>
      <c r="AF132" s="457">
        <v>29</v>
      </c>
      <c r="AG132" s="457">
        <v>0</v>
      </c>
      <c r="AH132" s="457">
        <v>0</v>
      </c>
      <c r="AI132" s="457">
        <v>10</v>
      </c>
      <c r="AJ132" s="457">
        <v>0</v>
      </c>
      <c r="AK132" s="457">
        <v>24</v>
      </c>
      <c r="AL132" s="457">
        <v>924</v>
      </c>
      <c r="AM132" s="457">
        <v>2036</v>
      </c>
      <c r="AN132" s="457">
        <v>11</v>
      </c>
      <c r="AO132" s="457">
        <v>1</v>
      </c>
      <c r="AP132" s="457">
        <v>24450</v>
      </c>
      <c r="AQ132" s="457">
        <v>232</v>
      </c>
      <c r="AR132" s="457">
        <v>0</v>
      </c>
      <c r="AS132" s="457">
        <v>11</v>
      </c>
      <c r="AT132" s="458">
        <v>32751</v>
      </c>
      <c r="AU132" s="457">
        <v>2884</v>
      </c>
      <c r="AV132" s="457">
        <v>78409</v>
      </c>
      <c r="AW132" s="457">
        <v>0</v>
      </c>
      <c r="AX132" s="457">
        <v>0</v>
      </c>
      <c r="AY132" s="457">
        <v>0</v>
      </c>
      <c r="AZ132" s="457">
        <v>39</v>
      </c>
      <c r="BA132" s="458">
        <v>81332</v>
      </c>
      <c r="BB132" s="458">
        <v>114083</v>
      </c>
      <c r="BC132" s="457">
        <v>56</v>
      </c>
      <c r="BD132" s="459">
        <v>13702</v>
      </c>
      <c r="BE132" s="458">
        <v>95090</v>
      </c>
      <c r="BF132" s="458">
        <v>127841</v>
      </c>
      <c r="BG132" s="457">
        <v>-84943</v>
      </c>
      <c r="BH132" s="459">
        <v>-25296</v>
      </c>
      <c r="BI132" s="457">
        <v>-110239</v>
      </c>
      <c r="BJ132" s="458">
        <v>-15149</v>
      </c>
      <c r="BK132" s="458">
        <v>17602</v>
      </c>
    </row>
    <row r="133" spans="4:63" x14ac:dyDescent="0.15">
      <c r="D133" s="460" t="s">
        <v>620</v>
      </c>
      <c r="E133" s="461" t="s">
        <v>29</v>
      </c>
      <c r="F133" s="457">
        <v>3</v>
      </c>
      <c r="G133" s="457">
        <v>0</v>
      </c>
      <c r="H133" s="457">
        <v>0</v>
      </c>
      <c r="I133" s="457">
        <v>1</v>
      </c>
      <c r="J133" s="457">
        <v>21</v>
      </c>
      <c r="K133" s="457">
        <v>187</v>
      </c>
      <c r="L133" s="457">
        <v>252</v>
      </c>
      <c r="M133" s="457">
        <v>273</v>
      </c>
      <c r="N133" s="457">
        <v>0</v>
      </c>
      <c r="O133" s="457">
        <v>58</v>
      </c>
      <c r="P133" s="457">
        <v>188</v>
      </c>
      <c r="Q133" s="457">
        <v>165</v>
      </c>
      <c r="R133" s="457">
        <v>47</v>
      </c>
      <c r="S133" s="457">
        <v>71</v>
      </c>
      <c r="T133" s="457">
        <v>30</v>
      </c>
      <c r="U133" s="457">
        <v>73</v>
      </c>
      <c r="V133" s="457">
        <v>12</v>
      </c>
      <c r="W133" s="457">
        <v>48</v>
      </c>
      <c r="X133" s="457">
        <v>235</v>
      </c>
      <c r="Y133" s="457">
        <v>295</v>
      </c>
      <c r="Z133" s="457">
        <v>139</v>
      </c>
      <c r="AA133" s="457">
        <v>133</v>
      </c>
      <c r="AB133" s="457">
        <v>598</v>
      </c>
      <c r="AC133" s="457">
        <v>13</v>
      </c>
      <c r="AD133" s="457">
        <v>16</v>
      </c>
      <c r="AE133" s="457">
        <v>28</v>
      </c>
      <c r="AF133" s="457">
        <v>877</v>
      </c>
      <c r="AG133" s="457">
        <v>132</v>
      </c>
      <c r="AH133" s="457">
        <v>10</v>
      </c>
      <c r="AI133" s="457">
        <v>279</v>
      </c>
      <c r="AJ133" s="457">
        <v>66</v>
      </c>
      <c r="AK133" s="457">
        <v>282</v>
      </c>
      <c r="AL133" s="457">
        <v>130</v>
      </c>
      <c r="AM133" s="457">
        <v>698</v>
      </c>
      <c r="AN133" s="457">
        <v>161</v>
      </c>
      <c r="AO133" s="457">
        <v>329</v>
      </c>
      <c r="AP133" s="457">
        <v>132</v>
      </c>
      <c r="AQ133" s="457">
        <v>416</v>
      </c>
      <c r="AR133" s="457">
        <v>55</v>
      </c>
      <c r="AS133" s="457">
        <v>2</v>
      </c>
      <c r="AT133" s="458">
        <v>6455</v>
      </c>
      <c r="AU133" s="457">
        <v>354</v>
      </c>
      <c r="AV133" s="457">
        <v>15609</v>
      </c>
      <c r="AW133" s="457">
        <v>0</v>
      </c>
      <c r="AX133" s="457">
        <v>2</v>
      </c>
      <c r="AY133" s="457">
        <v>554</v>
      </c>
      <c r="AZ133" s="457">
        <v>89</v>
      </c>
      <c r="BA133" s="458">
        <v>16608</v>
      </c>
      <c r="BB133" s="458">
        <v>23063</v>
      </c>
      <c r="BC133" s="457">
        <v>33</v>
      </c>
      <c r="BD133" s="459">
        <v>546</v>
      </c>
      <c r="BE133" s="458">
        <v>17187</v>
      </c>
      <c r="BF133" s="458">
        <v>23642</v>
      </c>
      <c r="BG133" s="457">
        <v>-10915</v>
      </c>
      <c r="BH133" s="459">
        <v>-11979</v>
      </c>
      <c r="BI133" s="457">
        <v>-22894</v>
      </c>
      <c r="BJ133" s="458">
        <v>-5707</v>
      </c>
      <c r="BK133" s="458">
        <v>748</v>
      </c>
    </row>
    <row r="134" spans="4:63" x14ac:dyDescent="0.15">
      <c r="D134" s="460" t="s">
        <v>621</v>
      </c>
      <c r="E134" s="461" t="s">
        <v>294</v>
      </c>
      <c r="F134" s="457">
        <v>16</v>
      </c>
      <c r="G134" s="457">
        <v>0</v>
      </c>
      <c r="H134" s="457">
        <v>0</v>
      </c>
      <c r="I134" s="457">
        <v>1</v>
      </c>
      <c r="J134" s="457">
        <v>251</v>
      </c>
      <c r="K134" s="457">
        <v>4</v>
      </c>
      <c r="L134" s="457">
        <v>21631</v>
      </c>
      <c r="M134" s="457">
        <v>1980</v>
      </c>
      <c r="N134" s="457">
        <v>0</v>
      </c>
      <c r="O134" s="457">
        <v>307</v>
      </c>
      <c r="P134" s="457">
        <v>851</v>
      </c>
      <c r="Q134" s="457">
        <v>306</v>
      </c>
      <c r="R134" s="457">
        <v>112</v>
      </c>
      <c r="S134" s="457">
        <v>244</v>
      </c>
      <c r="T134" s="457">
        <v>24</v>
      </c>
      <c r="U134" s="457">
        <v>90</v>
      </c>
      <c r="V134" s="457">
        <v>63</v>
      </c>
      <c r="W134" s="457">
        <v>105</v>
      </c>
      <c r="X134" s="457">
        <v>848</v>
      </c>
      <c r="Y134" s="457">
        <v>1260</v>
      </c>
      <c r="Z134" s="457">
        <v>293</v>
      </c>
      <c r="AA134" s="457">
        <v>1971</v>
      </c>
      <c r="AB134" s="457">
        <v>9680</v>
      </c>
      <c r="AC134" s="457">
        <v>501</v>
      </c>
      <c r="AD134" s="457">
        <v>48</v>
      </c>
      <c r="AE134" s="457">
        <v>51</v>
      </c>
      <c r="AF134" s="457">
        <v>1574</v>
      </c>
      <c r="AG134" s="457">
        <v>392</v>
      </c>
      <c r="AH134" s="457">
        <v>123</v>
      </c>
      <c r="AI134" s="457">
        <v>752</v>
      </c>
      <c r="AJ134" s="457">
        <v>801</v>
      </c>
      <c r="AK134" s="457">
        <v>103</v>
      </c>
      <c r="AL134" s="457">
        <v>1608</v>
      </c>
      <c r="AM134" s="457">
        <v>1215</v>
      </c>
      <c r="AN134" s="457">
        <v>131</v>
      </c>
      <c r="AO134" s="457">
        <v>522</v>
      </c>
      <c r="AP134" s="457">
        <v>654</v>
      </c>
      <c r="AQ134" s="457">
        <v>365</v>
      </c>
      <c r="AR134" s="457">
        <v>1218</v>
      </c>
      <c r="AS134" s="457">
        <v>4</v>
      </c>
      <c r="AT134" s="458">
        <v>50099</v>
      </c>
      <c r="AU134" s="457">
        <v>248</v>
      </c>
      <c r="AV134" s="457">
        <v>1038</v>
      </c>
      <c r="AW134" s="457">
        <v>1</v>
      </c>
      <c r="AX134" s="457">
        <v>24</v>
      </c>
      <c r="AY134" s="457">
        <v>892</v>
      </c>
      <c r="AZ134" s="457">
        <v>-675</v>
      </c>
      <c r="BA134" s="458">
        <v>1528</v>
      </c>
      <c r="BB134" s="458">
        <v>51627</v>
      </c>
      <c r="BC134" s="457">
        <v>8236</v>
      </c>
      <c r="BD134" s="459">
        <v>41361</v>
      </c>
      <c r="BE134" s="458">
        <v>51125</v>
      </c>
      <c r="BF134" s="458">
        <v>101224</v>
      </c>
      <c r="BG134" s="457">
        <v>-7339</v>
      </c>
      <c r="BH134" s="459">
        <v>-29081</v>
      </c>
      <c r="BI134" s="457">
        <v>-36420</v>
      </c>
      <c r="BJ134" s="458">
        <v>14705</v>
      </c>
      <c r="BK134" s="458">
        <v>64804</v>
      </c>
    </row>
    <row r="135" spans="4:63" x14ac:dyDescent="0.15">
      <c r="D135" s="460" t="s">
        <v>622</v>
      </c>
      <c r="E135" s="461" t="s">
        <v>30</v>
      </c>
      <c r="F135" s="457">
        <v>50</v>
      </c>
      <c r="G135" s="457">
        <v>0</v>
      </c>
      <c r="H135" s="457">
        <v>0</v>
      </c>
      <c r="I135" s="457">
        <v>6</v>
      </c>
      <c r="J135" s="457">
        <v>186</v>
      </c>
      <c r="K135" s="457">
        <v>79</v>
      </c>
      <c r="L135" s="457">
        <v>2556</v>
      </c>
      <c r="M135" s="457">
        <v>38938</v>
      </c>
      <c r="N135" s="457">
        <v>3</v>
      </c>
      <c r="O135" s="457">
        <v>8851</v>
      </c>
      <c r="P135" s="457">
        <v>1342</v>
      </c>
      <c r="Q135" s="457">
        <v>1419</v>
      </c>
      <c r="R135" s="457">
        <v>452</v>
      </c>
      <c r="S135" s="457">
        <v>470</v>
      </c>
      <c r="T135" s="457">
        <v>72</v>
      </c>
      <c r="U135" s="457">
        <v>277</v>
      </c>
      <c r="V135" s="457">
        <v>161</v>
      </c>
      <c r="W135" s="457">
        <v>180</v>
      </c>
      <c r="X135" s="457">
        <v>1553</v>
      </c>
      <c r="Y135" s="457">
        <v>1648</v>
      </c>
      <c r="Z135" s="457">
        <v>856</v>
      </c>
      <c r="AA135" s="457">
        <v>853</v>
      </c>
      <c r="AB135" s="457">
        <v>865</v>
      </c>
      <c r="AC135" s="457">
        <v>51</v>
      </c>
      <c r="AD135" s="457">
        <v>138</v>
      </c>
      <c r="AE135" s="457">
        <v>205</v>
      </c>
      <c r="AF135" s="457">
        <v>2</v>
      </c>
      <c r="AG135" s="457">
        <v>2</v>
      </c>
      <c r="AH135" s="457">
        <v>7</v>
      </c>
      <c r="AI135" s="457">
        <v>90</v>
      </c>
      <c r="AJ135" s="457">
        <v>80</v>
      </c>
      <c r="AK135" s="457">
        <v>71</v>
      </c>
      <c r="AL135" s="457">
        <v>2754</v>
      </c>
      <c r="AM135" s="457">
        <v>36003</v>
      </c>
      <c r="AN135" s="457">
        <v>16</v>
      </c>
      <c r="AO135" s="457">
        <v>601</v>
      </c>
      <c r="AP135" s="457">
        <v>245</v>
      </c>
      <c r="AQ135" s="457">
        <v>865</v>
      </c>
      <c r="AR135" s="457">
        <v>29</v>
      </c>
      <c r="AS135" s="457">
        <v>26</v>
      </c>
      <c r="AT135" s="458">
        <v>102002</v>
      </c>
      <c r="AU135" s="457">
        <v>538</v>
      </c>
      <c r="AV135" s="457">
        <v>6948</v>
      </c>
      <c r="AW135" s="457">
        <v>0</v>
      </c>
      <c r="AX135" s="457">
        <v>0</v>
      </c>
      <c r="AY135" s="457">
        <v>0</v>
      </c>
      <c r="AZ135" s="457">
        <v>-727</v>
      </c>
      <c r="BA135" s="458">
        <v>6759</v>
      </c>
      <c r="BB135" s="458">
        <v>108761</v>
      </c>
      <c r="BC135" s="457">
        <v>26543</v>
      </c>
      <c r="BD135" s="459">
        <v>70178</v>
      </c>
      <c r="BE135" s="458">
        <v>103480</v>
      </c>
      <c r="BF135" s="458">
        <v>205482</v>
      </c>
      <c r="BG135" s="457">
        <v>-29636</v>
      </c>
      <c r="BH135" s="459">
        <v>-76757</v>
      </c>
      <c r="BI135" s="457">
        <v>-106393</v>
      </c>
      <c r="BJ135" s="458">
        <v>-2913</v>
      </c>
      <c r="BK135" s="458">
        <v>99089</v>
      </c>
    </row>
    <row r="136" spans="4:63" x14ac:dyDescent="0.15">
      <c r="D136" s="460" t="s">
        <v>623</v>
      </c>
      <c r="E136" s="461" t="s">
        <v>31</v>
      </c>
      <c r="F136" s="457">
        <v>13</v>
      </c>
      <c r="G136" s="457">
        <v>0</v>
      </c>
      <c r="H136" s="457">
        <v>0</v>
      </c>
      <c r="I136" s="457">
        <v>41</v>
      </c>
      <c r="J136" s="457">
        <v>123</v>
      </c>
      <c r="K136" s="457">
        <v>5</v>
      </c>
      <c r="L136" s="457">
        <v>406</v>
      </c>
      <c r="M136" s="457">
        <v>511</v>
      </c>
      <c r="N136" s="457">
        <v>150</v>
      </c>
      <c r="O136" s="457">
        <v>64</v>
      </c>
      <c r="P136" s="457">
        <v>894</v>
      </c>
      <c r="Q136" s="457">
        <v>6301</v>
      </c>
      <c r="R136" s="457">
        <v>421</v>
      </c>
      <c r="S136" s="457">
        <v>316</v>
      </c>
      <c r="T136" s="457">
        <v>126</v>
      </c>
      <c r="U136" s="457">
        <v>220</v>
      </c>
      <c r="V136" s="457">
        <v>38</v>
      </c>
      <c r="W136" s="457">
        <v>23</v>
      </c>
      <c r="X136" s="457">
        <v>279</v>
      </c>
      <c r="Y136" s="457">
        <v>90</v>
      </c>
      <c r="Z136" s="457">
        <v>562</v>
      </c>
      <c r="AA136" s="457">
        <v>175</v>
      </c>
      <c r="AB136" s="457">
        <v>3004</v>
      </c>
      <c r="AC136" s="457">
        <v>8435</v>
      </c>
      <c r="AD136" s="457">
        <v>229</v>
      </c>
      <c r="AE136" s="457">
        <v>262</v>
      </c>
      <c r="AF136" s="457">
        <v>2615</v>
      </c>
      <c r="AG136" s="457">
        <v>253</v>
      </c>
      <c r="AH136" s="457">
        <v>323</v>
      </c>
      <c r="AI136" s="457">
        <v>7476</v>
      </c>
      <c r="AJ136" s="457">
        <v>256</v>
      </c>
      <c r="AK136" s="457">
        <v>1073</v>
      </c>
      <c r="AL136" s="457">
        <v>1232</v>
      </c>
      <c r="AM136" s="457">
        <v>925</v>
      </c>
      <c r="AN136" s="457">
        <v>50</v>
      </c>
      <c r="AO136" s="457">
        <v>804</v>
      </c>
      <c r="AP136" s="457">
        <v>539</v>
      </c>
      <c r="AQ136" s="457">
        <v>899</v>
      </c>
      <c r="AR136" s="457">
        <v>0</v>
      </c>
      <c r="AS136" s="457">
        <v>83</v>
      </c>
      <c r="AT136" s="458">
        <v>39216</v>
      </c>
      <c r="AU136" s="457">
        <v>51</v>
      </c>
      <c r="AV136" s="457">
        <v>15825</v>
      </c>
      <c r="AW136" s="457">
        <v>0</v>
      </c>
      <c r="AX136" s="457">
        <v>0</v>
      </c>
      <c r="AY136" s="457">
        <v>0</v>
      </c>
      <c r="AZ136" s="457">
        <v>-1</v>
      </c>
      <c r="BA136" s="458">
        <v>15875</v>
      </c>
      <c r="BB136" s="458">
        <v>55091</v>
      </c>
      <c r="BC136" s="457">
        <v>0</v>
      </c>
      <c r="BD136" s="459">
        <v>1376</v>
      </c>
      <c r="BE136" s="458">
        <v>17251</v>
      </c>
      <c r="BF136" s="458">
        <v>56467</v>
      </c>
      <c r="BG136" s="457">
        <v>-9239</v>
      </c>
      <c r="BH136" s="459">
        <v>-45504</v>
      </c>
      <c r="BI136" s="457">
        <v>-54743</v>
      </c>
      <c r="BJ136" s="458">
        <v>-37492</v>
      </c>
      <c r="BK136" s="458">
        <v>1724</v>
      </c>
    </row>
    <row r="137" spans="4:63" x14ac:dyDescent="0.15">
      <c r="D137" s="460" t="s">
        <v>624</v>
      </c>
      <c r="E137" s="461" t="s">
        <v>965</v>
      </c>
      <c r="F137" s="457">
        <v>4</v>
      </c>
      <c r="G137" s="457">
        <v>0</v>
      </c>
      <c r="H137" s="457">
        <v>0</v>
      </c>
      <c r="I137" s="457">
        <v>2</v>
      </c>
      <c r="J137" s="457">
        <v>302</v>
      </c>
      <c r="K137" s="457">
        <v>10</v>
      </c>
      <c r="L137" s="457">
        <v>1229</v>
      </c>
      <c r="M137" s="457">
        <v>1845</v>
      </c>
      <c r="N137" s="457">
        <v>0</v>
      </c>
      <c r="O137" s="457">
        <v>10963</v>
      </c>
      <c r="P137" s="457">
        <v>672</v>
      </c>
      <c r="Q137" s="457">
        <v>283</v>
      </c>
      <c r="R137" s="457">
        <v>180</v>
      </c>
      <c r="S137" s="457">
        <v>355</v>
      </c>
      <c r="T137" s="457">
        <v>324</v>
      </c>
      <c r="U137" s="457">
        <v>2487</v>
      </c>
      <c r="V137" s="457">
        <v>529</v>
      </c>
      <c r="W137" s="457">
        <v>214</v>
      </c>
      <c r="X137" s="457">
        <v>4400</v>
      </c>
      <c r="Y137" s="457">
        <v>8977</v>
      </c>
      <c r="Z137" s="457">
        <v>2265</v>
      </c>
      <c r="AA137" s="457">
        <v>1224</v>
      </c>
      <c r="AB137" s="457">
        <v>2425</v>
      </c>
      <c r="AC137" s="457">
        <v>1</v>
      </c>
      <c r="AD137" s="457">
        <v>602</v>
      </c>
      <c r="AE137" s="457">
        <v>204</v>
      </c>
      <c r="AF137" s="457">
        <v>1298</v>
      </c>
      <c r="AG137" s="457">
        <v>255</v>
      </c>
      <c r="AH137" s="457">
        <v>161</v>
      </c>
      <c r="AI137" s="457">
        <v>398</v>
      </c>
      <c r="AJ137" s="457">
        <v>359</v>
      </c>
      <c r="AK137" s="457">
        <v>153</v>
      </c>
      <c r="AL137" s="457">
        <v>1289</v>
      </c>
      <c r="AM137" s="457">
        <v>544</v>
      </c>
      <c r="AN137" s="457">
        <v>52</v>
      </c>
      <c r="AO137" s="457">
        <v>1888</v>
      </c>
      <c r="AP137" s="457">
        <v>148</v>
      </c>
      <c r="AQ137" s="457">
        <v>311</v>
      </c>
      <c r="AR137" s="457">
        <v>133</v>
      </c>
      <c r="AS137" s="457">
        <v>14</v>
      </c>
      <c r="AT137" s="458">
        <v>46500</v>
      </c>
      <c r="AU137" s="457">
        <v>82</v>
      </c>
      <c r="AV137" s="457">
        <v>2938</v>
      </c>
      <c r="AW137" s="457">
        <v>7</v>
      </c>
      <c r="AX137" s="457">
        <v>0</v>
      </c>
      <c r="AY137" s="457">
        <v>0</v>
      </c>
      <c r="AZ137" s="457">
        <v>159</v>
      </c>
      <c r="BA137" s="458">
        <v>3186</v>
      </c>
      <c r="BB137" s="458">
        <v>49686</v>
      </c>
      <c r="BC137" s="457">
        <v>4782</v>
      </c>
      <c r="BD137" s="459">
        <v>35575</v>
      </c>
      <c r="BE137" s="458">
        <v>43543</v>
      </c>
      <c r="BF137" s="458">
        <v>90043</v>
      </c>
      <c r="BG137" s="457">
        <v>-5964</v>
      </c>
      <c r="BH137" s="459">
        <v>-39778</v>
      </c>
      <c r="BI137" s="457">
        <v>-45742</v>
      </c>
      <c r="BJ137" s="458">
        <v>-2199</v>
      </c>
      <c r="BK137" s="458">
        <v>44301</v>
      </c>
    </row>
    <row r="138" spans="4:63" x14ac:dyDescent="0.15">
      <c r="D138" s="460" t="s">
        <v>625</v>
      </c>
      <c r="E138" s="461" t="s">
        <v>32</v>
      </c>
      <c r="F138" s="457">
        <v>1</v>
      </c>
      <c r="G138" s="457">
        <v>0</v>
      </c>
      <c r="H138" s="457">
        <v>0</v>
      </c>
      <c r="I138" s="457">
        <v>0</v>
      </c>
      <c r="J138" s="457">
        <v>19</v>
      </c>
      <c r="K138" s="457">
        <v>0</v>
      </c>
      <c r="L138" s="457">
        <v>77</v>
      </c>
      <c r="M138" s="457">
        <v>534</v>
      </c>
      <c r="N138" s="457">
        <v>2</v>
      </c>
      <c r="O138" s="457">
        <v>160</v>
      </c>
      <c r="P138" s="457">
        <v>2331</v>
      </c>
      <c r="Q138" s="457">
        <v>1556</v>
      </c>
      <c r="R138" s="457">
        <v>849</v>
      </c>
      <c r="S138" s="457">
        <v>234</v>
      </c>
      <c r="T138" s="457">
        <v>144</v>
      </c>
      <c r="U138" s="457">
        <v>312</v>
      </c>
      <c r="V138" s="457">
        <v>69</v>
      </c>
      <c r="W138" s="457">
        <v>701</v>
      </c>
      <c r="X138" s="457">
        <v>1152</v>
      </c>
      <c r="Y138" s="457">
        <v>449</v>
      </c>
      <c r="Z138" s="457">
        <v>333</v>
      </c>
      <c r="AA138" s="457">
        <v>138</v>
      </c>
      <c r="AB138" s="457">
        <v>9573</v>
      </c>
      <c r="AC138" s="457">
        <v>4</v>
      </c>
      <c r="AD138" s="457">
        <v>72</v>
      </c>
      <c r="AE138" s="457">
        <v>8</v>
      </c>
      <c r="AF138" s="457">
        <v>45</v>
      </c>
      <c r="AG138" s="457">
        <v>0</v>
      </c>
      <c r="AH138" s="457">
        <v>18</v>
      </c>
      <c r="AI138" s="457">
        <v>4</v>
      </c>
      <c r="AJ138" s="457">
        <v>0</v>
      </c>
      <c r="AK138" s="457">
        <v>15</v>
      </c>
      <c r="AL138" s="457">
        <v>346</v>
      </c>
      <c r="AM138" s="457">
        <v>196</v>
      </c>
      <c r="AN138" s="457">
        <v>3</v>
      </c>
      <c r="AO138" s="457">
        <v>122</v>
      </c>
      <c r="AP138" s="457">
        <v>176</v>
      </c>
      <c r="AQ138" s="457">
        <v>59</v>
      </c>
      <c r="AR138" s="457">
        <v>14</v>
      </c>
      <c r="AS138" s="457">
        <v>17</v>
      </c>
      <c r="AT138" s="458">
        <v>19733</v>
      </c>
      <c r="AU138" s="457">
        <v>38</v>
      </c>
      <c r="AV138" s="457">
        <v>495</v>
      </c>
      <c r="AW138" s="457">
        <v>0</v>
      </c>
      <c r="AX138" s="457">
        <v>0</v>
      </c>
      <c r="AY138" s="457">
        <v>0</v>
      </c>
      <c r="AZ138" s="457">
        <v>-694</v>
      </c>
      <c r="BA138" s="458">
        <v>-161</v>
      </c>
      <c r="BB138" s="458">
        <v>19572</v>
      </c>
      <c r="BC138" s="457">
        <v>1307</v>
      </c>
      <c r="BD138" s="459">
        <v>26861</v>
      </c>
      <c r="BE138" s="458">
        <v>28007</v>
      </c>
      <c r="BF138" s="458">
        <v>47740</v>
      </c>
      <c r="BG138" s="457">
        <v>-2139</v>
      </c>
      <c r="BH138" s="459">
        <v>-11665</v>
      </c>
      <c r="BI138" s="457">
        <v>-13804</v>
      </c>
      <c r="BJ138" s="458">
        <v>14203</v>
      </c>
      <c r="BK138" s="458">
        <v>33936</v>
      </c>
    </row>
    <row r="139" spans="4:63" x14ac:dyDescent="0.15">
      <c r="D139" s="460" t="s">
        <v>626</v>
      </c>
      <c r="E139" s="461" t="s">
        <v>33</v>
      </c>
      <c r="F139" s="457">
        <v>0</v>
      </c>
      <c r="G139" s="457">
        <v>0</v>
      </c>
      <c r="H139" s="457">
        <v>0</v>
      </c>
      <c r="I139" s="457">
        <v>0</v>
      </c>
      <c r="J139" s="457">
        <v>0</v>
      </c>
      <c r="K139" s="457">
        <v>0</v>
      </c>
      <c r="L139" s="457">
        <v>15</v>
      </c>
      <c r="M139" s="457">
        <v>1</v>
      </c>
      <c r="N139" s="457">
        <v>0</v>
      </c>
      <c r="O139" s="457">
        <v>69</v>
      </c>
      <c r="P139" s="457">
        <v>135</v>
      </c>
      <c r="Q139" s="457">
        <v>271549</v>
      </c>
      <c r="R139" s="457">
        <v>53</v>
      </c>
      <c r="S139" s="457">
        <v>12758</v>
      </c>
      <c r="T139" s="457">
        <v>5995</v>
      </c>
      <c r="U139" s="457">
        <v>7761</v>
      </c>
      <c r="V139" s="457">
        <v>232</v>
      </c>
      <c r="W139" s="457">
        <v>135</v>
      </c>
      <c r="X139" s="457">
        <v>6471</v>
      </c>
      <c r="Y139" s="457">
        <v>1726</v>
      </c>
      <c r="Z139" s="457">
        <v>9144</v>
      </c>
      <c r="AA139" s="457">
        <v>101</v>
      </c>
      <c r="AB139" s="457">
        <v>4276</v>
      </c>
      <c r="AC139" s="457">
        <v>0</v>
      </c>
      <c r="AD139" s="457">
        <v>0</v>
      </c>
      <c r="AE139" s="457">
        <v>0</v>
      </c>
      <c r="AF139" s="457">
        <v>0</v>
      </c>
      <c r="AG139" s="457">
        <v>0</v>
      </c>
      <c r="AH139" s="457">
        <v>0</v>
      </c>
      <c r="AI139" s="457">
        <v>35</v>
      </c>
      <c r="AJ139" s="457">
        <v>0</v>
      </c>
      <c r="AK139" s="457">
        <v>2</v>
      </c>
      <c r="AL139" s="457">
        <v>0</v>
      </c>
      <c r="AM139" s="457">
        <v>0</v>
      </c>
      <c r="AN139" s="457">
        <v>0</v>
      </c>
      <c r="AO139" s="457">
        <v>46</v>
      </c>
      <c r="AP139" s="457">
        <v>2</v>
      </c>
      <c r="AQ139" s="457">
        <v>3</v>
      </c>
      <c r="AR139" s="457">
        <v>0</v>
      </c>
      <c r="AS139" s="457">
        <v>17</v>
      </c>
      <c r="AT139" s="458">
        <v>320526</v>
      </c>
      <c r="AU139" s="457">
        <v>0</v>
      </c>
      <c r="AV139" s="457">
        <v>-116</v>
      </c>
      <c r="AW139" s="457">
        <v>0</v>
      </c>
      <c r="AX139" s="457">
        <v>-53</v>
      </c>
      <c r="AY139" s="457">
        <v>-319</v>
      </c>
      <c r="AZ139" s="457">
        <v>-2014</v>
      </c>
      <c r="BA139" s="458">
        <v>-2502</v>
      </c>
      <c r="BB139" s="458">
        <v>318024</v>
      </c>
      <c r="BC139" s="457">
        <v>52087</v>
      </c>
      <c r="BD139" s="459">
        <v>347282</v>
      </c>
      <c r="BE139" s="458">
        <v>396867</v>
      </c>
      <c r="BF139" s="458">
        <v>717393</v>
      </c>
      <c r="BG139" s="457">
        <v>-13536</v>
      </c>
      <c r="BH139" s="459">
        <v>-266029</v>
      </c>
      <c r="BI139" s="457">
        <v>-279565</v>
      </c>
      <c r="BJ139" s="458">
        <v>117302</v>
      </c>
      <c r="BK139" s="458">
        <v>437828</v>
      </c>
    </row>
    <row r="140" spans="4:63" x14ac:dyDescent="0.15">
      <c r="D140" s="460" t="s">
        <v>627</v>
      </c>
      <c r="E140" s="461" t="s">
        <v>34</v>
      </c>
      <c r="F140" s="457">
        <v>0</v>
      </c>
      <c r="G140" s="457">
        <v>0</v>
      </c>
      <c r="H140" s="457">
        <v>0</v>
      </c>
      <c r="I140" s="457">
        <v>0</v>
      </c>
      <c r="J140" s="457">
        <v>23</v>
      </c>
      <c r="K140" s="457">
        <v>0</v>
      </c>
      <c r="L140" s="457">
        <v>26</v>
      </c>
      <c r="M140" s="457">
        <v>382</v>
      </c>
      <c r="N140" s="457">
        <v>0</v>
      </c>
      <c r="O140" s="457">
        <v>108</v>
      </c>
      <c r="P140" s="457">
        <v>273</v>
      </c>
      <c r="Q140" s="457">
        <v>3539</v>
      </c>
      <c r="R140" s="457">
        <v>38025</v>
      </c>
      <c r="S140" s="457">
        <v>3833</v>
      </c>
      <c r="T140" s="457">
        <v>1756</v>
      </c>
      <c r="U140" s="457">
        <v>1442</v>
      </c>
      <c r="V140" s="457">
        <v>261</v>
      </c>
      <c r="W140" s="457">
        <v>946</v>
      </c>
      <c r="X140" s="457">
        <v>9763</v>
      </c>
      <c r="Y140" s="457">
        <v>9722</v>
      </c>
      <c r="Z140" s="457">
        <v>2018</v>
      </c>
      <c r="AA140" s="457">
        <v>347</v>
      </c>
      <c r="AB140" s="457">
        <v>1538</v>
      </c>
      <c r="AC140" s="457">
        <v>25</v>
      </c>
      <c r="AD140" s="457">
        <v>3</v>
      </c>
      <c r="AE140" s="457">
        <v>0</v>
      </c>
      <c r="AF140" s="457">
        <v>3</v>
      </c>
      <c r="AG140" s="457">
        <v>0</v>
      </c>
      <c r="AH140" s="457">
        <v>0</v>
      </c>
      <c r="AI140" s="457">
        <v>1</v>
      </c>
      <c r="AJ140" s="457">
        <v>3</v>
      </c>
      <c r="AK140" s="457">
        <v>14</v>
      </c>
      <c r="AL140" s="457">
        <v>34</v>
      </c>
      <c r="AM140" s="457">
        <v>340</v>
      </c>
      <c r="AN140" s="457">
        <v>2</v>
      </c>
      <c r="AO140" s="457">
        <v>148</v>
      </c>
      <c r="AP140" s="457">
        <v>36</v>
      </c>
      <c r="AQ140" s="457">
        <v>22</v>
      </c>
      <c r="AR140" s="457">
        <v>3</v>
      </c>
      <c r="AS140" s="457">
        <v>14</v>
      </c>
      <c r="AT140" s="458">
        <v>74650</v>
      </c>
      <c r="AU140" s="457">
        <v>4</v>
      </c>
      <c r="AV140" s="457">
        <v>560</v>
      </c>
      <c r="AW140" s="457">
        <v>0</v>
      </c>
      <c r="AX140" s="457">
        <v>0</v>
      </c>
      <c r="AY140" s="457">
        <v>-388</v>
      </c>
      <c r="AZ140" s="457">
        <v>-2817</v>
      </c>
      <c r="BA140" s="458">
        <v>-2641</v>
      </c>
      <c r="BB140" s="458">
        <v>72009</v>
      </c>
      <c r="BC140" s="457">
        <v>11254</v>
      </c>
      <c r="BD140" s="459">
        <v>79665</v>
      </c>
      <c r="BE140" s="458">
        <v>88278</v>
      </c>
      <c r="BF140" s="458">
        <v>162928</v>
      </c>
      <c r="BG140" s="457">
        <v>-20554</v>
      </c>
      <c r="BH140" s="459">
        <v>-43506</v>
      </c>
      <c r="BI140" s="457">
        <v>-64060</v>
      </c>
      <c r="BJ140" s="458">
        <v>24218</v>
      </c>
      <c r="BK140" s="458">
        <v>98868</v>
      </c>
    </row>
    <row r="141" spans="4:63" x14ac:dyDescent="0.15">
      <c r="D141" s="460" t="s">
        <v>628</v>
      </c>
      <c r="E141" s="461" t="s">
        <v>35</v>
      </c>
      <c r="F141" s="457">
        <v>1</v>
      </c>
      <c r="G141" s="457">
        <v>0</v>
      </c>
      <c r="H141" s="457">
        <v>0</v>
      </c>
      <c r="I141" s="457">
        <v>8</v>
      </c>
      <c r="J141" s="457">
        <v>64</v>
      </c>
      <c r="K141" s="457">
        <v>2</v>
      </c>
      <c r="L141" s="457">
        <v>145</v>
      </c>
      <c r="M141" s="457">
        <v>931</v>
      </c>
      <c r="N141" s="457">
        <v>2</v>
      </c>
      <c r="O141" s="457">
        <v>105</v>
      </c>
      <c r="P141" s="457">
        <v>418</v>
      </c>
      <c r="Q141" s="457">
        <v>71</v>
      </c>
      <c r="R141" s="457">
        <v>140</v>
      </c>
      <c r="S141" s="457">
        <v>5130</v>
      </c>
      <c r="T141" s="457">
        <v>1570</v>
      </c>
      <c r="U141" s="457">
        <v>2866</v>
      </c>
      <c r="V141" s="457">
        <v>433</v>
      </c>
      <c r="W141" s="457">
        <v>392</v>
      </c>
      <c r="X141" s="457">
        <v>4946</v>
      </c>
      <c r="Y141" s="457">
        <v>4628</v>
      </c>
      <c r="Z141" s="457">
        <v>2478</v>
      </c>
      <c r="AA141" s="457">
        <v>263</v>
      </c>
      <c r="AB141" s="457">
        <v>17511</v>
      </c>
      <c r="AC141" s="457">
        <v>38</v>
      </c>
      <c r="AD141" s="457">
        <v>12</v>
      </c>
      <c r="AE141" s="457">
        <v>2</v>
      </c>
      <c r="AF141" s="457">
        <v>524</v>
      </c>
      <c r="AG141" s="457">
        <v>10</v>
      </c>
      <c r="AH141" s="457">
        <v>78</v>
      </c>
      <c r="AI141" s="457">
        <v>280</v>
      </c>
      <c r="AJ141" s="457">
        <v>19</v>
      </c>
      <c r="AK141" s="457">
        <v>316</v>
      </c>
      <c r="AL141" s="457">
        <v>40</v>
      </c>
      <c r="AM141" s="457">
        <v>82</v>
      </c>
      <c r="AN141" s="457">
        <v>16</v>
      </c>
      <c r="AO141" s="457">
        <v>414</v>
      </c>
      <c r="AP141" s="457">
        <v>262</v>
      </c>
      <c r="AQ141" s="457">
        <v>209</v>
      </c>
      <c r="AR141" s="457">
        <v>1</v>
      </c>
      <c r="AS141" s="457">
        <v>21</v>
      </c>
      <c r="AT141" s="458">
        <v>44428</v>
      </c>
      <c r="AU141" s="457">
        <v>97</v>
      </c>
      <c r="AV141" s="457">
        <v>955</v>
      </c>
      <c r="AW141" s="457">
        <v>1</v>
      </c>
      <c r="AX141" s="457">
        <v>32</v>
      </c>
      <c r="AY141" s="457">
        <v>1010</v>
      </c>
      <c r="AZ141" s="457">
        <v>-285</v>
      </c>
      <c r="BA141" s="458">
        <v>1810</v>
      </c>
      <c r="BB141" s="458">
        <v>46238</v>
      </c>
      <c r="BC141" s="457">
        <v>2095</v>
      </c>
      <c r="BD141" s="459">
        <v>37222</v>
      </c>
      <c r="BE141" s="458">
        <v>41127</v>
      </c>
      <c r="BF141" s="458">
        <v>85555</v>
      </c>
      <c r="BG141" s="457">
        <v>-3734</v>
      </c>
      <c r="BH141" s="459">
        <v>-23333</v>
      </c>
      <c r="BI141" s="457">
        <v>-27067</v>
      </c>
      <c r="BJ141" s="458">
        <v>14060</v>
      </c>
      <c r="BK141" s="458">
        <v>58488</v>
      </c>
    </row>
    <row r="142" spans="4:63" x14ac:dyDescent="0.15">
      <c r="D142" s="460" t="s">
        <v>629</v>
      </c>
      <c r="E142" s="433" t="s">
        <v>296</v>
      </c>
      <c r="F142" s="457">
        <v>0</v>
      </c>
      <c r="G142" s="457">
        <v>0</v>
      </c>
      <c r="H142" s="457">
        <v>0</v>
      </c>
      <c r="I142" s="457">
        <v>1</v>
      </c>
      <c r="J142" s="457">
        <v>0</v>
      </c>
      <c r="K142" s="457">
        <v>0</v>
      </c>
      <c r="L142" s="457">
        <v>4</v>
      </c>
      <c r="M142" s="457">
        <v>5</v>
      </c>
      <c r="N142" s="457">
        <v>0</v>
      </c>
      <c r="O142" s="457">
        <v>21</v>
      </c>
      <c r="P142" s="457">
        <v>52</v>
      </c>
      <c r="Q142" s="457">
        <v>0</v>
      </c>
      <c r="R142" s="457">
        <v>0</v>
      </c>
      <c r="S142" s="457">
        <v>78</v>
      </c>
      <c r="T142" s="457">
        <v>7055</v>
      </c>
      <c r="U142" s="457">
        <v>3088</v>
      </c>
      <c r="V142" s="457">
        <v>178</v>
      </c>
      <c r="W142" s="457">
        <v>37</v>
      </c>
      <c r="X142" s="457">
        <v>2098</v>
      </c>
      <c r="Y142" s="457">
        <v>324</v>
      </c>
      <c r="Z142" s="457">
        <v>2006</v>
      </c>
      <c r="AA142" s="457">
        <v>3</v>
      </c>
      <c r="AB142" s="457">
        <v>1320</v>
      </c>
      <c r="AC142" s="457">
        <v>0</v>
      </c>
      <c r="AD142" s="457">
        <v>174</v>
      </c>
      <c r="AE142" s="457">
        <v>0</v>
      </c>
      <c r="AF142" s="457">
        <v>1</v>
      </c>
      <c r="AG142" s="457">
        <v>0</v>
      </c>
      <c r="AH142" s="457">
        <v>0</v>
      </c>
      <c r="AI142" s="457">
        <v>16</v>
      </c>
      <c r="AJ142" s="457">
        <v>0</v>
      </c>
      <c r="AK142" s="457">
        <v>23</v>
      </c>
      <c r="AL142" s="457">
        <v>0</v>
      </c>
      <c r="AM142" s="457">
        <v>0</v>
      </c>
      <c r="AN142" s="457">
        <v>0</v>
      </c>
      <c r="AO142" s="457">
        <v>4284</v>
      </c>
      <c r="AP142" s="457">
        <v>0</v>
      </c>
      <c r="AQ142" s="457">
        <v>1</v>
      </c>
      <c r="AR142" s="457">
        <v>0</v>
      </c>
      <c r="AS142" s="457">
        <v>0</v>
      </c>
      <c r="AT142" s="458">
        <v>20769</v>
      </c>
      <c r="AU142" s="457">
        <v>0</v>
      </c>
      <c r="AV142" s="457">
        <v>45</v>
      </c>
      <c r="AW142" s="457">
        <v>0</v>
      </c>
      <c r="AX142" s="457">
        <v>289</v>
      </c>
      <c r="AY142" s="457">
        <v>11143</v>
      </c>
      <c r="AZ142" s="457">
        <v>777</v>
      </c>
      <c r="BA142" s="458">
        <v>12254</v>
      </c>
      <c r="BB142" s="458">
        <v>33023</v>
      </c>
      <c r="BC142" s="457">
        <v>14225</v>
      </c>
      <c r="BD142" s="459">
        <v>26864</v>
      </c>
      <c r="BE142" s="458">
        <v>53343</v>
      </c>
      <c r="BF142" s="458">
        <v>74112</v>
      </c>
      <c r="BG142" s="457">
        <v>-6517</v>
      </c>
      <c r="BH142" s="459">
        <v>-23877</v>
      </c>
      <c r="BI142" s="457">
        <v>-30394</v>
      </c>
      <c r="BJ142" s="458">
        <v>22949</v>
      </c>
      <c r="BK142" s="458">
        <v>43718</v>
      </c>
    </row>
    <row r="143" spans="4:63" x14ac:dyDescent="0.15">
      <c r="D143" s="460" t="s">
        <v>630</v>
      </c>
      <c r="E143" s="433" t="s">
        <v>297</v>
      </c>
      <c r="F143" s="457">
        <v>0</v>
      </c>
      <c r="G143" s="457">
        <v>0</v>
      </c>
      <c r="H143" s="457">
        <v>0</v>
      </c>
      <c r="I143" s="457">
        <v>1</v>
      </c>
      <c r="J143" s="457">
        <v>0</v>
      </c>
      <c r="K143" s="457">
        <v>0</v>
      </c>
      <c r="L143" s="457">
        <v>0</v>
      </c>
      <c r="M143" s="457">
        <v>0</v>
      </c>
      <c r="N143" s="457">
        <v>0</v>
      </c>
      <c r="O143" s="457">
        <v>142</v>
      </c>
      <c r="P143" s="457">
        <v>37</v>
      </c>
      <c r="Q143" s="457">
        <v>57</v>
      </c>
      <c r="R143" s="457">
        <v>14</v>
      </c>
      <c r="S143" s="457">
        <v>28</v>
      </c>
      <c r="T143" s="457">
        <v>150</v>
      </c>
      <c r="U143" s="457">
        <v>13865</v>
      </c>
      <c r="V143" s="457">
        <v>22</v>
      </c>
      <c r="W143" s="457">
        <v>38</v>
      </c>
      <c r="X143" s="457">
        <v>344</v>
      </c>
      <c r="Y143" s="457">
        <v>73</v>
      </c>
      <c r="Z143" s="457">
        <v>192</v>
      </c>
      <c r="AA143" s="457">
        <v>1</v>
      </c>
      <c r="AB143" s="457">
        <v>10</v>
      </c>
      <c r="AC143" s="457">
        <v>0</v>
      </c>
      <c r="AD143" s="457">
        <v>4</v>
      </c>
      <c r="AE143" s="457">
        <v>0</v>
      </c>
      <c r="AF143" s="457">
        <v>1</v>
      </c>
      <c r="AG143" s="457">
        <v>0</v>
      </c>
      <c r="AH143" s="457">
        <v>0</v>
      </c>
      <c r="AI143" s="457">
        <v>9</v>
      </c>
      <c r="AJ143" s="457">
        <v>0</v>
      </c>
      <c r="AK143" s="457">
        <v>1</v>
      </c>
      <c r="AL143" s="457">
        <v>0</v>
      </c>
      <c r="AM143" s="457">
        <v>0</v>
      </c>
      <c r="AN143" s="457">
        <v>0</v>
      </c>
      <c r="AO143" s="457">
        <v>5028</v>
      </c>
      <c r="AP143" s="457">
        <v>0</v>
      </c>
      <c r="AQ143" s="457">
        <v>1</v>
      </c>
      <c r="AR143" s="457">
        <v>0</v>
      </c>
      <c r="AS143" s="457">
        <v>0</v>
      </c>
      <c r="AT143" s="458">
        <v>20018</v>
      </c>
      <c r="AU143" s="457">
        <v>0</v>
      </c>
      <c r="AV143" s="457">
        <v>23</v>
      </c>
      <c r="AW143" s="457">
        <v>0</v>
      </c>
      <c r="AX143" s="457">
        <v>170</v>
      </c>
      <c r="AY143" s="457">
        <v>18970</v>
      </c>
      <c r="AZ143" s="457">
        <v>115</v>
      </c>
      <c r="BA143" s="458">
        <v>19278</v>
      </c>
      <c r="BB143" s="458">
        <v>39296</v>
      </c>
      <c r="BC143" s="457">
        <v>35666</v>
      </c>
      <c r="BD143" s="459">
        <v>48509</v>
      </c>
      <c r="BE143" s="458">
        <v>103453</v>
      </c>
      <c r="BF143" s="458">
        <v>123471</v>
      </c>
      <c r="BG143" s="457">
        <v>-6948</v>
      </c>
      <c r="BH143" s="459">
        <v>-32348</v>
      </c>
      <c r="BI143" s="457">
        <v>-39296</v>
      </c>
      <c r="BJ143" s="458">
        <v>64157</v>
      </c>
      <c r="BK143" s="458">
        <v>84175</v>
      </c>
    </row>
    <row r="144" spans="4:63" x14ac:dyDescent="0.15">
      <c r="D144" s="460" t="s">
        <v>631</v>
      </c>
      <c r="E144" s="433" t="s">
        <v>298</v>
      </c>
      <c r="F144" s="457">
        <v>0</v>
      </c>
      <c r="G144" s="457">
        <v>0</v>
      </c>
      <c r="H144" s="457">
        <v>0</v>
      </c>
      <c r="I144" s="457">
        <v>0</v>
      </c>
      <c r="J144" s="457">
        <v>0</v>
      </c>
      <c r="K144" s="457">
        <v>0</v>
      </c>
      <c r="L144" s="457">
        <v>0</v>
      </c>
      <c r="M144" s="457">
        <v>0</v>
      </c>
      <c r="N144" s="457">
        <v>0</v>
      </c>
      <c r="O144" s="457">
        <v>0</v>
      </c>
      <c r="P144" s="457">
        <v>0</v>
      </c>
      <c r="Q144" s="457">
        <v>0</v>
      </c>
      <c r="R144" s="457">
        <v>0</v>
      </c>
      <c r="S144" s="457">
        <v>2</v>
      </c>
      <c r="T144" s="457">
        <v>93</v>
      </c>
      <c r="U144" s="457">
        <v>554</v>
      </c>
      <c r="V144" s="457">
        <v>1713</v>
      </c>
      <c r="W144" s="457">
        <v>0</v>
      </c>
      <c r="X144" s="457">
        <v>120</v>
      </c>
      <c r="Y144" s="457">
        <v>109</v>
      </c>
      <c r="Z144" s="457">
        <v>57</v>
      </c>
      <c r="AA144" s="457">
        <v>2</v>
      </c>
      <c r="AB144" s="457">
        <v>43</v>
      </c>
      <c r="AC144" s="457">
        <v>0</v>
      </c>
      <c r="AD144" s="457">
        <v>2</v>
      </c>
      <c r="AE144" s="457">
        <v>0</v>
      </c>
      <c r="AF144" s="457">
        <v>175</v>
      </c>
      <c r="AG144" s="457">
        <v>1</v>
      </c>
      <c r="AH144" s="457">
        <v>0</v>
      </c>
      <c r="AI144" s="457">
        <v>4</v>
      </c>
      <c r="AJ144" s="457">
        <v>1</v>
      </c>
      <c r="AK144" s="457">
        <v>206</v>
      </c>
      <c r="AL144" s="457">
        <v>0</v>
      </c>
      <c r="AM144" s="457">
        <v>2804</v>
      </c>
      <c r="AN144" s="457">
        <v>0</v>
      </c>
      <c r="AO144" s="457">
        <v>1676</v>
      </c>
      <c r="AP144" s="457">
        <v>0</v>
      </c>
      <c r="AQ144" s="457">
        <v>86</v>
      </c>
      <c r="AR144" s="457">
        <v>70</v>
      </c>
      <c r="AS144" s="457">
        <v>0</v>
      </c>
      <c r="AT144" s="458">
        <v>7718</v>
      </c>
      <c r="AU144" s="457">
        <v>69</v>
      </c>
      <c r="AV144" s="457">
        <v>1038</v>
      </c>
      <c r="AW144" s="457">
        <v>0</v>
      </c>
      <c r="AX144" s="457">
        <v>841</v>
      </c>
      <c r="AY144" s="457">
        <v>12156</v>
      </c>
      <c r="AZ144" s="457">
        <v>483</v>
      </c>
      <c r="BA144" s="458">
        <v>14587</v>
      </c>
      <c r="BB144" s="458">
        <v>22305</v>
      </c>
      <c r="BC144" s="457">
        <v>1062</v>
      </c>
      <c r="BD144" s="459">
        <v>7314</v>
      </c>
      <c r="BE144" s="458">
        <v>22963</v>
      </c>
      <c r="BF144" s="458">
        <v>30681</v>
      </c>
      <c r="BG144" s="457">
        <v>-4194</v>
      </c>
      <c r="BH144" s="459">
        <v>-14013</v>
      </c>
      <c r="BI144" s="457">
        <v>-18207</v>
      </c>
      <c r="BJ144" s="458">
        <v>4756</v>
      </c>
      <c r="BK144" s="458">
        <v>12474</v>
      </c>
    </row>
    <row r="145" spans="4:63" x14ac:dyDescent="0.15">
      <c r="D145" s="460" t="s">
        <v>632</v>
      </c>
      <c r="E145" s="433" t="s">
        <v>966</v>
      </c>
      <c r="F145" s="457">
        <v>0</v>
      </c>
      <c r="G145" s="457">
        <v>0</v>
      </c>
      <c r="H145" s="457">
        <v>0</v>
      </c>
      <c r="I145" s="457">
        <v>0</v>
      </c>
      <c r="J145" s="457">
        <v>0</v>
      </c>
      <c r="K145" s="457">
        <v>0</v>
      </c>
      <c r="L145" s="457">
        <v>1</v>
      </c>
      <c r="M145" s="457">
        <v>0</v>
      </c>
      <c r="N145" s="457">
        <v>0</v>
      </c>
      <c r="O145" s="457">
        <v>0</v>
      </c>
      <c r="P145" s="457">
        <v>0</v>
      </c>
      <c r="Q145" s="457">
        <v>0</v>
      </c>
      <c r="R145" s="457">
        <v>3</v>
      </c>
      <c r="S145" s="457">
        <v>341</v>
      </c>
      <c r="T145" s="457">
        <v>131</v>
      </c>
      <c r="U145" s="457">
        <v>812</v>
      </c>
      <c r="V145" s="457">
        <v>1769</v>
      </c>
      <c r="W145" s="457">
        <v>4321</v>
      </c>
      <c r="X145" s="457">
        <v>19214</v>
      </c>
      <c r="Y145" s="457">
        <v>56032</v>
      </c>
      <c r="Z145" s="457">
        <v>509</v>
      </c>
      <c r="AA145" s="457">
        <v>32</v>
      </c>
      <c r="AB145" s="457">
        <v>67</v>
      </c>
      <c r="AC145" s="457">
        <v>1</v>
      </c>
      <c r="AD145" s="457">
        <v>0</v>
      </c>
      <c r="AE145" s="457">
        <v>0</v>
      </c>
      <c r="AF145" s="457">
        <v>6</v>
      </c>
      <c r="AG145" s="457">
        <v>4</v>
      </c>
      <c r="AH145" s="457">
        <v>0</v>
      </c>
      <c r="AI145" s="457">
        <v>0</v>
      </c>
      <c r="AJ145" s="457">
        <v>81</v>
      </c>
      <c r="AK145" s="457">
        <v>150</v>
      </c>
      <c r="AL145" s="457">
        <v>539</v>
      </c>
      <c r="AM145" s="457">
        <v>0</v>
      </c>
      <c r="AN145" s="457">
        <v>0</v>
      </c>
      <c r="AO145" s="457">
        <v>5537</v>
      </c>
      <c r="AP145" s="457">
        <v>0</v>
      </c>
      <c r="AQ145" s="457">
        <v>2</v>
      </c>
      <c r="AR145" s="457">
        <v>101</v>
      </c>
      <c r="AS145" s="457">
        <v>0</v>
      </c>
      <c r="AT145" s="458">
        <v>89653</v>
      </c>
      <c r="AU145" s="457">
        <v>2</v>
      </c>
      <c r="AV145" s="457">
        <v>441</v>
      </c>
      <c r="AW145" s="457">
        <v>0</v>
      </c>
      <c r="AX145" s="457">
        <v>0</v>
      </c>
      <c r="AY145" s="457">
        <v>0</v>
      </c>
      <c r="AZ145" s="457">
        <v>-57</v>
      </c>
      <c r="BA145" s="458">
        <v>386</v>
      </c>
      <c r="BB145" s="458">
        <v>90039</v>
      </c>
      <c r="BC145" s="457">
        <v>1289</v>
      </c>
      <c r="BD145" s="459">
        <v>13354</v>
      </c>
      <c r="BE145" s="458">
        <v>15029</v>
      </c>
      <c r="BF145" s="458">
        <v>104682</v>
      </c>
      <c r="BG145" s="457">
        <v>-29931</v>
      </c>
      <c r="BH145" s="459">
        <v>-59474</v>
      </c>
      <c r="BI145" s="457">
        <v>-89405</v>
      </c>
      <c r="BJ145" s="458">
        <v>-74376</v>
      </c>
      <c r="BK145" s="458">
        <v>15277</v>
      </c>
    </row>
    <row r="146" spans="4:63" x14ac:dyDescent="0.15">
      <c r="D146" s="460" t="s">
        <v>633</v>
      </c>
      <c r="E146" s="461" t="s">
        <v>36</v>
      </c>
      <c r="F146" s="457">
        <v>0</v>
      </c>
      <c r="G146" s="457">
        <v>0</v>
      </c>
      <c r="H146" s="457">
        <v>0</v>
      </c>
      <c r="I146" s="457">
        <v>0</v>
      </c>
      <c r="J146" s="457">
        <v>0</v>
      </c>
      <c r="K146" s="457">
        <v>0</v>
      </c>
      <c r="L146" s="457">
        <v>0</v>
      </c>
      <c r="M146" s="457">
        <v>0</v>
      </c>
      <c r="N146" s="457">
        <v>0</v>
      </c>
      <c r="O146" s="457">
        <v>1</v>
      </c>
      <c r="P146" s="457">
        <v>0</v>
      </c>
      <c r="Q146" s="457">
        <v>0</v>
      </c>
      <c r="R146" s="457">
        <v>0</v>
      </c>
      <c r="S146" s="457">
        <v>49</v>
      </c>
      <c r="T146" s="457">
        <v>997</v>
      </c>
      <c r="U146" s="457">
        <v>1753</v>
      </c>
      <c r="V146" s="457">
        <v>279</v>
      </c>
      <c r="W146" s="457">
        <v>291</v>
      </c>
      <c r="X146" s="457">
        <v>24047</v>
      </c>
      <c r="Y146" s="457">
        <v>5226</v>
      </c>
      <c r="Z146" s="457">
        <v>2034</v>
      </c>
      <c r="AA146" s="457">
        <v>25</v>
      </c>
      <c r="AB146" s="457">
        <v>1573</v>
      </c>
      <c r="AC146" s="457">
        <v>0</v>
      </c>
      <c r="AD146" s="457">
        <v>3</v>
      </c>
      <c r="AE146" s="457">
        <v>0</v>
      </c>
      <c r="AF146" s="457">
        <v>42</v>
      </c>
      <c r="AG146" s="457">
        <v>0</v>
      </c>
      <c r="AH146" s="457">
        <v>4</v>
      </c>
      <c r="AI146" s="457">
        <v>34</v>
      </c>
      <c r="AJ146" s="457">
        <v>11</v>
      </c>
      <c r="AK146" s="457">
        <v>131</v>
      </c>
      <c r="AL146" s="457">
        <v>63</v>
      </c>
      <c r="AM146" s="457">
        <v>19</v>
      </c>
      <c r="AN146" s="457">
        <v>0</v>
      </c>
      <c r="AO146" s="457">
        <v>2705</v>
      </c>
      <c r="AP146" s="457">
        <v>5</v>
      </c>
      <c r="AQ146" s="457">
        <v>25</v>
      </c>
      <c r="AR146" s="457">
        <v>0</v>
      </c>
      <c r="AS146" s="457">
        <v>4</v>
      </c>
      <c r="AT146" s="458">
        <v>39321</v>
      </c>
      <c r="AU146" s="457">
        <v>254</v>
      </c>
      <c r="AV146" s="457">
        <v>9919</v>
      </c>
      <c r="AW146" s="457">
        <v>0</v>
      </c>
      <c r="AX146" s="457">
        <v>1587</v>
      </c>
      <c r="AY146" s="457">
        <v>26738</v>
      </c>
      <c r="AZ146" s="457">
        <v>-241</v>
      </c>
      <c r="BA146" s="458">
        <v>38257</v>
      </c>
      <c r="BB146" s="458">
        <v>77578</v>
      </c>
      <c r="BC146" s="457">
        <v>35744</v>
      </c>
      <c r="BD146" s="459">
        <v>95207</v>
      </c>
      <c r="BE146" s="458">
        <v>169208</v>
      </c>
      <c r="BF146" s="458">
        <v>208529</v>
      </c>
      <c r="BG146" s="457">
        <v>-11627</v>
      </c>
      <c r="BH146" s="459">
        <v>-41349</v>
      </c>
      <c r="BI146" s="457">
        <v>-52976</v>
      </c>
      <c r="BJ146" s="458">
        <v>116232</v>
      </c>
      <c r="BK146" s="458">
        <v>155553</v>
      </c>
    </row>
    <row r="147" spans="4:63" x14ac:dyDescent="0.15">
      <c r="D147" s="460" t="s">
        <v>634</v>
      </c>
      <c r="E147" s="461" t="s">
        <v>967</v>
      </c>
      <c r="F147" s="457">
        <v>0</v>
      </c>
      <c r="G147" s="457">
        <v>0</v>
      </c>
      <c r="H147" s="457">
        <v>0</v>
      </c>
      <c r="I147" s="457">
        <v>0</v>
      </c>
      <c r="J147" s="457">
        <v>0</v>
      </c>
      <c r="K147" s="457">
        <v>0</v>
      </c>
      <c r="L147" s="457">
        <v>0</v>
      </c>
      <c r="M147" s="457">
        <v>1</v>
      </c>
      <c r="N147" s="457">
        <v>0</v>
      </c>
      <c r="O147" s="457">
        <v>0</v>
      </c>
      <c r="P147" s="457">
        <v>0</v>
      </c>
      <c r="Q147" s="457">
        <v>0</v>
      </c>
      <c r="R147" s="457">
        <v>0</v>
      </c>
      <c r="S147" s="457">
        <v>3</v>
      </c>
      <c r="T147" s="457">
        <v>21</v>
      </c>
      <c r="U147" s="457">
        <v>17</v>
      </c>
      <c r="V147" s="457">
        <v>0</v>
      </c>
      <c r="W147" s="457">
        <v>1</v>
      </c>
      <c r="X147" s="457">
        <v>9</v>
      </c>
      <c r="Y147" s="457">
        <v>1391</v>
      </c>
      <c r="Z147" s="457">
        <v>141</v>
      </c>
      <c r="AA147" s="457">
        <v>1</v>
      </c>
      <c r="AB147" s="457">
        <v>304</v>
      </c>
      <c r="AC147" s="457">
        <v>2</v>
      </c>
      <c r="AD147" s="457">
        <v>0</v>
      </c>
      <c r="AE147" s="457">
        <v>0</v>
      </c>
      <c r="AF147" s="457">
        <v>59</v>
      </c>
      <c r="AG147" s="457">
        <v>13</v>
      </c>
      <c r="AH147" s="457">
        <v>24</v>
      </c>
      <c r="AI147" s="457">
        <v>31</v>
      </c>
      <c r="AJ147" s="457">
        <v>17</v>
      </c>
      <c r="AK147" s="457">
        <v>107</v>
      </c>
      <c r="AL147" s="457">
        <v>39</v>
      </c>
      <c r="AM147" s="457">
        <v>6</v>
      </c>
      <c r="AN147" s="457">
        <v>1</v>
      </c>
      <c r="AO147" s="457">
        <v>397</v>
      </c>
      <c r="AP147" s="457">
        <v>16</v>
      </c>
      <c r="AQ147" s="457">
        <v>7</v>
      </c>
      <c r="AR147" s="457">
        <v>0</v>
      </c>
      <c r="AS147" s="457">
        <v>0</v>
      </c>
      <c r="AT147" s="458">
        <v>2608</v>
      </c>
      <c r="AU147" s="457">
        <v>31</v>
      </c>
      <c r="AV147" s="457">
        <v>54335</v>
      </c>
      <c r="AW147" s="457">
        <v>0</v>
      </c>
      <c r="AX147" s="457">
        <v>7036</v>
      </c>
      <c r="AY147" s="457">
        <v>13216</v>
      </c>
      <c r="AZ147" s="457">
        <v>-3091</v>
      </c>
      <c r="BA147" s="458">
        <v>71527</v>
      </c>
      <c r="BB147" s="458">
        <v>74135</v>
      </c>
      <c r="BC147" s="457">
        <v>51540</v>
      </c>
      <c r="BD147" s="459">
        <v>66511</v>
      </c>
      <c r="BE147" s="458">
        <v>189578</v>
      </c>
      <c r="BF147" s="458">
        <v>192186</v>
      </c>
      <c r="BG147" s="457">
        <v>-3402</v>
      </c>
      <c r="BH147" s="459">
        <v>-2703</v>
      </c>
      <c r="BI147" s="457">
        <v>-6105</v>
      </c>
      <c r="BJ147" s="458">
        <v>183473</v>
      </c>
      <c r="BK147" s="458">
        <v>186081</v>
      </c>
    </row>
    <row r="148" spans="4:63" x14ac:dyDescent="0.15">
      <c r="D148" s="460" t="s">
        <v>635</v>
      </c>
      <c r="E148" s="461" t="s">
        <v>207</v>
      </c>
      <c r="F148" s="457">
        <v>0</v>
      </c>
      <c r="G148" s="457">
        <v>0</v>
      </c>
      <c r="H148" s="457">
        <v>0</v>
      </c>
      <c r="I148" s="457">
        <v>0</v>
      </c>
      <c r="J148" s="457">
        <v>0</v>
      </c>
      <c r="K148" s="457">
        <v>0</v>
      </c>
      <c r="L148" s="457">
        <v>0</v>
      </c>
      <c r="M148" s="457">
        <v>0</v>
      </c>
      <c r="N148" s="457">
        <v>0</v>
      </c>
      <c r="O148" s="457">
        <v>0</v>
      </c>
      <c r="P148" s="457">
        <v>0</v>
      </c>
      <c r="Q148" s="457">
        <v>0</v>
      </c>
      <c r="R148" s="457">
        <v>0</v>
      </c>
      <c r="S148" s="457">
        <v>0</v>
      </c>
      <c r="T148" s="457">
        <v>0</v>
      </c>
      <c r="U148" s="457">
        <v>110</v>
      </c>
      <c r="V148" s="457">
        <v>0</v>
      </c>
      <c r="W148" s="457">
        <v>0</v>
      </c>
      <c r="X148" s="457">
        <v>0</v>
      </c>
      <c r="Y148" s="457">
        <v>0</v>
      </c>
      <c r="Z148" s="457">
        <v>23886</v>
      </c>
      <c r="AA148" s="457">
        <v>0</v>
      </c>
      <c r="AB148" s="457">
        <v>0</v>
      </c>
      <c r="AC148" s="457">
        <v>0</v>
      </c>
      <c r="AD148" s="457">
        <v>0</v>
      </c>
      <c r="AE148" s="457">
        <v>0</v>
      </c>
      <c r="AF148" s="457">
        <v>1</v>
      </c>
      <c r="AG148" s="457">
        <v>0</v>
      </c>
      <c r="AH148" s="457">
        <v>0</v>
      </c>
      <c r="AI148" s="457">
        <v>1732</v>
      </c>
      <c r="AJ148" s="457">
        <v>0</v>
      </c>
      <c r="AK148" s="457">
        <v>371</v>
      </c>
      <c r="AL148" s="457">
        <v>8</v>
      </c>
      <c r="AM148" s="457">
        <v>0</v>
      </c>
      <c r="AN148" s="457">
        <v>0</v>
      </c>
      <c r="AO148" s="457">
        <v>4877</v>
      </c>
      <c r="AP148" s="457">
        <v>0</v>
      </c>
      <c r="AQ148" s="457">
        <v>5</v>
      </c>
      <c r="AR148" s="457">
        <v>0</v>
      </c>
      <c r="AS148" s="457">
        <v>0</v>
      </c>
      <c r="AT148" s="458">
        <v>30990</v>
      </c>
      <c r="AU148" s="457">
        <v>0</v>
      </c>
      <c r="AV148" s="457">
        <v>7528</v>
      </c>
      <c r="AW148" s="457">
        <v>0</v>
      </c>
      <c r="AX148" s="457">
        <v>1527</v>
      </c>
      <c r="AY148" s="457">
        <v>9965</v>
      </c>
      <c r="AZ148" s="457">
        <v>572</v>
      </c>
      <c r="BA148" s="458">
        <v>19592</v>
      </c>
      <c r="BB148" s="458">
        <v>50582</v>
      </c>
      <c r="BC148" s="457">
        <v>34086</v>
      </c>
      <c r="BD148" s="459">
        <v>49851</v>
      </c>
      <c r="BE148" s="458">
        <v>103529</v>
      </c>
      <c r="BF148" s="458">
        <v>134519</v>
      </c>
      <c r="BG148" s="457">
        <v>-6277</v>
      </c>
      <c r="BH148" s="459">
        <v>-35569</v>
      </c>
      <c r="BI148" s="457">
        <v>-41846</v>
      </c>
      <c r="BJ148" s="458">
        <v>61683</v>
      </c>
      <c r="BK148" s="458">
        <v>92673</v>
      </c>
    </row>
    <row r="149" spans="4:63" x14ac:dyDescent="0.15">
      <c r="D149" s="460" t="s">
        <v>636</v>
      </c>
      <c r="E149" s="461" t="s">
        <v>56</v>
      </c>
      <c r="F149" s="457">
        <v>0</v>
      </c>
      <c r="G149" s="457">
        <v>0</v>
      </c>
      <c r="H149" s="457">
        <v>0</v>
      </c>
      <c r="I149" s="457">
        <v>2</v>
      </c>
      <c r="J149" s="457">
        <v>156</v>
      </c>
      <c r="K149" s="457">
        <v>15</v>
      </c>
      <c r="L149" s="457">
        <v>1059</v>
      </c>
      <c r="M149" s="457">
        <v>465</v>
      </c>
      <c r="N149" s="457">
        <v>20</v>
      </c>
      <c r="O149" s="457">
        <v>98</v>
      </c>
      <c r="P149" s="457">
        <v>586</v>
      </c>
      <c r="Q149" s="457">
        <v>2598</v>
      </c>
      <c r="R149" s="457">
        <v>3964</v>
      </c>
      <c r="S149" s="457">
        <v>298</v>
      </c>
      <c r="T149" s="457">
        <v>43</v>
      </c>
      <c r="U149" s="457">
        <v>305</v>
      </c>
      <c r="V149" s="457">
        <v>133</v>
      </c>
      <c r="W149" s="457">
        <v>58</v>
      </c>
      <c r="X149" s="457">
        <v>518</v>
      </c>
      <c r="Y149" s="457">
        <v>1361</v>
      </c>
      <c r="Z149" s="457">
        <v>223</v>
      </c>
      <c r="AA149" s="457">
        <v>1051</v>
      </c>
      <c r="AB149" s="457">
        <v>582</v>
      </c>
      <c r="AC149" s="457">
        <v>1225</v>
      </c>
      <c r="AD149" s="457">
        <v>59</v>
      </c>
      <c r="AE149" s="457">
        <v>58</v>
      </c>
      <c r="AF149" s="457">
        <v>1349</v>
      </c>
      <c r="AG149" s="457">
        <v>1432</v>
      </c>
      <c r="AH149" s="457">
        <v>27</v>
      </c>
      <c r="AI149" s="457">
        <v>448</v>
      </c>
      <c r="AJ149" s="457">
        <v>1086</v>
      </c>
      <c r="AK149" s="457">
        <v>714</v>
      </c>
      <c r="AL149" s="457">
        <v>4771</v>
      </c>
      <c r="AM149" s="457">
        <v>938</v>
      </c>
      <c r="AN149" s="457">
        <v>363</v>
      </c>
      <c r="AO149" s="457">
        <v>1152</v>
      </c>
      <c r="AP149" s="457">
        <v>289</v>
      </c>
      <c r="AQ149" s="457">
        <v>906</v>
      </c>
      <c r="AR149" s="457">
        <v>178</v>
      </c>
      <c r="AS149" s="457">
        <v>6</v>
      </c>
      <c r="AT149" s="458">
        <v>28536</v>
      </c>
      <c r="AU149" s="457">
        <v>965</v>
      </c>
      <c r="AV149" s="457">
        <v>11257</v>
      </c>
      <c r="AW149" s="457">
        <v>0</v>
      </c>
      <c r="AX149" s="457">
        <v>190</v>
      </c>
      <c r="AY149" s="457">
        <v>2128</v>
      </c>
      <c r="AZ149" s="457">
        <v>7</v>
      </c>
      <c r="BA149" s="458">
        <v>14547</v>
      </c>
      <c r="BB149" s="458">
        <v>43083</v>
      </c>
      <c r="BC149" s="457">
        <v>2219</v>
      </c>
      <c r="BD149" s="459">
        <v>14040</v>
      </c>
      <c r="BE149" s="458">
        <v>30806</v>
      </c>
      <c r="BF149" s="458">
        <v>59342</v>
      </c>
      <c r="BG149" s="457">
        <v>-8365</v>
      </c>
      <c r="BH149" s="459">
        <v>-28558</v>
      </c>
      <c r="BI149" s="457">
        <v>-36923</v>
      </c>
      <c r="BJ149" s="458">
        <v>-6117</v>
      </c>
      <c r="BK149" s="458">
        <v>22419</v>
      </c>
    </row>
    <row r="150" spans="4:63" x14ac:dyDescent="0.15">
      <c r="D150" s="460" t="s">
        <v>637</v>
      </c>
      <c r="E150" s="461" t="s">
        <v>37</v>
      </c>
      <c r="F150" s="457">
        <v>2</v>
      </c>
      <c r="G150" s="457">
        <v>0</v>
      </c>
      <c r="H150" s="457">
        <v>0</v>
      </c>
      <c r="I150" s="457">
        <v>2</v>
      </c>
      <c r="J150" s="457">
        <v>10</v>
      </c>
      <c r="K150" s="457">
        <v>1</v>
      </c>
      <c r="L150" s="457">
        <v>274</v>
      </c>
      <c r="M150" s="457">
        <v>421</v>
      </c>
      <c r="N150" s="457">
        <v>2</v>
      </c>
      <c r="O150" s="457">
        <v>148</v>
      </c>
      <c r="P150" s="457">
        <v>165</v>
      </c>
      <c r="Q150" s="457">
        <v>1663</v>
      </c>
      <c r="R150" s="457">
        <v>308</v>
      </c>
      <c r="S150" s="457">
        <v>187</v>
      </c>
      <c r="T150" s="457">
        <v>73</v>
      </c>
      <c r="U150" s="457">
        <v>140</v>
      </c>
      <c r="V150" s="457">
        <v>11</v>
      </c>
      <c r="W150" s="457">
        <v>65</v>
      </c>
      <c r="X150" s="457">
        <v>257</v>
      </c>
      <c r="Y150" s="457">
        <v>347</v>
      </c>
      <c r="Z150" s="457">
        <v>137</v>
      </c>
      <c r="AA150" s="457">
        <v>37</v>
      </c>
      <c r="AB150" s="457">
        <v>150</v>
      </c>
      <c r="AC150" s="457">
        <v>1349</v>
      </c>
      <c r="AD150" s="457">
        <v>452</v>
      </c>
      <c r="AE150" s="457">
        <v>46</v>
      </c>
      <c r="AF150" s="457">
        <v>689</v>
      </c>
      <c r="AG150" s="457">
        <v>229</v>
      </c>
      <c r="AH150" s="457">
        <v>2326</v>
      </c>
      <c r="AI150" s="457">
        <v>980</v>
      </c>
      <c r="AJ150" s="457">
        <v>97</v>
      </c>
      <c r="AK150" s="457">
        <v>719</v>
      </c>
      <c r="AL150" s="457">
        <v>893</v>
      </c>
      <c r="AM150" s="457">
        <v>568</v>
      </c>
      <c r="AN150" s="457">
        <v>11</v>
      </c>
      <c r="AO150" s="457">
        <v>230</v>
      </c>
      <c r="AP150" s="457">
        <v>135</v>
      </c>
      <c r="AQ150" s="457">
        <v>267</v>
      </c>
      <c r="AR150" s="457">
        <v>0</v>
      </c>
      <c r="AS150" s="457">
        <v>0</v>
      </c>
      <c r="AT150" s="458">
        <v>13391</v>
      </c>
      <c r="AU150" s="457">
        <v>0</v>
      </c>
      <c r="AV150" s="457">
        <v>0</v>
      </c>
      <c r="AW150" s="457">
        <v>0</v>
      </c>
      <c r="AX150" s="457">
        <v>51353</v>
      </c>
      <c r="AY150" s="457">
        <v>117129</v>
      </c>
      <c r="AZ150" s="457">
        <v>0</v>
      </c>
      <c r="BA150" s="458">
        <v>168482</v>
      </c>
      <c r="BB150" s="458">
        <v>181873</v>
      </c>
      <c r="BC150" s="457">
        <v>0</v>
      </c>
      <c r="BD150" s="459">
        <v>0</v>
      </c>
      <c r="BE150" s="458">
        <v>168482</v>
      </c>
      <c r="BF150" s="458">
        <v>181873</v>
      </c>
      <c r="BG150" s="457">
        <v>0</v>
      </c>
      <c r="BH150" s="459">
        <v>0</v>
      </c>
      <c r="BI150" s="457">
        <v>0</v>
      </c>
      <c r="BJ150" s="458">
        <v>168482</v>
      </c>
      <c r="BK150" s="458">
        <v>181873</v>
      </c>
    </row>
    <row r="151" spans="4:63" x14ac:dyDescent="0.15">
      <c r="D151" s="460" t="s">
        <v>638</v>
      </c>
      <c r="E151" s="461" t="s">
        <v>208</v>
      </c>
      <c r="F151" s="457">
        <v>4</v>
      </c>
      <c r="G151" s="457">
        <v>0</v>
      </c>
      <c r="H151" s="457">
        <v>0</v>
      </c>
      <c r="I151" s="457">
        <v>9</v>
      </c>
      <c r="J151" s="457">
        <v>267</v>
      </c>
      <c r="K151" s="457">
        <v>16</v>
      </c>
      <c r="L151" s="457">
        <v>3630</v>
      </c>
      <c r="M151" s="457">
        <v>3212</v>
      </c>
      <c r="N151" s="457">
        <v>20</v>
      </c>
      <c r="O151" s="457">
        <v>1477</v>
      </c>
      <c r="P151" s="457">
        <v>1639</v>
      </c>
      <c r="Q151" s="457">
        <v>17414</v>
      </c>
      <c r="R151" s="457">
        <v>4742</v>
      </c>
      <c r="S151" s="457">
        <v>1300</v>
      </c>
      <c r="T151" s="457">
        <v>486</v>
      </c>
      <c r="U151" s="457">
        <v>837</v>
      </c>
      <c r="V151" s="457">
        <v>140</v>
      </c>
      <c r="W151" s="457">
        <v>393</v>
      </c>
      <c r="X151" s="457">
        <v>1323</v>
      </c>
      <c r="Y151" s="457">
        <v>923</v>
      </c>
      <c r="Z151" s="457">
        <v>1754</v>
      </c>
      <c r="AA151" s="457">
        <v>391</v>
      </c>
      <c r="AB151" s="457">
        <v>630</v>
      </c>
      <c r="AC151" s="457">
        <v>11702</v>
      </c>
      <c r="AD151" s="457">
        <v>691</v>
      </c>
      <c r="AE151" s="457">
        <v>1328</v>
      </c>
      <c r="AF151" s="457">
        <v>5661</v>
      </c>
      <c r="AG151" s="457">
        <v>460</v>
      </c>
      <c r="AH151" s="457">
        <v>1416</v>
      </c>
      <c r="AI151" s="457">
        <v>3007</v>
      </c>
      <c r="AJ151" s="457">
        <v>266</v>
      </c>
      <c r="AK151" s="457">
        <v>969</v>
      </c>
      <c r="AL151" s="457">
        <v>2680</v>
      </c>
      <c r="AM151" s="457">
        <v>2985</v>
      </c>
      <c r="AN151" s="457">
        <v>34</v>
      </c>
      <c r="AO151" s="457">
        <v>995</v>
      </c>
      <c r="AP151" s="457">
        <v>3898</v>
      </c>
      <c r="AQ151" s="457">
        <v>2165</v>
      </c>
      <c r="AR151" s="457">
        <v>0</v>
      </c>
      <c r="AS151" s="457">
        <v>17</v>
      </c>
      <c r="AT151" s="458">
        <v>78881</v>
      </c>
      <c r="AU151" s="457">
        <v>13</v>
      </c>
      <c r="AV151" s="457">
        <v>14596</v>
      </c>
      <c r="AW151" s="457">
        <v>0</v>
      </c>
      <c r="AX151" s="457">
        <v>0</v>
      </c>
      <c r="AY151" s="457">
        <v>0</v>
      </c>
      <c r="AZ151" s="457">
        <v>0</v>
      </c>
      <c r="BA151" s="458">
        <v>14609</v>
      </c>
      <c r="BB151" s="458">
        <v>93490</v>
      </c>
      <c r="BC151" s="457">
        <v>104</v>
      </c>
      <c r="BD151" s="459">
        <v>48952</v>
      </c>
      <c r="BE151" s="458">
        <v>63665</v>
      </c>
      <c r="BF151" s="458">
        <v>142546</v>
      </c>
      <c r="BG151" s="457">
        <v>-4</v>
      </c>
      <c r="BH151" s="459">
        <v>-38124</v>
      </c>
      <c r="BI151" s="457">
        <v>-38128</v>
      </c>
      <c r="BJ151" s="458">
        <v>25537</v>
      </c>
      <c r="BK151" s="458">
        <v>104418</v>
      </c>
    </row>
    <row r="152" spans="4:63" x14ac:dyDescent="0.15">
      <c r="D152" s="460" t="s">
        <v>639</v>
      </c>
      <c r="E152" s="461" t="s">
        <v>300</v>
      </c>
      <c r="F152" s="457">
        <v>0</v>
      </c>
      <c r="G152" s="457">
        <v>0</v>
      </c>
      <c r="H152" s="457">
        <v>0</v>
      </c>
      <c r="I152" s="457">
        <v>1</v>
      </c>
      <c r="J152" s="457">
        <v>35</v>
      </c>
      <c r="K152" s="457">
        <v>1</v>
      </c>
      <c r="L152" s="457">
        <v>171</v>
      </c>
      <c r="M152" s="457">
        <v>223</v>
      </c>
      <c r="N152" s="457">
        <v>3</v>
      </c>
      <c r="O152" s="457">
        <v>46</v>
      </c>
      <c r="P152" s="457">
        <v>52</v>
      </c>
      <c r="Q152" s="457">
        <v>394</v>
      </c>
      <c r="R152" s="457">
        <v>102</v>
      </c>
      <c r="S152" s="457">
        <v>41</v>
      </c>
      <c r="T152" s="457">
        <v>20</v>
      </c>
      <c r="U152" s="457">
        <v>42</v>
      </c>
      <c r="V152" s="457">
        <v>5</v>
      </c>
      <c r="W152" s="457">
        <v>22</v>
      </c>
      <c r="X152" s="457">
        <v>67</v>
      </c>
      <c r="Y152" s="457">
        <v>34</v>
      </c>
      <c r="Z152" s="457">
        <v>58</v>
      </c>
      <c r="AA152" s="457">
        <v>21</v>
      </c>
      <c r="AB152" s="457">
        <v>158</v>
      </c>
      <c r="AC152" s="457">
        <v>51</v>
      </c>
      <c r="AD152" s="457">
        <v>1282</v>
      </c>
      <c r="AE152" s="457">
        <v>134</v>
      </c>
      <c r="AF152" s="457">
        <v>649</v>
      </c>
      <c r="AG152" s="457">
        <v>118</v>
      </c>
      <c r="AH152" s="457">
        <v>150</v>
      </c>
      <c r="AI152" s="457">
        <v>422</v>
      </c>
      <c r="AJ152" s="457">
        <v>96</v>
      </c>
      <c r="AK152" s="457">
        <v>337</v>
      </c>
      <c r="AL152" s="457">
        <v>1613</v>
      </c>
      <c r="AM152" s="457">
        <v>1190</v>
      </c>
      <c r="AN152" s="457">
        <v>17</v>
      </c>
      <c r="AO152" s="457">
        <v>161</v>
      </c>
      <c r="AP152" s="457">
        <v>976</v>
      </c>
      <c r="AQ152" s="457">
        <v>515</v>
      </c>
      <c r="AR152" s="457">
        <v>0</v>
      </c>
      <c r="AS152" s="457">
        <v>6</v>
      </c>
      <c r="AT152" s="458">
        <v>9213</v>
      </c>
      <c r="AU152" s="457">
        <v>12</v>
      </c>
      <c r="AV152" s="457">
        <v>6131</v>
      </c>
      <c r="AW152" s="457">
        <v>-82</v>
      </c>
      <c r="AX152" s="457">
        <v>0</v>
      </c>
      <c r="AY152" s="457">
        <v>0</v>
      </c>
      <c r="AZ152" s="457">
        <v>0</v>
      </c>
      <c r="BA152" s="458">
        <v>6061</v>
      </c>
      <c r="BB152" s="458">
        <v>15274</v>
      </c>
      <c r="BC152" s="457">
        <v>97</v>
      </c>
      <c r="BD152" s="459">
        <v>33</v>
      </c>
      <c r="BE152" s="458">
        <v>6191</v>
      </c>
      <c r="BF152" s="458">
        <v>15404</v>
      </c>
      <c r="BG152" s="457">
        <v>-4</v>
      </c>
      <c r="BH152" s="459">
        <v>-5</v>
      </c>
      <c r="BI152" s="457">
        <v>-9</v>
      </c>
      <c r="BJ152" s="458">
        <v>6182</v>
      </c>
      <c r="BK152" s="458">
        <v>15395</v>
      </c>
    </row>
    <row r="153" spans="4:63" x14ac:dyDescent="0.15">
      <c r="D153" s="460" t="s">
        <v>640</v>
      </c>
      <c r="E153" s="461" t="s">
        <v>968</v>
      </c>
      <c r="F153" s="457">
        <v>0</v>
      </c>
      <c r="G153" s="457">
        <v>0</v>
      </c>
      <c r="H153" s="457">
        <v>0</v>
      </c>
      <c r="I153" s="457">
        <v>1</v>
      </c>
      <c r="J153" s="457">
        <v>14</v>
      </c>
      <c r="K153" s="457">
        <v>0</v>
      </c>
      <c r="L153" s="457">
        <v>83</v>
      </c>
      <c r="M153" s="457">
        <v>215</v>
      </c>
      <c r="N153" s="457">
        <v>0</v>
      </c>
      <c r="O153" s="457">
        <v>2</v>
      </c>
      <c r="P153" s="457">
        <v>60</v>
      </c>
      <c r="Q153" s="457">
        <v>32</v>
      </c>
      <c r="R153" s="457">
        <v>4</v>
      </c>
      <c r="S153" s="457">
        <v>5</v>
      </c>
      <c r="T153" s="457">
        <v>8</v>
      </c>
      <c r="U153" s="457">
        <v>2</v>
      </c>
      <c r="V153" s="457">
        <v>2</v>
      </c>
      <c r="W153" s="457">
        <v>9</v>
      </c>
      <c r="X153" s="457">
        <v>15</v>
      </c>
      <c r="Y153" s="457">
        <v>35</v>
      </c>
      <c r="Z153" s="457">
        <v>175</v>
      </c>
      <c r="AA153" s="457">
        <v>7</v>
      </c>
      <c r="AB153" s="457">
        <v>287</v>
      </c>
      <c r="AC153" s="457">
        <v>790</v>
      </c>
      <c r="AD153" s="457">
        <v>28</v>
      </c>
      <c r="AE153" s="457">
        <v>0</v>
      </c>
      <c r="AF153" s="457">
        <v>280</v>
      </c>
      <c r="AG153" s="457">
        <v>281</v>
      </c>
      <c r="AH153" s="457">
        <v>5</v>
      </c>
      <c r="AI153" s="457">
        <v>1141</v>
      </c>
      <c r="AJ153" s="457">
        <v>298</v>
      </c>
      <c r="AK153" s="457">
        <v>2377</v>
      </c>
      <c r="AL153" s="457">
        <v>773</v>
      </c>
      <c r="AM153" s="457">
        <v>923</v>
      </c>
      <c r="AN153" s="457">
        <v>0</v>
      </c>
      <c r="AO153" s="457">
        <v>65</v>
      </c>
      <c r="AP153" s="457">
        <v>1849</v>
      </c>
      <c r="AQ153" s="457">
        <v>869</v>
      </c>
      <c r="AR153" s="457">
        <v>0</v>
      </c>
      <c r="AS153" s="457">
        <v>52</v>
      </c>
      <c r="AT153" s="458">
        <v>10687</v>
      </c>
      <c r="AU153" s="457">
        <v>0</v>
      </c>
      <c r="AV153" s="457">
        <v>1342</v>
      </c>
      <c r="AW153" s="457">
        <v>2330</v>
      </c>
      <c r="AX153" s="457">
        <v>0</v>
      </c>
      <c r="AY153" s="457">
        <v>0</v>
      </c>
      <c r="AZ153" s="457">
        <v>0</v>
      </c>
      <c r="BA153" s="458">
        <v>3672</v>
      </c>
      <c r="BB153" s="458">
        <v>14359</v>
      </c>
      <c r="BC153" s="457">
        <v>24</v>
      </c>
      <c r="BD153" s="459">
        <v>11</v>
      </c>
      <c r="BE153" s="458">
        <v>3707</v>
      </c>
      <c r="BF153" s="458">
        <v>14394</v>
      </c>
      <c r="BG153" s="457">
        <v>0</v>
      </c>
      <c r="BH153" s="459">
        <v>0</v>
      </c>
      <c r="BI153" s="457">
        <v>0</v>
      </c>
      <c r="BJ153" s="458">
        <v>3707</v>
      </c>
      <c r="BK153" s="458">
        <v>14394</v>
      </c>
    </row>
    <row r="154" spans="4:63" x14ac:dyDescent="0.15">
      <c r="D154" s="460" t="s">
        <v>641</v>
      </c>
      <c r="E154" s="461" t="s">
        <v>969</v>
      </c>
      <c r="F154" s="457">
        <v>41</v>
      </c>
      <c r="G154" s="457">
        <v>0</v>
      </c>
      <c r="H154" s="457">
        <v>0</v>
      </c>
      <c r="I154" s="457">
        <v>14</v>
      </c>
      <c r="J154" s="457">
        <v>1489</v>
      </c>
      <c r="K154" s="457">
        <v>63</v>
      </c>
      <c r="L154" s="457">
        <v>6312</v>
      </c>
      <c r="M154" s="457">
        <v>5060</v>
      </c>
      <c r="N154" s="457">
        <v>34</v>
      </c>
      <c r="O154" s="457">
        <v>2551</v>
      </c>
      <c r="P154" s="457">
        <v>1311</v>
      </c>
      <c r="Q154" s="457">
        <v>18315</v>
      </c>
      <c r="R154" s="457">
        <v>3138</v>
      </c>
      <c r="S154" s="457">
        <v>2650</v>
      </c>
      <c r="T154" s="457">
        <v>1966</v>
      </c>
      <c r="U154" s="457">
        <v>3423</v>
      </c>
      <c r="V154" s="457">
        <v>696</v>
      </c>
      <c r="W154" s="457">
        <v>572</v>
      </c>
      <c r="X154" s="457">
        <v>7906</v>
      </c>
      <c r="Y154" s="457">
        <v>8638</v>
      </c>
      <c r="Z154" s="457">
        <v>4195</v>
      </c>
      <c r="AA154" s="457">
        <v>1671</v>
      </c>
      <c r="AB154" s="457">
        <v>10569</v>
      </c>
      <c r="AC154" s="457">
        <v>2095</v>
      </c>
      <c r="AD154" s="457">
        <v>301</v>
      </c>
      <c r="AE154" s="457">
        <v>243</v>
      </c>
      <c r="AF154" s="457">
        <v>2844</v>
      </c>
      <c r="AG154" s="457">
        <v>555</v>
      </c>
      <c r="AH154" s="457">
        <v>424</v>
      </c>
      <c r="AI154" s="457">
        <v>1945</v>
      </c>
      <c r="AJ154" s="457">
        <v>858</v>
      </c>
      <c r="AK154" s="457">
        <v>884</v>
      </c>
      <c r="AL154" s="457">
        <v>5225</v>
      </c>
      <c r="AM154" s="457">
        <v>13448</v>
      </c>
      <c r="AN154" s="457">
        <v>279</v>
      </c>
      <c r="AO154" s="457">
        <v>5122</v>
      </c>
      <c r="AP154" s="457">
        <v>12372</v>
      </c>
      <c r="AQ154" s="457">
        <v>2108</v>
      </c>
      <c r="AR154" s="457">
        <v>639</v>
      </c>
      <c r="AS154" s="457">
        <v>41</v>
      </c>
      <c r="AT154" s="458">
        <v>129997</v>
      </c>
      <c r="AU154" s="457">
        <v>4685</v>
      </c>
      <c r="AV154" s="457">
        <v>160283</v>
      </c>
      <c r="AW154" s="457">
        <v>17</v>
      </c>
      <c r="AX154" s="457">
        <v>1022</v>
      </c>
      <c r="AY154" s="457">
        <v>22153</v>
      </c>
      <c r="AZ154" s="457">
        <v>218</v>
      </c>
      <c r="BA154" s="458">
        <v>188378</v>
      </c>
      <c r="BB154" s="458">
        <v>318375</v>
      </c>
      <c r="BC154" s="457">
        <v>9979</v>
      </c>
      <c r="BD154" s="459">
        <v>140796</v>
      </c>
      <c r="BE154" s="458">
        <v>339153</v>
      </c>
      <c r="BF154" s="458">
        <v>469150</v>
      </c>
      <c r="BG154" s="457">
        <v>-2383</v>
      </c>
      <c r="BH154" s="459">
        <v>-266316</v>
      </c>
      <c r="BI154" s="457">
        <v>-268699</v>
      </c>
      <c r="BJ154" s="458">
        <v>70454</v>
      </c>
      <c r="BK154" s="458">
        <v>200451</v>
      </c>
    </row>
    <row r="155" spans="4:63" x14ac:dyDescent="0.15">
      <c r="D155" s="460" t="s">
        <v>642</v>
      </c>
      <c r="E155" s="461" t="s">
        <v>38</v>
      </c>
      <c r="F155" s="457">
        <v>4</v>
      </c>
      <c r="G155" s="457">
        <v>0</v>
      </c>
      <c r="H155" s="457">
        <v>0</v>
      </c>
      <c r="I155" s="457">
        <v>19</v>
      </c>
      <c r="J155" s="457">
        <v>88</v>
      </c>
      <c r="K155" s="457">
        <v>14</v>
      </c>
      <c r="L155" s="457">
        <v>627</v>
      </c>
      <c r="M155" s="457">
        <v>633</v>
      </c>
      <c r="N155" s="457">
        <v>9</v>
      </c>
      <c r="O155" s="457">
        <v>160</v>
      </c>
      <c r="P155" s="457">
        <v>366</v>
      </c>
      <c r="Q155" s="457">
        <v>2310</v>
      </c>
      <c r="R155" s="457">
        <v>840</v>
      </c>
      <c r="S155" s="457">
        <v>729</v>
      </c>
      <c r="T155" s="457">
        <v>376</v>
      </c>
      <c r="U155" s="457">
        <v>573</v>
      </c>
      <c r="V155" s="457">
        <v>99</v>
      </c>
      <c r="W155" s="457">
        <v>97</v>
      </c>
      <c r="X155" s="457">
        <v>833</v>
      </c>
      <c r="Y155" s="457">
        <v>708</v>
      </c>
      <c r="Z155" s="457">
        <v>1152</v>
      </c>
      <c r="AA155" s="457">
        <v>381</v>
      </c>
      <c r="AB155" s="457">
        <v>2413</v>
      </c>
      <c r="AC155" s="457">
        <v>1822</v>
      </c>
      <c r="AD155" s="457">
        <v>394</v>
      </c>
      <c r="AE155" s="457">
        <v>441</v>
      </c>
      <c r="AF155" s="457">
        <v>3515</v>
      </c>
      <c r="AG155" s="457">
        <v>4018</v>
      </c>
      <c r="AH155" s="457">
        <v>21163</v>
      </c>
      <c r="AI155" s="457">
        <v>3304</v>
      </c>
      <c r="AJ155" s="457">
        <v>366</v>
      </c>
      <c r="AK155" s="457">
        <v>1681</v>
      </c>
      <c r="AL155" s="457">
        <v>1041</v>
      </c>
      <c r="AM155" s="457">
        <v>2006</v>
      </c>
      <c r="AN155" s="457">
        <v>203</v>
      </c>
      <c r="AO155" s="457">
        <v>1574</v>
      </c>
      <c r="AP155" s="457">
        <v>700</v>
      </c>
      <c r="AQ155" s="457">
        <v>498</v>
      </c>
      <c r="AR155" s="457">
        <v>0</v>
      </c>
      <c r="AS155" s="457">
        <v>12</v>
      </c>
      <c r="AT155" s="458">
        <v>55169</v>
      </c>
      <c r="AU155" s="457">
        <v>1</v>
      </c>
      <c r="AV155" s="457">
        <v>46345</v>
      </c>
      <c r="AW155" s="457">
        <v>0</v>
      </c>
      <c r="AX155" s="457">
        <v>0</v>
      </c>
      <c r="AY155" s="457">
        <v>0</v>
      </c>
      <c r="AZ155" s="457">
        <v>0</v>
      </c>
      <c r="BA155" s="458">
        <v>46346</v>
      </c>
      <c r="BB155" s="458">
        <v>101515</v>
      </c>
      <c r="BC155" s="457">
        <v>5064</v>
      </c>
      <c r="BD155" s="459">
        <v>3859</v>
      </c>
      <c r="BE155" s="458">
        <v>55269</v>
      </c>
      <c r="BF155" s="458">
        <v>110438</v>
      </c>
      <c r="BG155" s="457">
        <v>-4756</v>
      </c>
      <c r="BH155" s="459">
        <v>-16313</v>
      </c>
      <c r="BI155" s="457">
        <v>-21069</v>
      </c>
      <c r="BJ155" s="458">
        <v>34200</v>
      </c>
      <c r="BK155" s="458">
        <v>89369</v>
      </c>
    </row>
    <row r="156" spans="4:63" x14ac:dyDescent="0.15">
      <c r="D156" s="460" t="s">
        <v>643</v>
      </c>
      <c r="E156" s="461" t="s">
        <v>39</v>
      </c>
      <c r="F156" s="457">
        <v>1</v>
      </c>
      <c r="G156" s="457">
        <v>0</v>
      </c>
      <c r="H156" s="457">
        <v>0</v>
      </c>
      <c r="I156" s="457">
        <v>2</v>
      </c>
      <c r="J156" s="457">
        <v>49</v>
      </c>
      <c r="K156" s="457">
        <v>3</v>
      </c>
      <c r="L156" s="457">
        <v>148</v>
      </c>
      <c r="M156" s="457">
        <v>204</v>
      </c>
      <c r="N156" s="457">
        <v>1</v>
      </c>
      <c r="O156" s="457">
        <v>148</v>
      </c>
      <c r="P156" s="457">
        <v>88</v>
      </c>
      <c r="Q156" s="457">
        <v>596</v>
      </c>
      <c r="R156" s="457">
        <v>102</v>
      </c>
      <c r="S156" s="457">
        <v>262</v>
      </c>
      <c r="T156" s="457">
        <v>110</v>
      </c>
      <c r="U156" s="457">
        <v>189</v>
      </c>
      <c r="V156" s="457">
        <v>33</v>
      </c>
      <c r="W156" s="457">
        <v>24</v>
      </c>
      <c r="X156" s="457">
        <v>319</v>
      </c>
      <c r="Y156" s="457">
        <v>457</v>
      </c>
      <c r="Z156" s="457">
        <v>144</v>
      </c>
      <c r="AA156" s="457">
        <v>76</v>
      </c>
      <c r="AB156" s="457">
        <v>999</v>
      </c>
      <c r="AC156" s="457">
        <v>488</v>
      </c>
      <c r="AD156" s="457">
        <v>23</v>
      </c>
      <c r="AE156" s="457">
        <v>31</v>
      </c>
      <c r="AF156" s="457">
        <v>5202</v>
      </c>
      <c r="AG156" s="457">
        <v>1384</v>
      </c>
      <c r="AH156" s="457">
        <v>8833</v>
      </c>
      <c r="AI156" s="457">
        <v>3365</v>
      </c>
      <c r="AJ156" s="457">
        <v>1518</v>
      </c>
      <c r="AK156" s="457">
        <v>136</v>
      </c>
      <c r="AL156" s="457">
        <v>2661</v>
      </c>
      <c r="AM156" s="457">
        <v>4377</v>
      </c>
      <c r="AN156" s="457">
        <v>131</v>
      </c>
      <c r="AO156" s="457">
        <v>1231</v>
      </c>
      <c r="AP156" s="457">
        <v>1044</v>
      </c>
      <c r="AQ156" s="457">
        <v>1333</v>
      </c>
      <c r="AR156" s="457">
        <v>0</v>
      </c>
      <c r="AS156" s="457">
        <v>114</v>
      </c>
      <c r="AT156" s="458">
        <v>35826</v>
      </c>
      <c r="AU156" s="457">
        <v>0</v>
      </c>
      <c r="AV156" s="457">
        <v>201138</v>
      </c>
      <c r="AW156" s="457">
        <v>38</v>
      </c>
      <c r="AX156" s="457">
        <v>0</v>
      </c>
      <c r="AY156" s="457">
        <v>21745</v>
      </c>
      <c r="AZ156" s="457">
        <v>0</v>
      </c>
      <c r="BA156" s="458">
        <v>222921</v>
      </c>
      <c r="BB156" s="458">
        <v>258747</v>
      </c>
      <c r="BC156" s="457">
        <v>153</v>
      </c>
      <c r="BD156" s="459">
        <v>13856</v>
      </c>
      <c r="BE156" s="458">
        <v>236930</v>
      </c>
      <c r="BF156" s="458">
        <v>272756</v>
      </c>
      <c r="BG156" s="457">
        <v>0</v>
      </c>
      <c r="BH156" s="459">
        <v>0</v>
      </c>
      <c r="BI156" s="457">
        <v>0</v>
      </c>
      <c r="BJ156" s="458">
        <v>236930</v>
      </c>
      <c r="BK156" s="458">
        <v>272756</v>
      </c>
    </row>
    <row r="157" spans="4:63" x14ac:dyDescent="0.15">
      <c r="D157" s="460" t="s">
        <v>644</v>
      </c>
      <c r="E157" s="461" t="s">
        <v>970</v>
      </c>
      <c r="F157" s="457">
        <v>7</v>
      </c>
      <c r="G157" s="457">
        <v>0</v>
      </c>
      <c r="H157" s="457">
        <v>0</v>
      </c>
      <c r="I157" s="457">
        <v>9</v>
      </c>
      <c r="J157" s="457">
        <v>578</v>
      </c>
      <c r="K157" s="457">
        <v>14</v>
      </c>
      <c r="L157" s="457">
        <v>2540</v>
      </c>
      <c r="M157" s="457">
        <v>2625</v>
      </c>
      <c r="N157" s="457">
        <v>56</v>
      </c>
      <c r="O157" s="457">
        <v>829</v>
      </c>
      <c r="P157" s="457">
        <v>1407</v>
      </c>
      <c r="Q157" s="457">
        <v>9915</v>
      </c>
      <c r="R157" s="457">
        <v>2335</v>
      </c>
      <c r="S157" s="457">
        <v>1298</v>
      </c>
      <c r="T157" s="457">
        <v>846</v>
      </c>
      <c r="U157" s="457">
        <v>1195</v>
      </c>
      <c r="V157" s="457">
        <v>264</v>
      </c>
      <c r="W157" s="457">
        <v>246</v>
      </c>
      <c r="X157" s="457">
        <v>3082</v>
      </c>
      <c r="Y157" s="457">
        <v>4034</v>
      </c>
      <c r="Z157" s="457">
        <v>1341</v>
      </c>
      <c r="AA157" s="457">
        <v>1695</v>
      </c>
      <c r="AB157" s="457">
        <v>5217</v>
      </c>
      <c r="AC157" s="457">
        <v>3578</v>
      </c>
      <c r="AD157" s="457">
        <v>230</v>
      </c>
      <c r="AE157" s="457">
        <v>630</v>
      </c>
      <c r="AF157" s="457">
        <v>4301</v>
      </c>
      <c r="AG157" s="457">
        <v>2637</v>
      </c>
      <c r="AH157" s="457">
        <v>374</v>
      </c>
      <c r="AI157" s="457">
        <v>8618</v>
      </c>
      <c r="AJ157" s="457">
        <v>1178</v>
      </c>
      <c r="AK157" s="457">
        <v>1909</v>
      </c>
      <c r="AL157" s="457">
        <v>4471</v>
      </c>
      <c r="AM157" s="457">
        <v>2960</v>
      </c>
      <c r="AN157" s="457">
        <v>209</v>
      </c>
      <c r="AO157" s="457">
        <v>1880</v>
      </c>
      <c r="AP157" s="457">
        <v>2982</v>
      </c>
      <c r="AQ157" s="457">
        <v>1427</v>
      </c>
      <c r="AR157" s="457">
        <v>376</v>
      </c>
      <c r="AS157" s="457">
        <v>218</v>
      </c>
      <c r="AT157" s="458">
        <v>77511</v>
      </c>
      <c r="AU157" s="457">
        <v>1313</v>
      </c>
      <c r="AV157" s="457">
        <v>53132</v>
      </c>
      <c r="AW157" s="457">
        <v>190</v>
      </c>
      <c r="AX157" s="457">
        <v>183</v>
      </c>
      <c r="AY157" s="457">
        <v>2469</v>
      </c>
      <c r="AZ157" s="457">
        <v>199</v>
      </c>
      <c r="BA157" s="458">
        <v>57486</v>
      </c>
      <c r="BB157" s="458">
        <v>134997</v>
      </c>
      <c r="BC157" s="457">
        <v>13078</v>
      </c>
      <c r="BD157" s="459">
        <v>71311</v>
      </c>
      <c r="BE157" s="458">
        <v>141875</v>
      </c>
      <c r="BF157" s="458">
        <v>219386</v>
      </c>
      <c r="BG157" s="457">
        <v>-4799</v>
      </c>
      <c r="BH157" s="459">
        <v>-28385</v>
      </c>
      <c r="BI157" s="457">
        <v>-33184</v>
      </c>
      <c r="BJ157" s="458">
        <v>108691</v>
      </c>
      <c r="BK157" s="458">
        <v>186202</v>
      </c>
    </row>
    <row r="158" spans="4:63" x14ac:dyDescent="0.15">
      <c r="D158" s="460" t="s">
        <v>645</v>
      </c>
      <c r="E158" s="461" t="s">
        <v>209</v>
      </c>
      <c r="F158" s="457">
        <v>1</v>
      </c>
      <c r="G158" s="457">
        <v>0</v>
      </c>
      <c r="H158" s="457">
        <v>0</v>
      </c>
      <c r="I158" s="457">
        <v>0</v>
      </c>
      <c r="J158" s="457">
        <v>80</v>
      </c>
      <c r="K158" s="457">
        <v>4</v>
      </c>
      <c r="L158" s="457">
        <v>411</v>
      </c>
      <c r="M158" s="457">
        <v>929</v>
      </c>
      <c r="N158" s="457">
        <v>1</v>
      </c>
      <c r="O158" s="457">
        <v>243</v>
      </c>
      <c r="P158" s="457">
        <v>211</v>
      </c>
      <c r="Q158" s="457">
        <v>1595</v>
      </c>
      <c r="R158" s="457">
        <v>340</v>
      </c>
      <c r="S158" s="457">
        <v>341</v>
      </c>
      <c r="T158" s="457">
        <v>290</v>
      </c>
      <c r="U158" s="457">
        <v>917</v>
      </c>
      <c r="V158" s="457">
        <v>75</v>
      </c>
      <c r="W158" s="457">
        <v>153</v>
      </c>
      <c r="X158" s="457">
        <v>2689</v>
      </c>
      <c r="Y158" s="457">
        <v>2041</v>
      </c>
      <c r="Z158" s="457">
        <v>382</v>
      </c>
      <c r="AA158" s="457">
        <v>156</v>
      </c>
      <c r="AB158" s="457">
        <v>1418</v>
      </c>
      <c r="AC158" s="457">
        <v>1086</v>
      </c>
      <c r="AD158" s="457">
        <v>638</v>
      </c>
      <c r="AE158" s="457">
        <v>139</v>
      </c>
      <c r="AF158" s="457">
        <v>7789</v>
      </c>
      <c r="AG158" s="457">
        <v>5160</v>
      </c>
      <c r="AH158" s="457">
        <v>1143</v>
      </c>
      <c r="AI158" s="457">
        <v>2053</v>
      </c>
      <c r="AJ158" s="457">
        <v>7625</v>
      </c>
      <c r="AK158" s="457">
        <v>2400</v>
      </c>
      <c r="AL158" s="457">
        <v>9071</v>
      </c>
      <c r="AM158" s="457">
        <v>2917</v>
      </c>
      <c r="AN158" s="457">
        <v>490</v>
      </c>
      <c r="AO158" s="457">
        <v>4942</v>
      </c>
      <c r="AP158" s="457">
        <v>1212</v>
      </c>
      <c r="AQ158" s="457">
        <v>1572</v>
      </c>
      <c r="AR158" s="457">
        <v>0</v>
      </c>
      <c r="AS158" s="457">
        <v>271</v>
      </c>
      <c r="AT158" s="458">
        <v>60785</v>
      </c>
      <c r="AU158" s="457">
        <v>563</v>
      </c>
      <c r="AV158" s="457">
        <v>29023</v>
      </c>
      <c r="AW158" s="457">
        <v>15</v>
      </c>
      <c r="AX158" s="457">
        <v>1803</v>
      </c>
      <c r="AY158" s="457">
        <v>15285</v>
      </c>
      <c r="AZ158" s="457">
        <v>-47</v>
      </c>
      <c r="BA158" s="458">
        <v>46642</v>
      </c>
      <c r="BB158" s="458">
        <v>107427</v>
      </c>
      <c r="BC158" s="457">
        <v>691</v>
      </c>
      <c r="BD158" s="459">
        <v>41138</v>
      </c>
      <c r="BE158" s="458">
        <v>88471</v>
      </c>
      <c r="BF158" s="458">
        <v>149256</v>
      </c>
      <c r="BG158" s="457">
        <v>-6970</v>
      </c>
      <c r="BH158" s="459">
        <v>-80250</v>
      </c>
      <c r="BI158" s="457">
        <v>-87220</v>
      </c>
      <c r="BJ158" s="458">
        <v>1251</v>
      </c>
      <c r="BK158" s="458">
        <v>62036</v>
      </c>
    </row>
    <row r="159" spans="4:63" x14ac:dyDescent="0.15">
      <c r="D159" s="460" t="s">
        <v>646</v>
      </c>
      <c r="E159" s="461" t="s">
        <v>40</v>
      </c>
      <c r="F159" s="457">
        <v>0</v>
      </c>
      <c r="G159" s="457">
        <v>0</v>
      </c>
      <c r="H159" s="457">
        <v>0</v>
      </c>
      <c r="I159" s="457">
        <v>0</v>
      </c>
      <c r="J159" s="457">
        <v>0</v>
      </c>
      <c r="K159" s="457">
        <v>0</v>
      </c>
      <c r="L159" s="457">
        <v>0</v>
      </c>
      <c r="M159" s="457">
        <v>0</v>
      </c>
      <c r="N159" s="457">
        <v>0</v>
      </c>
      <c r="O159" s="457">
        <v>0</v>
      </c>
      <c r="P159" s="457">
        <v>0</v>
      </c>
      <c r="Q159" s="457">
        <v>0</v>
      </c>
      <c r="R159" s="457">
        <v>0</v>
      </c>
      <c r="S159" s="457">
        <v>0</v>
      </c>
      <c r="T159" s="457">
        <v>0</v>
      </c>
      <c r="U159" s="457">
        <v>0</v>
      </c>
      <c r="V159" s="457">
        <v>0</v>
      </c>
      <c r="W159" s="457">
        <v>0</v>
      </c>
      <c r="X159" s="457">
        <v>0</v>
      </c>
      <c r="Y159" s="457">
        <v>0</v>
      </c>
      <c r="Z159" s="457">
        <v>0</v>
      </c>
      <c r="AA159" s="457">
        <v>0</v>
      </c>
      <c r="AB159" s="457">
        <v>0</v>
      </c>
      <c r="AC159" s="457">
        <v>0</v>
      </c>
      <c r="AD159" s="457">
        <v>0</v>
      </c>
      <c r="AE159" s="457">
        <v>0</v>
      </c>
      <c r="AF159" s="457">
        <v>0</v>
      </c>
      <c r="AG159" s="457">
        <v>0</v>
      </c>
      <c r="AH159" s="457">
        <v>0</v>
      </c>
      <c r="AI159" s="457">
        <v>0</v>
      </c>
      <c r="AJ159" s="457">
        <v>0</v>
      </c>
      <c r="AK159" s="457">
        <v>0</v>
      </c>
      <c r="AL159" s="457">
        <v>0</v>
      </c>
      <c r="AM159" s="457">
        <v>0</v>
      </c>
      <c r="AN159" s="457">
        <v>0</v>
      </c>
      <c r="AO159" s="457">
        <v>0</v>
      </c>
      <c r="AP159" s="457">
        <v>0</v>
      </c>
      <c r="AQ159" s="457">
        <v>0</v>
      </c>
      <c r="AR159" s="457">
        <v>0</v>
      </c>
      <c r="AS159" s="457">
        <v>887</v>
      </c>
      <c r="AT159" s="458">
        <v>887</v>
      </c>
      <c r="AU159" s="457">
        <v>0</v>
      </c>
      <c r="AV159" s="457">
        <v>3274</v>
      </c>
      <c r="AW159" s="457">
        <v>76245</v>
      </c>
      <c r="AX159" s="457">
        <v>0</v>
      </c>
      <c r="AY159" s="457">
        <v>0</v>
      </c>
      <c r="AZ159" s="457">
        <v>0</v>
      </c>
      <c r="BA159" s="458">
        <v>79519</v>
      </c>
      <c r="BB159" s="458">
        <v>80406</v>
      </c>
      <c r="BC159" s="457">
        <v>0</v>
      </c>
      <c r="BD159" s="459">
        <v>0</v>
      </c>
      <c r="BE159" s="458">
        <v>79519</v>
      </c>
      <c r="BF159" s="458">
        <v>80406</v>
      </c>
      <c r="BG159" s="457">
        <v>0</v>
      </c>
      <c r="BH159" s="459">
        <v>0</v>
      </c>
      <c r="BI159" s="457">
        <v>0</v>
      </c>
      <c r="BJ159" s="458">
        <v>79519</v>
      </c>
      <c r="BK159" s="458">
        <v>80406</v>
      </c>
    </row>
    <row r="160" spans="4:63" x14ac:dyDescent="0.15">
      <c r="D160" s="460" t="s">
        <v>647</v>
      </c>
      <c r="E160" s="461" t="s">
        <v>41</v>
      </c>
      <c r="F160" s="457">
        <v>0</v>
      </c>
      <c r="G160" s="457">
        <v>0</v>
      </c>
      <c r="H160" s="457">
        <v>0</v>
      </c>
      <c r="I160" s="457">
        <v>0</v>
      </c>
      <c r="J160" s="457">
        <v>6</v>
      </c>
      <c r="K160" s="457">
        <v>0</v>
      </c>
      <c r="L160" s="457">
        <v>5</v>
      </c>
      <c r="M160" s="457">
        <v>37</v>
      </c>
      <c r="N160" s="457">
        <v>0</v>
      </c>
      <c r="O160" s="457">
        <v>6</v>
      </c>
      <c r="P160" s="457">
        <v>14</v>
      </c>
      <c r="Q160" s="457">
        <v>14</v>
      </c>
      <c r="R160" s="457">
        <v>2</v>
      </c>
      <c r="S160" s="457">
        <v>26</v>
      </c>
      <c r="T160" s="457">
        <v>14</v>
      </c>
      <c r="U160" s="457">
        <v>44</v>
      </c>
      <c r="V160" s="457">
        <v>3</v>
      </c>
      <c r="W160" s="457">
        <v>22</v>
      </c>
      <c r="X160" s="457">
        <v>135</v>
      </c>
      <c r="Y160" s="457">
        <v>485</v>
      </c>
      <c r="Z160" s="457">
        <v>48</v>
      </c>
      <c r="AA160" s="457">
        <v>1</v>
      </c>
      <c r="AB160" s="457">
        <v>33</v>
      </c>
      <c r="AC160" s="457">
        <v>59</v>
      </c>
      <c r="AD160" s="457">
        <v>1</v>
      </c>
      <c r="AE160" s="457">
        <v>2</v>
      </c>
      <c r="AF160" s="457">
        <v>47</v>
      </c>
      <c r="AG160" s="457">
        <v>20</v>
      </c>
      <c r="AH160" s="457">
        <v>0</v>
      </c>
      <c r="AI160" s="457">
        <v>260</v>
      </c>
      <c r="AJ160" s="457">
        <v>222</v>
      </c>
      <c r="AK160" s="457">
        <v>9</v>
      </c>
      <c r="AL160" s="457">
        <v>0</v>
      </c>
      <c r="AM160" s="457">
        <v>24</v>
      </c>
      <c r="AN160" s="457">
        <v>0</v>
      </c>
      <c r="AO160" s="457">
        <v>65</v>
      </c>
      <c r="AP160" s="457">
        <v>43</v>
      </c>
      <c r="AQ160" s="457">
        <v>39</v>
      </c>
      <c r="AR160" s="457">
        <v>0</v>
      </c>
      <c r="AS160" s="457">
        <v>1</v>
      </c>
      <c r="AT160" s="458">
        <v>1687</v>
      </c>
      <c r="AU160" s="457">
        <v>0</v>
      </c>
      <c r="AV160" s="457">
        <v>31443</v>
      </c>
      <c r="AW160" s="457">
        <v>40573</v>
      </c>
      <c r="AX160" s="457">
        <v>11411</v>
      </c>
      <c r="AY160" s="457">
        <v>103870</v>
      </c>
      <c r="AZ160" s="457">
        <v>0</v>
      </c>
      <c r="BA160" s="458">
        <v>187297</v>
      </c>
      <c r="BB160" s="458">
        <v>188984</v>
      </c>
      <c r="BC160" s="457">
        <v>6973</v>
      </c>
      <c r="BD160" s="459">
        <v>6317</v>
      </c>
      <c r="BE160" s="458">
        <v>200587</v>
      </c>
      <c r="BF160" s="458">
        <v>202274</v>
      </c>
      <c r="BG160" s="457">
        <v>-921</v>
      </c>
      <c r="BH160" s="459">
        <v>-7430</v>
      </c>
      <c r="BI160" s="457">
        <v>-8351</v>
      </c>
      <c r="BJ160" s="458">
        <v>192236</v>
      </c>
      <c r="BK160" s="458">
        <v>193923</v>
      </c>
    </row>
    <row r="161" spans="4:64" x14ac:dyDescent="0.15">
      <c r="D161" s="460" t="s">
        <v>648</v>
      </c>
      <c r="E161" s="461" t="s">
        <v>971</v>
      </c>
      <c r="F161" s="457">
        <v>0</v>
      </c>
      <c r="G161" s="457">
        <v>0</v>
      </c>
      <c r="H161" s="457">
        <v>0</v>
      </c>
      <c r="I161" s="457">
        <v>0</v>
      </c>
      <c r="J161" s="457">
        <v>0</v>
      </c>
      <c r="K161" s="457">
        <v>0</v>
      </c>
      <c r="L161" s="457">
        <v>0</v>
      </c>
      <c r="M161" s="457">
        <v>1</v>
      </c>
      <c r="N161" s="457">
        <v>0</v>
      </c>
      <c r="O161" s="457">
        <v>0</v>
      </c>
      <c r="P161" s="457">
        <v>0</v>
      </c>
      <c r="Q161" s="457">
        <v>1</v>
      </c>
      <c r="R161" s="457">
        <v>0</v>
      </c>
      <c r="S161" s="457">
        <v>0</v>
      </c>
      <c r="T161" s="457">
        <v>0</v>
      </c>
      <c r="U161" s="457">
        <v>0</v>
      </c>
      <c r="V161" s="457">
        <v>0</v>
      </c>
      <c r="W161" s="457">
        <v>0</v>
      </c>
      <c r="X161" s="457">
        <v>0</v>
      </c>
      <c r="Y161" s="457">
        <v>0</v>
      </c>
      <c r="Z161" s="457">
        <v>0</v>
      </c>
      <c r="AA161" s="457">
        <v>0</v>
      </c>
      <c r="AB161" s="457">
        <v>0</v>
      </c>
      <c r="AC161" s="457">
        <v>0</v>
      </c>
      <c r="AD161" s="457">
        <v>4</v>
      </c>
      <c r="AE161" s="457">
        <v>0</v>
      </c>
      <c r="AF161" s="457">
        <v>6</v>
      </c>
      <c r="AG161" s="457">
        <v>14</v>
      </c>
      <c r="AH161" s="457">
        <v>2</v>
      </c>
      <c r="AI161" s="457">
        <v>283</v>
      </c>
      <c r="AJ161" s="457">
        <v>26</v>
      </c>
      <c r="AK161" s="457">
        <v>2</v>
      </c>
      <c r="AL161" s="457">
        <v>4</v>
      </c>
      <c r="AM161" s="457">
        <v>4203</v>
      </c>
      <c r="AN161" s="457">
        <v>0</v>
      </c>
      <c r="AO161" s="457">
        <v>5</v>
      </c>
      <c r="AP161" s="457">
        <v>10</v>
      </c>
      <c r="AQ161" s="457">
        <v>6</v>
      </c>
      <c r="AR161" s="457">
        <v>0</v>
      </c>
      <c r="AS161" s="457">
        <v>9</v>
      </c>
      <c r="AT161" s="458">
        <v>4576</v>
      </c>
      <c r="AU161" s="457">
        <v>1715</v>
      </c>
      <c r="AV161" s="457">
        <v>61888</v>
      </c>
      <c r="AW161" s="457">
        <v>186115</v>
      </c>
      <c r="AX161" s="457">
        <v>0</v>
      </c>
      <c r="AY161" s="457">
        <v>0</v>
      </c>
      <c r="AZ161" s="457">
        <v>0</v>
      </c>
      <c r="BA161" s="458">
        <v>249718</v>
      </c>
      <c r="BB161" s="458">
        <v>254294</v>
      </c>
      <c r="BC161" s="457">
        <v>0</v>
      </c>
      <c r="BD161" s="459">
        <v>597</v>
      </c>
      <c r="BE161" s="458">
        <v>250315</v>
      </c>
      <c r="BF161" s="458">
        <v>254891</v>
      </c>
      <c r="BG161" s="457">
        <v>0</v>
      </c>
      <c r="BH161" s="459">
        <v>-4</v>
      </c>
      <c r="BI161" s="457">
        <v>-4</v>
      </c>
      <c r="BJ161" s="458">
        <v>250311</v>
      </c>
      <c r="BK161" s="458">
        <v>254887</v>
      </c>
    </row>
    <row r="162" spans="4:64" x14ac:dyDescent="0.15">
      <c r="D162" s="460" t="s">
        <v>649</v>
      </c>
      <c r="E162" s="461" t="s">
        <v>972</v>
      </c>
      <c r="F162" s="457">
        <v>0</v>
      </c>
      <c r="G162" s="457">
        <v>0</v>
      </c>
      <c r="H162" s="457">
        <v>0</v>
      </c>
      <c r="I162" s="457">
        <v>1</v>
      </c>
      <c r="J162" s="457">
        <v>12</v>
      </c>
      <c r="K162" s="457">
        <v>0</v>
      </c>
      <c r="L162" s="457">
        <v>51</v>
      </c>
      <c r="M162" s="457">
        <v>107</v>
      </c>
      <c r="N162" s="457">
        <v>0</v>
      </c>
      <c r="O162" s="457">
        <v>21</v>
      </c>
      <c r="P162" s="457">
        <v>25</v>
      </c>
      <c r="Q162" s="457">
        <v>305</v>
      </c>
      <c r="R162" s="457">
        <v>34</v>
      </c>
      <c r="S162" s="457">
        <v>52</v>
      </c>
      <c r="T162" s="457">
        <v>59</v>
      </c>
      <c r="U162" s="457">
        <v>102</v>
      </c>
      <c r="V162" s="457">
        <v>19</v>
      </c>
      <c r="W162" s="457">
        <v>10</v>
      </c>
      <c r="X162" s="457">
        <v>92</v>
      </c>
      <c r="Y162" s="457">
        <v>178</v>
      </c>
      <c r="Z162" s="457">
        <v>46</v>
      </c>
      <c r="AA162" s="457">
        <v>19</v>
      </c>
      <c r="AB162" s="457">
        <v>175</v>
      </c>
      <c r="AC162" s="457">
        <v>91</v>
      </c>
      <c r="AD162" s="457">
        <v>130</v>
      </c>
      <c r="AE162" s="457">
        <v>28</v>
      </c>
      <c r="AF162" s="457">
        <v>127</v>
      </c>
      <c r="AG162" s="457">
        <v>272</v>
      </c>
      <c r="AH162" s="457">
        <v>107</v>
      </c>
      <c r="AI162" s="457">
        <v>316</v>
      </c>
      <c r="AJ162" s="457">
        <v>97</v>
      </c>
      <c r="AK162" s="457">
        <v>0</v>
      </c>
      <c r="AL162" s="457">
        <v>657</v>
      </c>
      <c r="AM162" s="457">
        <v>268</v>
      </c>
      <c r="AN162" s="457">
        <v>0</v>
      </c>
      <c r="AO162" s="457">
        <v>315</v>
      </c>
      <c r="AP162" s="457">
        <v>158</v>
      </c>
      <c r="AQ162" s="457">
        <v>309</v>
      </c>
      <c r="AR162" s="457">
        <v>0</v>
      </c>
      <c r="AS162" s="457">
        <v>17</v>
      </c>
      <c r="AT162" s="458">
        <v>4200</v>
      </c>
      <c r="AU162" s="457">
        <v>0</v>
      </c>
      <c r="AV162" s="457">
        <v>10921</v>
      </c>
      <c r="AW162" s="457">
        <v>0</v>
      </c>
      <c r="AX162" s="457">
        <v>0</v>
      </c>
      <c r="AY162" s="457">
        <v>0</v>
      </c>
      <c r="AZ162" s="457">
        <v>0</v>
      </c>
      <c r="BA162" s="458">
        <v>10921</v>
      </c>
      <c r="BB162" s="458">
        <v>15121</v>
      </c>
      <c r="BC162" s="457">
        <v>45</v>
      </c>
      <c r="BD162" s="459">
        <v>4268</v>
      </c>
      <c r="BE162" s="458">
        <v>15234</v>
      </c>
      <c r="BF162" s="458">
        <v>19434</v>
      </c>
      <c r="BG162" s="457">
        <v>-614</v>
      </c>
      <c r="BH162" s="459">
        <v>-11493</v>
      </c>
      <c r="BI162" s="457">
        <v>-12107</v>
      </c>
      <c r="BJ162" s="458">
        <v>3127</v>
      </c>
      <c r="BK162" s="458">
        <v>7327</v>
      </c>
    </row>
    <row r="163" spans="4:64" x14ac:dyDescent="0.15">
      <c r="D163" s="460" t="s">
        <v>650</v>
      </c>
      <c r="E163" s="461" t="s">
        <v>42</v>
      </c>
      <c r="F163" s="457">
        <v>21</v>
      </c>
      <c r="G163" s="457">
        <v>0</v>
      </c>
      <c r="H163" s="457">
        <v>0</v>
      </c>
      <c r="I163" s="457">
        <v>49</v>
      </c>
      <c r="J163" s="457">
        <v>599</v>
      </c>
      <c r="K163" s="457">
        <v>24</v>
      </c>
      <c r="L163" s="457">
        <v>1492</v>
      </c>
      <c r="M163" s="457">
        <v>4825</v>
      </c>
      <c r="N163" s="457">
        <v>17</v>
      </c>
      <c r="O163" s="457">
        <v>1667</v>
      </c>
      <c r="P163" s="457">
        <v>1926</v>
      </c>
      <c r="Q163" s="457">
        <v>6385</v>
      </c>
      <c r="R163" s="457">
        <v>1464</v>
      </c>
      <c r="S163" s="457">
        <v>1857</v>
      </c>
      <c r="T163" s="457">
        <v>1597</v>
      </c>
      <c r="U163" s="457">
        <v>3285</v>
      </c>
      <c r="V163" s="457">
        <v>459</v>
      </c>
      <c r="W163" s="457">
        <v>642</v>
      </c>
      <c r="X163" s="457">
        <v>5866</v>
      </c>
      <c r="Y163" s="457">
        <v>7471</v>
      </c>
      <c r="Z163" s="457">
        <v>2803</v>
      </c>
      <c r="AA163" s="457">
        <v>1042</v>
      </c>
      <c r="AB163" s="457">
        <v>17927</v>
      </c>
      <c r="AC163" s="457">
        <v>5119</v>
      </c>
      <c r="AD163" s="457">
        <v>2251</v>
      </c>
      <c r="AE163" s="457">
        <v>1021</v>
      </c>
      <c r="AF163" s="457">
        <v>21337</v>
      </c>
      <c r="AG163" s="457">
        <v>10553</v>
      </c>
      <c r="AH163" s="457">
        <v>9572</v>
      </c>
      <c r="AI163" s="457">
        <v>13163</v>
      </c>
      <c r="AJ163" s="457">
        <v>11443</v>
      </c>
      <c r="AK163" s="457">
        <v>7644</v>
      </c>
      <c r="AL163" s="457">
        <v>17599</v>
      </c>
      <c r="AM163" s="457">
        <v>11990</v>
      </c>
      <c r="AN163" s="457">
        <v>570</v>
      </c>
      <c r="AO163" s="457">
        <v>23076</v>
      </c>
      <c r="AP163" s="457">
        <v>3404</v>
      </c>
      <c r="AQ163" s="457">
        <v>3880</v>
      </c>
      <c r="AR163" s="457">
        <v>0</v>
      </c>
      <c r="AS163" s="457">
        <v>170</v>
      </c>
      <c r="AT163" s="458">
        <v>204210</v>
      </c>
      <c r="AU163" s="457">
        <v>1841</v>
      </c>
      <c r="AV163" s="457">
        <v>15432</v>
      </c>
      <c r="AW163" s="457">
        <v>0</v>
      </c>
      <c r="AX163" s="457">
        <v>300</v>
      </c>
      <c r="AY163" s="457">
        <v>4278</v>
      </c>
      <c r="AZ163" s="457">
        <v>0</v>
      </c>
      <c r="BA163" s="458">
        <v>21851</v>
      </c>
      <c r="BB163" s="458">
        <v>226061</v>
      </c>
      <c r="BC163" s="457">
        <v>8208</v>
      </c>
      <c r="BD163" s="459">
        <v>85634</v>
      </c>
      <c r="BE163" s="458">
        <v>115693</v>
      </c>
      <c r="BF163" s="458">
        <v>319903</v>
      </c>
      <c r="BG163" s="457">
        <v>-15742</v>
      </c>
      <c r="BH163" s="459">
        <v>-130591</v>
      </c>
      <c r="BI163" s="457">
        <v>-146333</v>
      </c>
      <c r="BJ163" s="458">
        <v>-30640</v>
      </c>
      <c r="BK163" s="458">
        <v>173570</v>
      </c>
    </row>
    <row r="164" spans="4:64" x14ac:dyDescent="0.15">
      <c r="D164" s="460" t="s">
        <v>222</v>
      </c>
      <c r="E164" s="461" t="s">
        <v>320</v>
      </c>
      <c r="F164" s="457">
        <v>0</v>
      </c>
      <c r="G164" s="457">
        <v>0</v>
      </c>
      <c r="H164" s="457">
        <v>0</v>
      </c>
      <c r="I164" s="457">
        <v>0</v>
      </c>
      <c r="J164" s="457">
        <v>0</v>
      </c>
      <c r="K164" s="457">
        <v>0</v>
      </c>
      <c r="L164" s="457">
        <v>0</v>
      </c>
      <c r="M164" s="457">
        <v>0</v>
      </c>
      <c r="N164" s="457">
        <v>0</v>
      </c>
      <c r="O164" s="457">
        <v>0</v>
      </c>
      <c r="P164" s="457">
        <v>0</v>
      </c>
      <c r="Q164" s="457">
        <v>0</v>
      </c>
      <c r="R164" s="457">
        <v>0</v>
      </c>
      <c r="S164" s="457">
        <v>0</v>
      </c>
      <c r="T164" s="457">
        <v>0</v>
      </c>
      <c r="U164" s="457">
        <v>0</v>
      </c>
      <c r="V164" s="457">
        <v>0</v>
      </c>
      <c r="W164" s="457">
        <v>0</v>
      </c>
      <c r="X164" s="457">
        <v>0</v>
      </c>
      <c r="Y164" s="457">
        <v>0</v>
      </c>
      <c r="Z164" s="457">
        <v>0</v>
      </c>
      <c r="AA164" s="457">
        <v>0</v>
      </c>
      <c r="AB164" s="457">
        <v>0</v>
      </c>
      <c r="AC164" s="457">
        <v>0</v>
      </c>
      <c r="AD164" s="457">
        <v>0</v>
      </c>
      <c r="AE164" s="457">
        <v>0</v>
      </c>
      <c r="AF164" s="457">
        <v>0</v>
      </c>
      <c r="AG164" s="457">
        <v>0</v>
      </c>
      <c r="AH164" s="457">
        <v>0</v>
      </c>
      <c r="AI164" s="457">
        <v>0</v>
      </c>
      <c r="AJ164" s="457">
        <v>0</v>
      </c>
      <c r="AK164" s="457">
        <v>0</v>
      </c>
      <c r="AL164" s="457">
        <v>143</v>
      </c>
      <c r="AM164" s="457">
        <v>528</v>
      </c>
      <c r="AN164" s="457">
        <v>0</v>
      </c>
      <c r="AO164" s="457">
        <v>0</v>
      </c>
      <c r="AP164" s="457">
        <v>788</v>
      </c>
      <c r="AQ164" s="457">
        <v>0</v>
      </c>
      <c r="AR164" s="457">
        <v>0</v>
      </c>
      <c r="AS164" s="457">
        <v>0</v>
      </c>
      <c r="AT164" s="458">
        <v>1459</v>
      </c>
      <c r="AU164" s="457">
        <v>29584</v>
      </c>
      <c r="AV164" s="457">
        <v>77061</v>
      </c>
      <c r="AW164" s="457">
        <v>0</v>
      </c>
      <c r="AX164" s="457">
        <v>0</v>
      </c>
      <c r="AY164" s="457">
        <v>0</v>
      </c>
      <c r="AZ164" s="457">
        <v>0</v>
      </c>
      <c r="BA164" s="458">
        <v>106645</v>
      </c>
      <c r="BB164" s="458">
        <v>108104</v>
      </c>
      <c r="BC164" s="457">
        <v>1387</v>
      </c>
      <c r="BD164" s="459">
        <v>49447</v>
      </c>
      <c r="BE164" s="458">
        <v>157479</v>
      </c>
      <c r="BF164" s="458">
        <v>158938</v>
      </c>
      <c r="BG164" s="457">
        <v>-4127</v>
      </c>
      <c r="BH164" s="459">
        <v>-51111</v>
      </c>
      <c r="BI164" s="457">
        <v>-55238</v>
      </c>
      <c r="BJ164" s="458">
        <v>102241</v>
      </c>
      <c r="BK164" s="458">
        <v>103700</v>
      </c>
    </row>
    <row r="165" spans="4:64" x14ac:dyDescent="0.15">
      <c r="D165" s="460" t="s">
        <v>651</v>
      </c>
      <c r="E165" s="461" t="s">
        <v>43</v>
      </c>
      <c r="F165" s="457">
        <v>0</v>
      </c>
      <c r="G165" s="457">
        <v>0</v>
      </c>
      <c r="H165" s="457">
        <v>0</v>
      </c>
      <c r="I165" s="457">
        <v>0</v>
      </c>
      <c r="J165" s="457">
        <v>2</v>
      </c>
      <c r="K165" s="457">
        <v>0</v>
      </c>
      <c r="L165" s="457">
        <v>5</v>
      </c>
      <c r="M165" s="457">
        <v>9</v>
      </c>
      <c r="N165" s="457">
        <v>0</v>
      </c>
      <c r="O165" s="457">
        <v>4</v>
      </c>
      <c r="P165" s="457">
        <v>2</v>
      </c>
      <c r="Q165" s="457">
        <v>36</v>
      </c>
      <c r="R165" s="457">
        <v>8</v>
      </c>
      <c r="S165" s="457">
        <v>6</v>
      </c>
      <c r="T165" s="457">
        <v>4</v>
      </c>
      <c r="U165" s="457">
        <v>16</v>
      </c>
      <c r="V165" s="457">
        <v>2</v>
      </c>
      <c r="W165" s="457">
        <v>2</v>
      </c>
      <c r="X165" s="457">
        <v>17</v>
      </c>
      <c r="Y165" s="457">
        <v>17</v>
      </c>
      <c r="Z165" s="457">
        <v>17</v>
      </c>
      <c r="AA165" s="457">
        <v>2</v>
      </c>
      <c r="AB165" s="457">
        <v>45</v>
      </c>
      <c r="AC165" s="457">
        <v>8</v>
      </c>
      <c r="AD165" s="457">
        <v>5</v>
      </c>
      <c r="AE165" s="457">
        <v>1</v>
      </c>
      <c r="AF165" s="457">
        <v>161</v>
      </c>
      <c r="AG165" s="457">
        <v>18</v>
      </c>
      <c r="AH165" s="457">
        <v>161</v>
      </c>
      <c r="AI165" s="457">
        <v>156</v>
      </c>
      <c r="AJ165" s="457">
        <v>700</v>
      </c>
      <c r="AK165" s="457">
        <v>38</v>
      </c>
      <c r="AL165" s="457">
        <v>399</v>
      </c>
      <c r="AM165" s="457">
        <v>2580</v>
      </c>
      <c r="AN165" s="457">
        <v>18</v>
      </c>
      <c r="AO165" s="457">
        <v>169</v>
      </c>
      <c r="AP165" s="457">
        <v>448</v>
      </c>
      <c r="AQ165" s="457">
        <v>1578</v>
      </c>
      <c r="AR165" s="457">
        <v>0</v>
      </c>
      <c r="AS165" s="457">
        <v>7</v>
      </c>
      <c r="AT165" s="458">
        <v>6641</v>
      </c>
      <c r="AU165" s="457">
        <v>2842</v>
      </c>
      <c r="AV165" s="457">
        <v>67888</v>
      </c>
      <c r="AW165" s="457">
        <v>0</v>
      </c>
      <c r="AX165" s="457">
        <v>0</v>
      </c>
      <c r="AY165" s="457">
        <v>0</v>
      </c>
      <c r="AZ165" s="457">
        <v>0</v>
      </c>
      <c r="BA165" s="458">
        <v>70730</v>
      </c>
      <c r="BB165" s="458">
        <v>77371</v>
      </c>
      <c r="BC165" s="457">
        <v>701</v>
      </c>
      <c r="BD165" s="459">
        <v>35696</v>
      </c>
      <c r="BE165" s="458">
        <v>107127</v>
      </c>
      <c r="BF165" s="458">
        <v>113768</v>
      </c>
      <c r="BG165" s="457">
        <v>-795</v>
      </c>
      <c r="BH165" s="459">
        <v>-38114</v>
      </c>
      <c r="BI165" s="457">
        <v>-38909</v>
      </c>
      <c r="BJ165" s="458">
        <v>68218</v>
      </c>
      <c r="BK165" s="458">
        <v>74859</v>
      </c>
    </row>
    <row r="166" spans="4:64" x14ac:dyDescent="0.15">
      <c r="D166" s="455" t="s">
        <v>652</v>
      </c>
      <c r="E166" s="456" t="s">
        <v>321</v>
      </c>
      <c r="F166" s="457">
        <v>0</v>
      </c>
      <c r="G166" s="457">
        <v>0</v>
      </c>
      <c r="H166" s="457">
        <v>0</v>
      </c>
      <c r="I166" s="457">
        <v>0</v>
      </c>
      <c r="J166" s="457">
        <v>8</v>
      </c>
      <c r="K166" s="457">
        <v>1</v>
      </c>
      <c r="L166" s="457">
        <v>24</v>
      </c>
      <c r="M166" s="457">
        <v>35</v>
      </c>
      <c r="N166" s="457">
        <v>0</v>
      </c>
      <c r="O166" s="457">
        <v>3</v>
      </c>
      <c r="P166" s="457">
        <v>26</v>
      </c>
      <c r="Q166" s="457">
        <v>94</v>
      </c>
      <c r="R166" s="457">
        <v>14</v>
      </c>
      <c r="S166" s="457">
        <v>14</v>
      </c>
      <c r="T166" s="457">
        <v>16</v>
      </c>
      <c r="U166" s="457">
        <v>42</v>
      </c>
      <c r="V166" s="457">
        <v>9</v>
      </c>
      <c r="W166" s="457">
        <v>8</v>
      </c>
      <c r="X166" s="457">
        <v>78</v>
      </c>
      <c r="Y166" s="457">
        <v>94</v>
      </c>
      <c r="Z166" s="457">
        <v>46</v>
      </c>
      <c r="AA166" s="457">
        <v>15</v>
      </c>
      <c r="AB166" s="457">
        <v>86</v>
      </c>
      <c r="AC166" s="457">
        <v>2</v>
      </c>
      <c r="AD166" s="457">
        <v>9</v>
      </c>
      <c r="AE166" s="457">
        <v>27</v>
      </c>
      <c r="AF166" s="457">
        <v>247</v>
      </c>
      <c r="AG166" s="457">
        <v>184</v>
      </c>
      <c r="AH166" s="457">
        <v>67</v>
      </c>
      <c r="AI166" s="457">
        <v>206</v>
      </c>
      <c r="AJ166" s="457">
        <v>60</v>
      </c>
      <c r="AK166" s="457">
        <v>138</v>
      </c>
      <c r="AL166" s="457">
        <v>581</v>
      </c>
      <c r="AM166" s="457">
        <v>324</v>
      </c>
      <c r="AN166" s="457">
        <v>20</v>
      </c>
      <c r="AO166" s="457">
        <v>148</v>
      </c>
      <c r="AP166" s="457">
        <v>58</v>
      </c>
      <c r="AQ166" s="457">
        <v>133</v>
      </c>
      <c r="AR166" s="457">
        <v>0</v>
      </c>
      <c r="AS166" s="457">
        <v>1</v>
      </c>
      <c r="AT166" s="458">
        <v>2818</v>
      </c>
      <c r="AU166" s="457">
        <v>0</v>
      </c>
      <c r="AV166" s="457">
        <v>0</v>
      </c>
      <c r="AW166" s="457">
        <v>0</v>
      </c>
      <c r="AX166" s="457">
        <v>0</v>
      </c>
      <c r="AY166" s="457">
        <v>0</v>
      </c>
      <c r="AZ166" s="457">
        <v>0</v>
      </c>
      <c r="BA166" s="458">
        <v>0</v>
      </c>
      <c r="BB166" s="458">
        <v>2818</v>
      </c>
      <c r="BC166" s="457">
        <v>0</v>
      </c>
      <c r="BD166" s="459">
        <v>0</v>
      </c>
      <c r="BE166" s="458">
        <v>0</v>
      </c>
      <c r="BF166" s="458">
        <v>2818</v>
      </c>
      <c r="BG166" s="457">
        <v>0</v>
      </c>
      <c r="BH166" s="459">
        <v>0</v>
      </c>
      <c r="BI166" s="457">
        <v>0</v>
      </c>
      <c r="BJ166" s="458">
        <v>0</v>
      </c>
      <c r="BK166" s="458">
        <v>2818</v>
      </c>
    </row>
    <row r="167" spans="4:64" x14ac:dyDescent="0.15">
      <c r="D167" s="455" t="s">
        <v>653</v>
      </c>
      <c r="E167" s="456" t="s">
        <v>322</v>
      </c>
      <c r="F167" s="457">
        <v>3</v>
      </c>
      <c r="G167" s="457">
        <v>0</v>
      </c>
      <c r="H167" s="457">
        <v>0</v>
      </c>
      <c r="I167" s="457">
        <v>5</v>
      </c>
      <c r="J167" s="457">
        <v>73</v>
      </c>
      <c r="K167" s="457">
        <v>2</v>
      </c>
      <c r="L167" s="457">
        <v>145</v>
      </c>
      <c r="M167" s="457">
        <v>234</v>
      </c>
      <c r="N167" s="457">
        <v>1</v>
      </c>
      <c r="O167" s="457">
        <v>64</v>
      </c>
      <c r="P167" s="457">
        <v>229</v>
      </c>
      <c r="Q167" s="457">
        <v>2380</v>
      </c>
      <c r="R167" s="457">
        <v>339</v>
      </c>
      <c r="S167" s="457">
        <v>255</v>
      </c>
      <c r="T167" s="457">
        <v>297</v>
      </c>
      <c r="U167" s="457">
        <v>557</v>
      </c>
      <c r="V167" s="457">
        <v>39</v>
      </c>
      <c r="W167" s="457">
        <v>10</v>
      </c>
      <c r="X167" s="457">
        <v>415</v>
      </c>
      <c r="Y167" s="457">
        <v>183</v>
      </c>
      <c r="Z167" s="457">
        <v>687</v>
      </c>
      <c r="AA167" s="457">
        <v>39</v>
      </c>
      <c r="AB167" s="457">
        <v>2654</v>
      </c>
      <c r="AC167" s="457">
        <v>265</v>
      </c>
      <c r="AD167" s="457">
        <v>143</v>
      </c>
      <c r="AE167" s="457">
        <v>292</v>
      </c>
      <c r="AF167" s="457">
        <v>1426</v>
      </c>
      <c r="AG167" s="457">
        <v>430</v>
      </c>
      <c r="AH167" s="457">
        <v>673</v>
      </c>
      <c r="AI167" s="457">
        <v>1950</v>
      </c>
      <c r="AJ167" s="457">
        <v>161</v>
      </c>
      <c r="AK167" s="457">
        <v>73</v>
      </c>
      <c r="AL167" s="457">
        <v>1791</v>
      </c>
      <c r="AM167" s="457">
        <v>853</v>
      </c>
      <c r="AN167" s="457">
        <v>29</v>
      </c>
      <c r="AO167" s="457">
        <v>602</v>
      </c>
      <c r="AP167" s="457">
        <v>173</v>
      </c>
      <c r="AQ167" s="457">
        <v>321</v>
      </c>
      <c r="AR167" s="457">
        <v>1</v>
      </c>
      <c r="AS167" s="457">
        <v>0</v>
      </c>
      <c r="AT167" s="458">
        <v>17794</v>
      </c>
      <c r="AU167" s="457">
        <v>0</v>
      </c>
      <c r="AV167" s="457">
        <v>34</v>
      </c>
      <c r="AW167" s="457">
        <v>0</v>
      </c>
      <c r="AX167" s="457">
        <v>0</v>
      </c>
      <c r="AY167" s="457">
        <v>0</v>
      </c>
      <c r="AZ167" s="457">
        <v>0</v>
      </c>
      <c r="BA167" s="458">
        <v>34</v>
      </c>
      <c r="BB167" s="458">
        <v>17828</v>
      </c>
      <c r="BC167" s="457">
        <v>5</v>
      </c>
      <c r="BD167" s="459">
        <v>2503</v>
      </c>
      <c r="BE167" s="458">
        <v>2542</v>
      </c>
      <c r="BF167" s="458">
        <v>20336</v>
      </c>
      <c r="BG167" s="457">
        <v>-196</v>
      </c>
      <c r="BH167" s="459">
        <v>-16545</v>
      </c>
      <c r="BI167" s="457">
        <v>-16741</v>
      </c>
      <c r="BJ167" s="458">
        <v>-14199</v>
      </c>
      <c r="BK167" s="458">
        <v>3595</v>
      </c>
    </row>
    <row r="168" spans="4:64" x14ac:dyDescent="0.15">
      <c r="D168" s="462" t="s">
        <v>654</v>
      </c>
      <c r="E168" s="463" t="s">
        <v>44</v>
      </c>
      <c r="F168" s="464">
        <v>226</v>
      </c>
      <c r="G168" s="464">
        <v>0</v>
      </c>
      <c r="H168" s="464">
        <v>0</v>
      </c>
      <c r="I168" s="464">
        <v>175</v>
      </c>
      <c r="J168" s="464">
        <v>12155</v>
      </c>
      <c r="K168" s="464">
        <v>454</v>
      </c>
      <c r="L168" s="464">
        <v>43800</v>
      </c>
      <c r="M168" s="464">
        <v>65880</v>
      </c>
      <c r="N168" s="464">
        <v>1412</v>
      </c>
      <c r="O168" s="464">
        <v>28338</v>
      </c>
      <c r="P168" s="464">
        <v>17419</v>
      </c>
      <c r="Q168" s="464">
        <v>360925</v>
      </c>
      <c r="R168" s="464">
        <v>72598</v>
      </c>
      <c r="S168" s="464">
        <v>33247</v>
      </c>
      <c r="T168" s="464">
        <v>24695</v>
      </c>
      <c r="U168" s="464">
        <v>47398</v>
      </c>
      <c r="V168" s="464">
        <v>7748</v>
      </c>
      <c r="W168" s="464">
        <v>9768</v>
      </c>
      <c r="X168" s="464">
        <v>99095</v>
      </c>
      <c r="Y168" s="464">
        <v>118956</v>
      </c>
      <c r="Z168" s="464">
        <v>60125</v>
      </c>
      <c r="AA168" s="464">
        <v>12117</v>
      </c>
      <c r="AB168" s="464">
        <v>97428</v>
      </c>
      <c r="AC168" s="464">
        <v>71082</v>
      </c>
      <c r="AD168" s="464">
        <v>7944</v>
      </c>
      <c r="AE168" s="464">
        <v>5181</v>
      </c>
      <c r="AF168" s="464">
        <v>62914</v>
      </c>
      <c r="AG168" s="464">
        <v>28827</v>
      </c>
      <c r="AH168" s="464">
        <v>47192</v>
      </c>
      <c r="AI168" s="464">
        <v>52772</v>
      </c>
      <c r="AJ168" s="464">
        <v>27791</v>
      </c>
      <c r="AK168" s="464">
        <v>23075</v>
      </c>
      <c r="AL168" s="464">
        <v>63740</v>
      </c>
      <c r="AM168" s="464">
        <v>98638</v>
      </c>
      <c r="AN168" s="464">
        <v>2833</v>
      </c>
      <c r="AO168" s="464">
        <v>71114</v>
      </c>
      <c r="AP168" s="464">
        <v>60979</v>
      </c>
      <c r="AQ168" s="464">
        <v>21776</v>
      </c>
      <c r="AR168" s="464">
        <v>2818</v>
      </c>
      <c r="AS168" s="464">
        <v>2043</v>
      </c>
      <c r="AT168" s="465">
        <v>1764678</v>
      </c>
      <c r="AU168" s="464">
        <v>48391</v>
      </c>
      <c r="AV168" s="464">
        <v>999055</v>
      </c>
      <c r="AW168" s="464">
        <v>305450</v>
      </c>
      <c r="AX168" s="464">
        <v>77717</v>
      </c>
      <c r="AY168" s="464">
        <v>383503</v>
      </c>
      <c r="AZ168" s="464">
        <v>-8008</v>
      </c>
      <c r="BA168" s="465">
        <v>1806108</v>
      </c>
      <c r="BB168" s="465">
        <v>3570786</v>
      </c>
      <c r="BC168" s="464">
        <v>328748</v>
      </c>
      <c r="BD168" s="466">
        <v>1480428</v>
      </c>
      <c r="BE168" s="465">
        <v>3615284</v>
      </c>
      <c r="BF168" s="465">
        <v>5379962</v>
      </c>
      <c r="BG168" s="464">
        <v>-374040</v>
      </c>
      <c r="BH168" s="466">
        <v>-1513352</v>
      </c>
      <c r="BI168" s="464">
        <v>-1887392</v>
      </c>
      <c r="BJ168" s="465">
        <v>1727892</v>
      </c>
      <c r="BK168" s="465">
        <v>3492570</v>
      </c>
    </row>
    <row r="169" spans="4:64" x14ac:dyDescent="0.15">
      <c r="D169" s="467">
        <v>42</v>
      </c>
      <c r="E169" s="461" t="s">
        <v>58</v>
      </c>
      <c r="F169" s="457">
        <v>1</v>
      </c>
      <c r="G169" s="457">
        <v>0</v>
      </c>
      <c r="H169" s="457">
        <v>0</v>
      </c>
      <c r="I169" s="457">
        <v>16</v>
      </c>
      <c r="J169" s="457">
        <v>162</v>
      </c>
      <c r="K169" s="457">
        <v>9</v>
      </c>
      <c r="L169" s="457">
        <v>1509</v>
      </c>
      <c r="M169" s="457">
        <v>1399</v>
      </c>
      <c r="N169" s="457">
        <v>10</v>
      </c>
      <c r="O169" s="457">
        <v>826</v>
      </c>
      <c r="P169" s="457">
        <v>556</v>
      </c>
      <c r="Q169" s="457">
        <v>2653</v>
      </c>
      <c r="R169" s="457">
        <v>658</v>
      </c>
      <c r="S169" s="457">
        <v>948</v>
      </c>
      <c r="T169" s="457">
        <v>687</v>
      </c>
      <c r="U169" s="457">
        <v>991</v>
      </c>
      <c r="V169" s="457">
        <v>183</v>
      </c>
      <c r="W169" s="457">
        <v>225</v>
      </c>
      <c r="X169" s="457">
        <v>2570</v>
      </c>
      <c r="Y169" s="457">
        <v>2323</v>
      </c>
      <c r="Z169" s="457">
        <v>1153</v>
      </c>
      <c r="AA169" s="457">
        <v>446</v>
      </c>
      <c r="AB169" s="457">
        <v>3948</v>
      </c>
      <c r="AC169" s="457">
        <v>824</v>
      </c>
      <c r="AD169" s="457">
        <v>210</v>
      </c>
      <c r="AE169" s="457">
        <v>361</v>
      </c>
      <c r="AF169" s="457">
        <v>4474</v>
      </c>
      <c r="AG169" s="457">
        <v>2755</v>
      </c>
      <c r="AH169" s="457">
        <v>1308</v>
      </c>
      <c r="AI169" s="457">
        <v>3562</v>
      </c>
      <c r="AJ169" s="457">
        <v>1284</v>
      </c>
      <c r="AK169" s="457">
        <v>846</v>
      </c>
      <c r="AL169" s="457">
        <v>2362</v>
      </c>
      <c r="AM169" s="457">
        <v>2625</v>
      </c>
      <c r="AN169" s="457">
        <v>277</v>
      </c>
      <c r="AO169" s="457">
        <v>2460</v>
      </c>
      <c r="AP169" s="457">
        <v>1645</v>
      </c>
      <c r="AQ169" s="457">
        <v>2110</v>
      </c>
      <c r="AR169" s="457">
        <v>0</v>
      </c>
      <c r="AS169" s="457">
        <v>15</v>
      </c>
      <c r="AT169" s="458">
        <v>48391</v>
      </c>
      <c r="AU169" s="639"/>
      <c r="AV169" s="639"/>
      <c r="AW169" s="639"/>
      <c r="AX169" s="639"/>
      <c r="AY169" s="639"/>
      <c r="AZ169" s="639"/>
      <c r="BA169" s="639"/>
      <c r="BB169" s="639"/>
      <c r="BC169" s="639"/>
      <c r="BD169" s="639"/>
      <c r="BE169" s="639"/>
      <c r="BF169" s="639"/>
      <c r="BG169" s="639"/>
      <c r="BH169" s="639"/>
      <c r="BI169" s="639"/>
      <c r="BJ169" s="639"/>
      <c r="BK169" s="639"/>
      <c r="BL169" s="468"/>
    </row>
    <row r="170" spans="4:64" x14ac:dyDescent="0.15">
      <c r="D170" s="467">
        <v>43</v>
      </c>
      <c r="E170" s="461" t="s">
        <v>59</v>
      </c>
      <c r="F170" s="457">
        <v>50</v>
      </c>
      <c r="G170" s="457">
        <v>0</v>
      </c>
      <c r="H170" s="457">
        <v>0</v>
      </c>
      <c r="I170" s="457">
        <v>75</v>
      </c>
      <c r="J170" s="457">
        <v>2664</v>
      </c>
      <c r="K170" s="457">
        <v>184</v>
      </c>
      <c r="L170" s="457">
        <v>10528</v>
      </c>
      <c r="M170" s="457">
        <v>11260</v>
      </c>
      <c r="N170" s="457">
        <v>34</v>
      </c>
      <c r="O170" s="457">
        <v>9944</v>
      </c>
      <c r="P170" s="457">
        <v>7645</v>
      </c>
      <c r="Q170" s="457">
        <v>20808</v>
      </c>
      <c r="R170" s="457">
        <v>9627</v>
      </c>
      <c r="S170" s="457">
        <v>16095</v>
      </c>
      <c r="T170" s="457">
        <v>8636</v>
      </c>
      <c r="U170" s="457">
        <v>17496</v>
      </c>
      <c r="V170" s="457">
        <v>2406</v>
      </c>
      <c r="W170" s="457">
        <v>3963</v>
      </c>
      <c r="X170" s="457">
        <v>32000</v>
      </c>
      <c r="Y170" s="457">
        <v>36747</v>
      </c>
      <c r="Z170" s="457">
        <v>16971</v>
      </c>
      <c r="AA170" s="457">
        <v>5819</v>
      </c>
      <c r="AB170" s="457">
        <v>62960</v>
      </c>
      <c r="AC170" s="457">
        <v>6778</v>
      </c>
      <c r="AD170" s="457">
        <v>2102</v>
      </c>
      <c r="AE170" s="457">
        <v>6945</v>
      </c>
      <c r="AF170" s="457">
        <v>80686</v>
      </c>
      <c r="AG170" s="457">
        <v>28097</v>
      </c>
      <c r="AH170" s="457">
        <v>19365</v>
      </c>
      <c r="AI170" s="457">
        <v>78416</v>
      </c>
      <c r="AJ170" s="457">
        <v>16264</v>
      </c>
      <c r="AK170" s="457">
        <v>28383</v>
      </c>
      <c r="AL170" s="457">
        <v>89125</v>
      </c>
      <c r="AM170" s="457">
        <v>126197</v>
      </c>
      <c r="AN170" s="457">
        <v>3658</v>
      </c>
      <c r="AO170" s="457">
        <v>57755</v>
      </c>
      <c r="AP170" s="457">
        <v>28796</v>
      </c>
      <c r="AQ170" s="457">
        <v>20358</v>
      </c>
      <c r="AR170" s="457">
        <v>0</v>
      </c>
      <c r="AS170" s="457">
        <v>46</v>
      </c>
      <c r="AT170" s="458">
        <v>868883</v>
      </c>
      <c r="AU170" s="639"/>
      <c r="AV170" s="639"/>
      <c r="AW170" s="639"/>
      <c r="AX170" s="639"/>
      <c r="AY170" s="639"/>
      <c r="AZ170" s="639"/>
      <c r="BA170" s="639"/>
      <c r="BB170" s="639"/>
      <c r="BC170" s="639"/>
      <c r="BD170" s="639"/>
      <c r="BE170" s="639"/>
      <c r="BF170" s="639"/>
      <c r="BG170" s="639"/>
      <c r="BH170" s="639"/>
      <c r="BI170" s="639"/>
      <c r="BJ170" s="639"/>
      <c r="BK170" s="639"/>
      <c r="BL170" s="468"/>
    </row>
    <row r="171" spans="4:64" x14ac:dyDescent="0.15">
      <c r="D171" s="467">
        <v>44</v>
      </c>
      <c r="E171" s="461" t="s">
        <v>60</v>
      </c>
      <c r="F171" s="457">
        <v>161</v>
      </c>
      <c r="G171" s="457">
        <v>0</v>
      </c>
      <c r="H171" s="457">
        <v>0</v>
      </c>
      <c r="I171" s="457">
        <v>13</v>
      </c>
      <c r="J171" s="457">
        <v>1380</v>
      </c>
      <c r="K171" s="457">
        <v>-4</v>
      </c>
      <c r="L171" s="457">
        <v>4014</v>
      </c>
      <c r="M171" s="457">
        <v>5999</v>
      </c>
      <c r="N171" s="457">
        <v>36</v>
      </c>
      <c r="O171" s="457">
        <v>-284</v>
      </c>
      <c r="P171" s="457">
        <v>3037</v>
      </c>
      <c r="Q171" s="457">
        <v>32566</v>
      </c>
      <c r="R171" s="457">
        <v>11767</v>
      </c>
      <c r="S171" s="457">
        <v>1877</v>
      </c>
      <c r="T171" s="457">
        <v>4741</v>
      </c>
      <c r="U171" s="457">
        <v>9139</v>
      </c>
      <c r="V171" s="457">
        <v>299</v>
      </c>
      <c r="W171" s="457">
        <v>-1277</v>
      </c>
      <c r="X171" s="457">
        <v>-4707</v>
      </c>
      <c r="Y171" s="457">
        <v>-8328</v>
      </c>
      <c r="Z171" s="457">
        <v>2594</v>
      </c>
      <c r="AA171" s="457">
        <v>1059</v>
      </c>
      <c r="AB171" s="457">
        <v>5032</v>
      </c>
      <c r="AC171" s="457">
        <v>4833</v>
      </c>
      <c r="AD171" s="457">
        <v>1955</v>
      </c>
      <c r="AE171" s="457">
        <v>526</v>
      </c>
      <c r="AF171" s="457">
        <v>26174</v>
      </c>
      <c r="AG171" s="457">
        <v>22586</v>
      </c>
      <c r="AH171" s="457">
        <v>101025</v>
      </c>
      <c r="AI171" s="457">
        <v>12355</v>
      </c>
      <c r="AJ171" s="457">
        <v>8206</v>
      </c>
      <c r="AK171" s="457">
        <v>0</v>
      </c>
      <c r="AL171" s="457">
        <v>6373</v>
      </c>
      <c r="AM171" s="457">
        <v>9742</v>
      </c>
      <c r="AN171" s="457">
        <v>-26</v>
      </c>
      <c r="AO171" s="457">
        <v>14986</v>
      </c>
      <c r="AP171" s="457">
        <v>3421</v>
      </c>
      <c r="AQ171" s="457">
        <v>13409</v>
      </c>
      <c r="AR171" s="457">
        <v>0</v>
      </c>
      <c r="AS171" s="457">
        <v>1270</v>
      </c>
      <c r="AT171" s="458">
        <v>295949</v>
      </c>
      <c r="AU171" s="639"/>
      <c r="AV171" s="639"/>
      <c r="AW171" s="639"/>
      <c r="AX171" s="639"/>
      <c r="AY171" s="639"/>
      <c r="AZ171" s="639"/>
      <c r="BA171" s="639"/>
      <c r="BB171" s="639"/>
      <c r="BC171" s="639"/>
      <c r="BD171" s="639"/>
      <c r="BE171" s="639"/>
      <c r="BF171" s="639"/>
      <c r="BG171" s="639"/>
      <c r="BH171" s="639"/>
      <c r="BI171" s="639"/>
      <c r="BJ171" s="639"/>
      <c r="BK171" s="639"/>
      <c r="BL171" s="468"/>
    </row>
    <row r="172" spans="4:64" x14ac:dyDescent="0.15">
      <c r="D172" s="467">
        <v>45</v>
      </c>
      <c r="E172" s="461" t="s">
        <v>61</v>
      </c>
      <c r="F172" s="457">
        <v>108</v>
      </c>
      <c r="G172" s="457">
        <v>0</v>
      </c>
      <c r="H172" s="457">
        <v>0</v>
      </c>
      <c r="I172" s="457">
        <v>24</v>
      </c>
      <c r="J172" s="457">
        <v>906</v>
      </c>
      <c r="K172" s="457">
        <v>71</v>
      </c>
      <c r="L172" s="457">
        <v>3393</v>
      </c>
      <c r="M172" s="457">
        <v>12470</v>
      </c>
      <c r="N172" s="457">
        <v>95</v>
      </c>
      <c r="O172" s="457">
        <v>3769</v>
      </c>
      <c r="P172" s="457">
        <v>4329</v>
      </c>
      <c r="Q172" s="457">
        <v>15454</v>
      </c>
      <c r="R172" s="457">
        <v>3390</v>
      </c>
      <c r="S172" s="457">
        <v>4705</v>
      </c>
      <c r="T172" s="457">
        <v>4671</v>
      </c>
      <c r="U172" s="457">
        <v>8359</v>
      </c>
      <c r="V172" s="457">
        <v>1657</v>
      </c>
      <c r="W172" s="457">
        <v>2439</v>
      </c>
      <c r="X172" s="457">
        <v>26010</v>
      </c>
      <c r="Y172" s="457">
        <v>34368</v>
      </c>
      <c r="Z172" s="457">
        <v>10105</v>
      </c>
      <c r="AA172" s="457">
        <v>2340</v>
      </c>
      <c r="AB172" s="457">
        <v>6498</v>
      </c>
      <c r="AC172" s="457">
        <v>18050</v>
      </c>
      <c r="AD172" s="457">
        <v>3229</v>
      </c>
      <c r="AE172" s="457">
        <v>1113</v>
      </c>
      <c r="AF172" s="457">
        <v>18040</v>
      </c>
      <c r="AG172" s="457">
        <v>6610</v>
      </c>
      <c r="AH172" s="457">
        <v>89660</v>
      </c>
      <c r="AI172" s="457">
        <v>25299</v>
      </c>
      <c r="AJ172" s="457">
        <v>6483</v>
      </c>
      <c r="AK172" s="457">
        <v>27974</v>
      </c>
      <c r="AL172" s="457">
        <v>30392</v>
      </c>
      <c r="AM172" s="457">
        <v>16949</v>
      </c>
      <c r="AN172" s="457">
        <v>459</v>
      </c>
      <c r="AO172" s="457">
        <v>19401</v>
      </c>
      <c r="AP172" s="457">
        <v>5550</v>
      </c>
      <c r="AQ172" s="457">
        <v>10550</v>
      </c>
      <c r="AR172" s="457">
        <v>0</v>
      </c>
      <c r="AS172" s="457">
        <v>176</v>
      </c>
      <c r="AT172" s="458">
        <v>425096</v>
      </c>
      <c r="AU172" s="639"/>
      <c r="AV172" s="639"/>
      <c r="AW172" s="639"/>
      <c r="AX172" s="639"/>
      <c r="AY172" s="639"/>
      <c r="AZ172" s="639"/>
      <c r="BA172" s="639"/>
      <c r="BB172" s="639"/>
      <c r="BC172" s="639"/>
      <c r="BD172" s="639"/>
      <c r="BE172" s="639"/>
      <c r="BF172" s="639"/>
      <c r="BG172" s="639"/>
      <c r="BH172" s="639"/>
      <c r="BI172" s="639"/>
      <c r="BJ172" s="639"/>
      <c r="BK172" s="639"/>
      <c r="BL172" s="468"/>
    </row>
    <row r="173" spans="4:64" x14ac:dyDescent="0.15">
      <c r="D173" s="467">
        <v>46</v>
      </c>
      <c r="E173" s="461" t="s">
        <v>62</v>
      </c>
      <c r="F173" s="457">
        <v>28</v>
      </c>
      <c r="G173" s="457">
        <v>0</v>
      </c>
      <c r="H173" s="457">
        <v>0</v>
      </c>
      <c r="I173" s="457">
        <v>16</v>
      </c>
      <c r="J173" s="457">
        <v>421</v>
      </c>
      <c r="K173" s="457">
        <v>34</v>
      </c>
      <c r="L173" s="457">
        <v>1560</v>
      </c>
      <c r="M173" s="457">
        <v>2081</v>
      </c>
      <c r="N173" s="457">
        <v>139</v>
      </c>
      <c r="O173" s="457">
        <v>1708</v>
      </c>
      <c r="P173" s="457">
        <v>950</v>
      </c>
      <c r="Q173" s="457">
        <v>5422</v>
      </c>
      <c r="R173" s="457">
        <v>828</v>
      </c>
      <c r="S173" s="457">
        <v>1616</v>
      </c>
      <c r="T173" s="457">
        <v>288</v>
      </c>
      <c r="U173" s="457">
        <v>792</v>
      </c>
      <c r="V173" s="457">
        <v>181</v>
      </c>
      <c r="W173" s="457">
        <v>159</v>
      </c>
      <c r="X173" s="457">
        <v>585</v>
      </c>
      <c r="Y173" s="457">
        <v>2016</v>
      </c>
      <c r="Z173" s="457">
        <v>1726</v>
      </c>
      <c r="AA173" s="457">
        <v>638</v>
      </c>
      <c r="AB173" s="457">
        <v>6744</v>
      </c>
      <c r="AC173" s="457">
        <v>2860</v>
      </c>
      <c r="AD173" s="457">
        <v>685</v>
      </c>
      <c r="AE173" s="457">
        <v>268</v>
      </c>
      <c r="AF173" s="457">
        <v>8259</v>
      </c>
      <c r="AG173" s="457">
        <v>1844</v>
      </c>
      <c r="AH173" s="457">
        <v>14283</v>
      </c>
      <c r="AI173" s="457">
        <v>14434</v>
      </c>
      <c r="AJ173" s="457">
        <v>2009</v>
      </c>
      <c r="AK173" s="457">
        <v>128</v>
      </c>
      <c r="AL173" s="457">
        <v>2817</v>
      </c>
      <c r="AM173" s="457">
        <v>3847</v>
      </c>
      <c r="AN173" s="457">
        <v>258</v>
      </c>
      <c r="AO173" s="457">
        <v>7861</v>
      </c>
      <c r="AP173" s="457">
        <v>3309</v>
      </c>
      <c r="AQ173" s="457">
        <v>6656</v>
      </c>
      <c r="AR173" s="457">
        <v>0</v>
      </c>
      <c r="AS173" s="457">
        <v>63</v>
      </c>
      <c r="AT173" s="458">
        <v>97513</v>
      </c>
      <c r="AU173" s="639"/>
      <c r="AV173" s="639"/>
      <c r="AW173" s="639"/>
      <c r="AX173" s="639"/>
      <c r="AY173" s="639"/>
      <c r="AZ173" s="639"/>
      <c r="BA173" s="639"/>
      <c r="BB173" s="639"/>
      <c r="BC173" s="639"/>
      <c r="BD173" s="639"/>
      <c r="BE173" s="639"/>
      <c r="BF173" s="639"/>
      <c r="BG173" s="639"/>
      <c r="BH173" s="639"/>
      <c r="BI173" s="639"/>
      <c r="BJ173" s="639"/>
      <c r="BK173" s="639"/>
      <c r="BL173" s="468"/>
    </row>
    <row r="174" spans="4:64" x14ac:dyDescent="0.15">
      <c r="D174" s="467">
        <v>47</v>
      </c>
      <c r="E174" s="461" t="s">
        <v>221</v>
      </c>
      <c r="F174" s="457">
        <v>-60</v>
      </c>
      <c r="G174" s="457">
        <v>0</v>
      </c>
      <c r="H174" s="457">
        <v>0</v>
      </c>
      <c r="I174" s="457">
        <v>0</v>
      </c>
      <c r="J174" s="457">
        <v>-86</v>
      </c>
      <c r="K174" s="457">
        <v>0</v>
      </c>
      <c r="L174" s="457">
        <v>0</v>
      </c>
      <c r="M174" s="457">
        <v>0</v>
      </c>
      <c r="N174" s="457">
        <v>-2</v>
      </c>
      <c r="O174" s="457">
        <v>0</v>
      </c>
      <c r="P174" s="457">
        <v>0</v>
      </c>
      <c r="Q174" s="457">
        <v>0</v>
      </c>
      <c r="R174" s="457">
        <v>0</v>
      </c>
      <c r="S174" s="457">
        <v>0</v>
      </c>
      <c r="T174" s="457">
        <v>0</v>
      </c>
      <c r="U174" s="457">
        <v>0</v>
      </c>
      <c r="V174" s="457">
        <v>0</v>
      </c>
      <c r="W174" s="457">
        <v>0</v>
      </c>
      <c r="X174" s="457">
        <v>0</v>
      </c>
      <c r="Y174" s="457">
        <v>-1</v>
      </c>
      <c r="Z174" s="457">
        <v>-1</v>
      </c>
      <c r="AA174" s="457">
        <v>0</v>
      </c>
      <c r="AB174" s="457">
        <v>-737</v>
      </c>
      <c r="AC174" s="457">
        <v>-9</v>
      </c>
      <c r="AD174" s="457">
        <v>-730</v>
      </c>
      <c r="AE174" s="457">
        <v>0</v>
      </c>
      <c r="AF174" s="457">
        <v>-96</v>
      </c>
      <c r="AG174" s="457">
        <v>-1350</v>
      </c>
      <c r="AH174" s="457">
        <v>-77</v>
      </c>
      <c r="AI174" s="457">
        <v>-636</v>
      </c>
      <c r="AJ174" s="457">
        <v>-1</v>
      </c>
      <c r="AK174" s="457">
        <v>0</v>
      </c>
      <c r="AL174" s="457">
        <v>-886</v>
      </c>
      <c r="AM174" s="457">
        <v>-3111</v>
      </c>
      <c r="AN174" s="457">
        <v>-132</v>
      </c>
      <c r="AO174" s="457">
        <v>-7</v>
      </c>
      <c r="AP174" s="457">
        <v>0</v>
      </c>
      <c r="AQ174" s="457">
        <v>0</v>
      </c>
      <c r="AR174" s="457">
        <v>0</v>
      </c>
      <c r="AS174" s="457">
        <v>-18</v>
      </c>
      <c r="AT174" s="458">
        <v>-7940</v>
      </c>
      <c r="AU174" s="639"/>
      <c r="AV174" s="639"/>
      <c r="AW174" s="639"/>
      <c r="AX174" s="639"/>
      <c r="AY174" s="639"/>
      <c r="AZ174" s="639"/>
      <c r="BA174" s="639"/>
      <c r="BB174" s="639"/>
      <c r="BC174" s="639"/>
      <c r="BD174" s="639"/>
      <c r="BE174" s="639"/>
      <c r="BF174" s="639"/>
      <c r="BG174" s="639"/>
      <c r="BH174" s="639"/>
      <c r="BI174" s="639"/>
      <c r="BJ174" s="639"/>
      <c r="BK174" s="639"/>
      <c r="BL174" s="468"/>
    </row>
    <row r="175" spans="4:64" x14ac:dyDescent="0.15">
      <c r="D175" s="469">
        <v>48</v>
      </c>
      <c r="E175" s="463" t="s">
        <v>64</v>
      </c>
      <c r="F175" s="464">
        <v>288</v>
      </c>
      <c r="G175" s="464">
        <v>0</v>
      </c>
      <c r="H175" s="464">
        <v>0</v>
      </c>
      <c r="I175" s="464">
        <v>144</v>
      </c>
      <c r="J175" s="464">
        <v>5447</v>
      </c>
      <c r="K175" s="464">
        <v>294</v>
      </c>
      <c r="L175" s="464">
        <v>21004</v>
      </c>
      <c r="M175" s="464">
        <v>33209</v>
      </c>
      <c r="N175" s="464">
        <v>312</v>
      </c>
      <c r="O175" s="464">
        <v>15963</v>
      </c>
      <c r="P175" s="464">
        <v>16517</v>
      </c>
      <c r="Q175" s="464">
        <v>76903</v>
      </c>
      <c r="R175" s="464">
        <v>26270</v>
      </c>
      <c r="S175" s="464">
        <v>25241</v>
      </c>
      <c r="T175" s="464">
        <v>19023</v>
      </c>
      <c r="U175" s="464">
        <v>36777</v>
      </c>
      <c r="V175" s="464">
        <v>4726</v>
      </c>
      <c r="W175" s="464">
        <v>5509</v>
      </c>
      <c r="X175" s="464">
        <v>56458</v>
      </c>
      <c r="Y175" s="464">
        <v>67125</v>
      </c>
      <c r="Z175" s="464">
        <v>32548</v>
      </c>
      <c r="AA175" s="464">
        <v>10302</v>
      </c>
      <c r="AB175" s="464">
        <v>84445</v>
      </c>
      <c r="AC175" s="464">
        <v>33336</v>
      </c>
      <c r="AD175" s="464">
        <v>7451</v>
      </c>
      <c r="AE175" s="464">
        <v>9213</v>
      </c>
      <c r="AF175" s="464">
        <v>137537</v>
      </c>
      <c r="AG175" s="464">
        <v>60542</v>
      </c>
      <c r="AH175" s="464">
        <v>225564</v>
      </c>
      <c r="AI175" s="464">
        <v>133430</v>
      </c>
      <c r="AJ175" s="464">
        <v>34245</v>
      </c>
      <c r="AK175" s="464">
        <v>57331</v>
      </c>
      <c r="AL175" s="464">
        <v>130183</v>
      </c>
      <c r="AM175" s="464">
        <v>156249</v>
      </c>
      <c r="AN175" s="464">
        <v>4494</v>
      </c>
      <c r="AO175" s="464">
        <v>102456</v>
      </c>
      <c r="AP175" s="464">
        <v>42721</v>
      </c>
      <c r="AQ175" s="464">
        <v>53083</v>
      </c>
      <c r="AR175" s="464">
        <v>0</v>
      </c>
      <c r="AS175" s="464">
        <v>1552</v>
      </c>
      <c r="AT175" s="465">
        <v>1727892</v>
      </c>
      <c r="AU175" s="639"/>
      <c r="AV175" s="639"/>
      <c r="AW175" s="639"/>
      <c r="AX175" s="639"/>
      <c r="AY175" s="639"/>
      <c r="AZ175" s="639"/>
      <c r="BA175" s="639"/>
      <c r="BB175" s="639"/>
      <c r="BC175" s="639"/>
      <c r="BD175" s="639"/>
      <c r="BE175" s="639"/>
      <c r="BF175" s="639"/>
      <c r="BG175" s="639"/>
      <c r="BH175" s="639"/>
      <c r="BI175" s="639"/>
      <c r="BJ175" s="639"/>
      <c r="BK175" s="639"/>
      <c r="BL175" s="468"/>
    </row>
    <row r="176" spans="4:64" x14ac:dyDescent="0.15">
      <c r="D176" s="469">
        <v>49</v>
      </c>
      <c r="E176" s="463" t="s">
        <v>612</v>
      </c>
      <c r="F176" s="464">
        <v>514</v>
      </c>
      <c r="G176" s="464">
        <v>0</v>
      </c>
      <c r="H176" s="464">
        <v>0</v>
      </c>
      <c r="I176" s="464">
        <v>319</v>
      </c>
      <c r="J176" s="464">
        <v>17602</v>
      </c>
      <c r="K176" s="464">
        <v>748</v>
      </c>
      <c r="L176" s="464">
        <v>64804</v>
      </c>
      <c r="M176" s="464">
        <v>99089</v>
      </c>
      <c r="N176" s="464">
        <v>1724</v>
      </c>
      <c r="O176" s="464">
        <v>44301</v>
      </c>
      <c r="P176" s="464">
        <v>33936</v>
      </c>
      <c r="Q176" s="464">
        <v>437828</v>
      </c>
      <c r="R176" s="464">
        <v>98868</v>
      </c>
      <c r="S176" s="464">
        <v>58488</v>
      </c>
      <c r="T176" s="464">
        <v>43718</v>
      </c>
      <c r="U176" s="464">
        <v>84175</v>
      </c>
      <c r="V176" s="464">
        <v>12474</v>
      </c>
      <c r="W176" s="464">
        <v>15277</v>
      </c>
      <c r="X176" s="464">
        <v>155553</v>
      </c>
      <c r="Y176" s="464">
        <v>186081</v>
      </c>
      <c r="Z176" s="464">
        <v>92673</v>
      </c>
      <c r="AA176" s="464">
        <v>22419</v>
      </c>
      <c r="AB176" s="464">
        <v>181873</v>
      </c>
      <c r="AC176" s="464">
        <v>104418</v>
      </c>
      <c r="AD176" s="464">
        <v>15395</v>
      </c>
      <c r="AE176" s="464">
        <v>14394</v>
      </c>
      <c r="AF176" s="464">
        <v>200451</v>
      </c>
      <c r="AG176" s="464">
        <v>89369</v>
      </c>
      <c r="AH176" s="464">
        <v>272756</v>
      </c>
      <c r="AI176" s="464">
        <v>186202</v>
      </c>
      <c r="AJ176" s="464">
        <v>62036</v>
      </c>
      <c r="AK176" s="464">
        <v>80406</v>
      </c>
      <c r="AL176" s="464">
        <v>193923</v>
      </c>
      <c r="AM176" s="464">
        <v>254887</v>
      </c>
      <c r="AN176" s="464">
        <v>7327</v>
      </c>
      <c r="AO176" s="464">
        <v>173570</v>
      </c>
      <c r="AP176" s="464">
        <v>103700</v>
      </c>
      <c r="AQ176" s="464">
        <v>74859</v>
      </c>
      <c r="AR176" s="464">
        <v>2818</v>
      </c>
      <c r="AS176" s="464">
        <v>3595</v>
      </c>
      <c r="AT176" s="465">
        <v>3492570</v>
      </c>
      <c r="AU176" s="639"/>
      <c r="AV176" s="639"/>
      <c r="AW176" s="639"/>
      <c r="AX176" s="639"/>
      <c r="AY176" s="639"/>
      <c r="AZ176" s="639"/>
      <c r="BA176" s="639"/>
      <c r="BB176" s="639"/>
      <c r="BC176" s="639"/>
      <c r="BD176" s="639"/>
      <c r="BE176" s="639"/>
      <c r="BF176" s="639"/>
      <c r="BG176" s="639"/>
      <c r="BH176" s="639"/>
      <c r="BI176" s="639"/>
      <c r="BJ176" s="639"/>
      <c r="BK176" s="639"/>
      <c r="BL176" s="468"/>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vt:i4>
      </vt:variant>
    </vt:vector>
  </HeadingPairs>
  <TitlesOfParts>
    <vt:vector size="55" baseType="lpstr">
      <vt:lpstr>WS目次</vt:lpstr>
      <vt:lpstr>利用上の注意</vt:lpstr>
      <vt:lpstr>最終需要_まとめ</vt:lpstr>
      <vt:lpstr>部門別まとめ</vt:lpstr>
      <vt:lpstr>観光ｲﾍﾞﾝﾄ需要</vt:lpstr>
      <vt:lpstr>商業運輸ﾏｰｼﾞﾝ</vt:lpstr>
      <vt:lpstr>雇用表</vt:lpstr>
      <vt:lpstr>分析係数表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取引基本表</vt:lpstr>
      <vt:lpstr>投入係数表</vt:lpstr>
      <vt:lpstr>逆行列係数</vt:lpstr>
      <vt:lpstr>基本表</vt:lpstr>
      <vt:lpstr>逆行列係数!Print_Titles</vt:lpstr>
      <vt:lpstr>取引基本表!Print_Titles</vt:lpstr>
      <vt:lpstr>投入係数表!Print_Titles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2005-01-17T04:54:11Z</cp:lastPrinted>
  <dcterms:created xsi:type="dcterms:W3CDTF">2005-01-11T06:44:07Z</dcterms:created>
  <dcterms:modified xsi:type="dcterms:W3CDTF">2022-08-22T03:40:17Z</dcterms:modified>
</cp:coreProperties>
</file>