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1"/>
  <workbookPr codeName="ThisWorkbook" defaultThemeVersion="124226"/>
  <mc:AlternateContent xmlns:mc="http://schemas.openxmlformats.org/markup-compatibility/2006">
    <mc:Choice Requires="x15">
      <x15ac:absPath xmlns:x15ac="http://schemas.microsoft.com/office/spreadsheetml/2010/11/ac" url="\\LB13Z0859\bunseki\産業連関表\産業連関分析\尼崎市地域通貨経済効果\R3年度\経済効果報告\"/>
    </mc:Choice>
  </mc:AlternateContent>
  <xr:revisionPtr revIDLastSave="0" documentId="13_ncr:1_{348CECF0-ED15-47F7-A4B6-F4F4CAF9BCDE}" xr6:coauthVersionLast="36" xr6:coauthVersionMax="36" xr10:uidLastSave="{00000000-0000-0000-0000-000000000000}"/>
  <bookViews>
    <workbookView xWindow="10230" yWindow="-15" windowWidth="10275" windowHeight="8040" tabRatio="852" activeTab="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主要項目" sheetId="53" r:id="rId48"/>
  </sheets>
  <externalReferences>
    <externalReference r:id="rId49"/>
    <externalReference r:id="rId50"/>
  </externalReferences>
  <definedNames>
    <definedName name="_Fill" hidden="1">[1]局移出入取扱!#REF!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L33" i="7" l="1"/>
  <c r="K33" i="7"/>
  <c r="C6" i="7" l="1"/>
  <c r="C7" i="7"/>
  <c r="C8" i="7"/>
  <c r="C9" i="7"/>
  <c r="C10" i="7"/>
  <c r="C11" i="7"/>
  <c r="C12" i="7"/>
  <c r="C13" i="7"/>
  <c r="C14" i="7"/>
  <c r="C15" i="7"/>
  <c r="C16" i="7"/>
  <c r="C17" i="7"/>
  <c r="C18" i="7"/>
  <c r="C19" i="7"/>
  <c r="C20" i="7"/>
  <c r="C21" i="7"/>
  <c r="C22" i="7"/>
  <c r="C23" i="7"/>
  <c r="C24" i="7"/>
  <c r="C25" i="7"/>
  <c r="C26" i="7"/>
  <c r="C27" i="7"/>
  <c r="C28" i="7"/>
  <c r="C29" i="7"/>
  <c r="C30" i="7"/>
  <c r="C31" i="7"/>
  <c r="C32" i="7"/>
  <c r="C33" i="7"/>
  <c r="C34" i="7"/>
  <c r="C35" i="7"/>
  <c r="C36" i="7"/>
  <c r="C37" i="7"/>
  <c r="C38" i="7"/>
  <c r="C39" i="7"/>
  <c r="C40" i="7"/>
  <c r="C41" i="7"/>
  <c r="C42" i="7"/>
  <c r="C43" i="7"/>
  <c r="C44" i="7"/>
  <c r="C45" i="7"/>
  <c r="AS47" i="4" l="1"/>
  <c r="AT47" i="4"/>
  <c r="AT50" i="4" l="1"/>
  <c r="AS50" i="4"/>
  <c r="AR50" i="4"/>
  <c r="AT49" i="4"/>
  <c r="AS49" i="4"/>
  <c r="AR49" i="4"/>
  <c r="AU47" i="4"/>
  <c r="AR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T47" i="4"/>
  <c r="U47" i="4" l="1"/>
  <c r="V47" i="4"/>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D11" i="49"/>
  <c r="D12" i="49"/>
  <c r="D13" i="49"/>
  <c r="D14" i="49"/>
  <c r="D15" i="49"/>
  <c r="D16" i="49"/>
  <c r="D17" i="49"/>
  <c r="D18" i="49"/>
  <c r="D19" i="49"/>
  <c r="D20" i="49"/>
  <c r="D21" i="49"/>
  <c r="D22" i="49"/>
  <c r="D23" i="49"/>
  <c r="D24" i="49"/>
  <c r="D25" i="49"/>
  <c r="D26" i="49"/>
  <c r="D27" i="49"/>
  <c r="D28" i="49"/>
  <c r="D29" i="49"/>
  <c r="D30" i="49"/>
  <c r="D31" i="49"/>
  <c r="D32" i="49"/>
  <c r="D33" i="49"/>
  <c r="D34" i="49"/>
  <c r="D35" i="49"/>
  <c r="D36" i="49"/>
  <c r="D37" i="49"/>
  <c r="D38" i="49"/>
  <c r="D39" i="49"/>
  <c r="D40" i="49"/>
  <c r="D41" i="49"/>
  <c r="D42" i="49"/>
  <c r="D43" i="49"/>
  <c r="D44" i="49"/>
  <c r="D5" i="49"/>
  <c r="C42" i="49"/>
  <c r="C44" i="49" s="1"/>
  <c r="C43" i="48"/>
  <c r="C44" i="48" s="1"/>
  <c r="D44" i="30"/>
  <c r="D41" i="30"/>
  <c r="D42" i="30"/>
  <c r="D43" i="30"/>
  <c r="AB8" i="4" a="1"/>
  <c r="AB9" i="4" s="1"/>
  <c r="AG9" i="4"/>
  <c r="AG10" i="4"/>
  <c r="AG11" i="4"/>
  <c r="AG12" i="4"/>
  <c r="AG13" i="4"/>
  <c r="AG14" i="4"/>
  <c r="AG15" i="4"/>
  <c r="AG16" i="4"/>
  <c r="AG17" i="4"/>
  <c r="AG18" i="4"/>
  <c r="AG19" i="4"/>
  <c r="AG20" i="4"/>
  <c r="AG21" i="4"/>
  <c r="AG22" i="4"/>
  <c r="AG23" i="4"/>
  <c r="AG24" i="4"/>
  <c r="AG25" i="4"/>
  <c r="AG26" i="4"/>
  <c r="AG27" i="4"/>
  <c r="AG28" i="4"/>
  <c r="AG29" i="4"/>
  <c r="AG30" i="4"/>
  <c r="AG31" i="4"/>
  <c r="AG32" i="4"/>
  <c r="AG33" i="4"/>
  <c r="AG34" i="4"/>
  <c r="AG35" i="4"/>
  <c r="AG36" i="4"/>
  <c r="AG37" i="4"/>
  <c r="AG38" i="4"/>
  <c r="AG39" i="4"/>
  <c r="AG40" i="4"/>
  <c r="AG41" i="4"/>
  <c r="AG42" i="4"/>
  <c r="AG43" i="4"/>
  <c r="AG44" i="4"/>
  <c r="AG45" i="4"/>
  <c r="AG46" i="4"/>
  <c r="AG8" i="4"/>
  <c r="AM9" i="4"/>
  <c r="AM10" i="4"/>
  <c r="AM11" i="4"/>
  <c r="AM12" i="4"/>
  <c r="AM13" i="4"/>
  <c r="AM14" i="4"/>
  <c r="AM15" i="4"/>
  <c r="AM16" i="4"/>
  <c r="AM17" i="4"/>
  <c r="AN17" i="4" s="1"/>
  <c r="H17" i="4" s="1"/>
  <c r="AM18" i="4"/>
  <c r="AM19" i="4"/>
  <c r="AM20" i="4"/>
  <c r="AM21" i="4"/>
  <c r="AM22" i="4"/>
  <c r="AM23" i="4"/>
  <c r="AM24" i="4"/>
  <c r="AM25" i="4"/>
  <c r="AN25" i="4" s="1"/>
  <c r="H25" i="4" s="1"/>
  <c r="AM26" i="4"/>
  <c r="AM27" i="4"/>
  <c r="AM28" i="4"/>
  <c r="AM29" i="4"/>
  <c r="AM30" i="4"/>
  <c r="AM31" i="4"/>
  <c r="AM32" i="4"/>
  <c r="AM33" i="4"/>
  <c r="AN33" i="4" s="1"/>
  <c r="H33" i="4" s="1"/>
  <c r="AM34" i="4"/>
  <c r="AM35" i="4"/>
  <c r="AM36" i="4"/>
  <c r="AM37" i="4"/>
  <c r="AM38" i="4"/>
  <c r="AM39" i="4"/>
  <c r="AM40" i="4"/>
  <c r="AM41" i="4"/>
  <c r="AM42" i="4"/>
  <c r="AM43" i="4"/>
  <c r="AM44" i="4"/>
  <c r="AM45" i="4"/>
  <c r="AM46" i="4"/>
  <c r="AM47" i="4"/>
  <c r="AM8" i="4"/>
  <c r="W9" i="4"/>
  <c r="X9" i="4"/>
  <c r="E9" i="4" s="1"/>
  <c r="W10" i="4"/>
  <c r="X10" i="4"/>
  <c r="E10" i="4" s="1"/>
  <c r="W11" i="4"/>
  <c r="X11" i="4"/>
  <c r="E11" i="4" s="1"/>
  <c r="W12" i="4"/>
  <c r="X12" i="4"/>
  <c r="E12" i="4" s="1"/>
  <c r="W13" i="4"/>
  <c r="X13" i="4"/>
  <c r="E13" i="4" s="1"/>
  <c r="W14" i="4"/>
  <c r="X14" i="4"/>
  <c r="E14" i="4" s="1"/>
  <c r="W15" i="4"/>
  <c r="D15" i="4" s="1"/>
  <c r="X15" i="4"/>
  <c r="E15" i="4" s="1"/>
  <c r="W16" i="4"/>
  <c r="D16" i="4" s="1"/>
  <c r="X16" i="4"/>
  <c r="E16" i="4" s="1"/>
  <c r="W17" i="4"/>
  <c r="X17" i="4"/>
  <c r="W18" i="4"/>
  <c r="X18" i="4"/>
  <c r="W19" i="4"/>
  <c r="D19" i="4" s="1"/>
  <c r="X19" i="4"/>
  <c r="W20" i="4"/>
  <c r="D20" i="4" s="1"/>
  <c r="X20" i="4"/>
  <c r="E20" i="4" s="1"/>
  <c r="W21" i="4"/>
  <c r="D21" i="4" s="1"/>
  <c r="X21" i="4"/>
  <c r="E21" i="4" s="1"/>
  <c r="W22" i="4"/>
  <c r="X22" i="4"/>
  <c r="E22" i="4" s="1"/>
  <c r="W23" i="4"/>
  <c r="X23" i="4"/>
  <c r="W24" i="4"/>
  <c r="D24" i="4" s="1"/>
  <c r="X24" i="4"/>
  <c r="W25" i="4"/>
  <c r="X25" i="4"/>
  <c r="W26" i="4"/>
  <c r="X26" i="4"/>
  <c r="E26" i="4" s="1"/>
  <c r="W27" i="4"/>
  <c r="D27" i="4" s="1"/>
  <c r="X27" i="4"/>
  <c r="W28" i="4"/>
  <c r="D28" i="4" s="1"/>
  <c r="X28" i="4"/>
  <c r="E28" i="4" s="1"/>
  <c r="W29" i="4"/>
  <c r="D29" i="4" s="1"/>
  <c r="X29" i="4"/>
  <c r="E29" i="4" s="1"/>
  <c r="W30" i="4"/>
  <c r="X30" i="4"/>
  <c r="E30" i="4" s="1"/>
  <c r="W31" i="4"/>
  <c r="D31" i="4" s="1"/>
  <c r="X31" i="4"/>
  <c r="E31" i="4" s="1"/>
  <c r="W32" i="4"/>
  <c r="X32" i="4"/>
  <c r="E32" i="4" s="1"/>
  <c r="W33" i="4"/>
  <c r="X33" i="4"/>
  <c r="E33" i="4" s="1"/>
  <c r="W34" i="4"/>
  <c r="X34" i="4"/>
  <c r="E34" i="4" s="1"/>
  <c r="W35" i="4"/>
  <c r="D35" i="4" s="1"/>
  <c r="X35" i="4"/>
  <c r="E35" i="4" s="1"/>
  <c r="W36" i="4"/>
  <c r="X36" i="4"/>
  <c r="E36" i="4" s="1"/>
  <c r="X33" i="51" s="1"/>
  <c r="W37" i="4"/>
  <c r="X37" i="4"/>
  <c r="E37" i="4" s="1"/>
  <c r="W38" i="4"/>
  <c r="X38" i="4"/>
  <c r="E38" i="4" s="1"/>
  <c r="W39" i="4"/>
  <c r="X39" i="4"/>
  <c r="E39" i="4" s="1"/>
  <c r="W40" i="4"/>
  <c r="X40" i="4"/>
  <c r="E40" i="4" s="1"/>
  <c r="W41" i="4"/>
  <c r="D41" i="4" s="1"/>
  <c r="X41" i="4"/>
  <c r="W42" i="4"/>
  <c r="X42" i="4"/>
  <c r="E42" i="4" s="1"/>
  <c r="W43" i="4"/>
  <c r="D43" i="4" s="1"/>
  <c r="X43" i="4"/>
  <c r="W44" i="4"/>
  <c r="D44" i="4" s="1"/>
  <c r="V41" i="30" s="1"/>
  <c r="X44" i="4"/>
  <c r="E44" i="4" s="1"/>
  <c r="X41" i="30" s="1"/>
  <c r="W45" i="4"/>
  <c r="D45" i="4" s="1"/>
  <c r="V42" i="30" s="1"/>
  <c r="X45" i="4"/>
  <c r="W46" i="4"/>
  <c r="D46" i="4" s="1"/>
  <c r="V43" i="30" s="1"/>
  <c r="X46" i="4"/>
  <c r="E46" i="4" s="1"/>
  <c r="W47" i="4"/>
  <c r="D47" i="4" s="1"/>
  <c r="X47" i="4"/>
  <c r="E47" i="4" s="1"/>
  <c r="X8" i="4"/>
  <c r="W8" i="4"/>
  <c r="D6" i="50"/>
  <c r="D7" i="50"/>
  <c r="D8" i="50"/>
  <c r="D9" i="50"/>
  <c r="D10" i="50"/>
  <c r="D11" i="50"/>
  <c r="D12" i="50"/>
  <c r="D13" i="50"/>
  <c r="D14" i="50"/>
  <c r="D15" i="50"/>
  <c r="D16" i="50"/>
  <c r="D17" i="50"/>
  <c r="D18" i="50"/>
  <c r="D19" i="50"/>
  <c r="D20" i="50"/>
  <c r="D21" i="50"/>
  <c r="D22" i="50"/>
  <c r="D23" i="50"/>
  <c r="D24" i="50"/>
  <c r="D25" i="50"/>
  <c r="D26" i="50"/>
  <c r="D27" i="50"/>
  <c r="D28" i="50"/>
  <c r="D29" i="50"/>
  <c r="D30" i="50"/>
  <c r="D31" i="50"/>
  <c r="D32" i="50"/>
  <c r="D33" i="50"/>
  <c r="D34" i="50"/>
  <c r="D35" i="50"/>
  <c r="D36" i="50"/>
  <c r="D37" i="50"/>
  <c r="D38" i="50"/>
  <c r="D39" i="50"/>
  <c r="D40" i="50"/>
  <c r="D41" i="50"/>
  <c r="D42" i="50"/>
  <c r="D43" i="50"/>
  <c r="D44" i="50"/>
  <c r="D5" i="50"/>
  <c r="BJ43" i="1"/>
  <c r="BL43" i="1" s="1"/>
  <c r="BK43" i="1"/>
  <c r="D34" i="4"/>
  <c r="D8" i="4"/>
  <c r="G45" i="4"/>
  <c r="J42" i="19" s="1"/>
  <c r="D41" i="8"/>
  <c r="D42" i="8"/>
  <c r="D43" i="8"/>
  <c r="D44" i="8"/>
  <c r="D33" i="13"/>
  <c r="D34" i="13"/>
  <c r="D35" i="13"/>
  <c r="D36" i="13"/>
  <c r="D37" i="13"/>
  <c r="D38" i="13"/>
  <c r="D39" i="13"/>
  <c r="D40" i="13"/>
  <c r="D41" i="13"/>
  <c r="D42" i="13"/>
  <c r="D43" i="13"/>
  <c r="D44" i="13"/>
  <c r="D41" i="12"/>
  <c r="D42" i="12"/>
  <c r="D43" i="12"/>
  <c r="D44" i="12"/>
  <c r="D41" i="14"/>
  <c r="D42" i="14"/>
  <c r="D43" i="14"/>
  <c r="D44" i="14"/>
  <c r="D41" i="15"/>
  <c r="D42" i="15"/>
  <c r="D43" i="15"/>
  <c r="D44" i="15"/>
  <c r="D41" i="16"/>
  <c r="D42" i="16"/>
  <c r="D43" i="16"/>
  <c r="D44" i="16"/>
  <c r="D41" i="17"/>
  <c r="D42" i="17"/>
  <c r="D43" i="17"/>
  <c r="D44" i="17"/>
  <c r="D41" i="18"/>
  <c r="D42" i="18"/>
  <c r="D43" i="18"/>
  <c r="D44" i="18"/>
  <c r="D41" i="19"/>
  <c r="D42" i="19"/>
  <c r="D43" i="19"/>
  <c r="D44" i="19"/>
  <c r="D41" i="20"/>
  <c r="D42" i="20"/>
  <c r="D43" i="20"/>
  <c r="D44" i="20"/>
  <c r="D41" i="21"/>
  <c r="D42" i="21"/>
  <c r="D43" i="21"/>
  <c r="D44" i="21"/>
  <c r="D41" i="22"/>
  <c r="D42" i="22"/>
  <c r="D43" i="22"/>
  <c r="D44" i="22"/>
  <c r="D41" i="23"/>
  <c r="D42" i="23"/>
  <c r="D43" i="23"/>
  <c r="D44" i="23"/>
  <c r="D41" i="24"/>
  <c r="D42" i="24"/>
  <c r="D43" i="24"/>
  <c r="D44" i="24"/>
  <c r="D41" i="25"/>
  <c r="D42" i="25"/>
  <c r="D43" i="25"/>
  <c r="D44" i="25"/>
  <c r="D41" i="26"/>
  <c r="D42" i="26"/>
  <c r="D43" i="26"/>
  <c r="D44" i="26"/>
  <c r="D41" i="27"/>
  <c r="D42" i="27"/>
  <c r="D43" i="27"/>
  <c r="D44" i="27"/>
  <c r="D41" i="28"/>
  <c r="D42" i="28"/>
  <c r="D43" i="28"/>
  <c r="D44" i="28"/>
  <c r="D41" i="29"/>
  <c r="D42" i="29"/>
  <c r="D43" i="29"/>
  <c r="D44" i="29"/>
  <c r="D41" i="31"/>
  <c r="D42" i="31"/>
  <c r="D43" i="31"/>
  <c r="D44" i="31"/>
  <c r="D41" i="32"/>
  <c r="D42" i="32"/>
  <c r="D43" i="32"/>
  <c r="D44" i="32"/>
  <c r="D41" i="33"/>
  <c r="D42" i="33"/>
  <c r="D43" i="33"/>
  <c r="D44" i="33"/>
  <c r="D41" i="34"/>
  <c r="D42" i="34"/>
  <c r="D43" i="34"/>
  <c r="D44" i="34"/>
  <c r="D41" i="35"/>
  <c r="D42" i="35"/>
  <c r="D43" i="35"/>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D37" i="52"/>
  <c r="D38" i="52"/>
  <c r="D39" i="52"/>
  <c r="D40" i="52"/>
  <c r="D41" i="52"/>
  <c r="D42" i="52"/>
  <c r="D43" i="52"/>
  <c r="D44" i="52"/>
  <c r="D44" i="51"/>
  <c r="D6" i="51"/>
  <c r="D7" i="51"/>
  <c r="D8" i="51"/>
  <c r="D9" i="51"/>
  <c r="D10" i="51"/>
  <c r="D11" i="51"/>
  <c r="D12" i="51"/>
  <c r="D13" i="51"/>
  <c r="D14" i="51"/>
  <c r="D15" i="51"/>
  <c r="D16" i="51"/>
  <c r="D17" i="51"/>
  <c r="D18" i="51"/>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5" i="51"/>
  <c r="D6" i="52"/>
  <c r="D7" i="52"/>
  <c r="D8" i="52"/>
  <c r="D9" i="52"/>
  <c r="D10" i="52"/>
  <c r="D11" i="52"/>
  <c r="D12" i="52"/>
  <c r="D13" i="52"/>
  <c r="D14" i="52"/>
  <c r="D15" i="52"/>
  <c r="D16" i="52"/>
  <c r="D17" i="52"/>
  <c r="D18" i="52"/>
  <c r="D19" i="52"/>
  <c r="D20" i="52"/>
  <c r="D21" i="52"/>
  <c r="D22" i="52"/>
  <c r="D23" i="52"/>
  <c r="D24" i="52"/>
  <c r="D25" i="52"/>
  <c r="D26" i="52"/>
  <c r="D27" i="52"/>
  <c r="D28" i="52"/>
  <c r="D29" i="52"/>
  <c r="D30" i="52"/>
  <c r="D5" i="52"/>
  <c r="D41" i="43"/>
  <c r="D42" i="43"/>
  <c r="D43" i="43"/>
  <c r="C40" i="51"/>
  <c r="E14" i="51" s="1"/>
  <c r="C39" i="52"/>
  <c r="C44" i="52" s="1"/>
  <c r="D42" i="4"/>
  <c r="D38" i="4"/>
  <c r="D32" i="4"/>
  <c r="D30" i="4"/>
  <c r="D26" i="4"/>
  <c r="D18" i="4"/>
  <c r="F45" i="4"/>
  <c r="T42" i="30" s="1"/>
  <c r="T42" i="48"/>
  <c r="M44" i="4"/>
  <c r="N44" i="4"/>
  <c r="M45" i="4"/>
  <c r="N45" i="4"/>
  <c r="M46" i="4"/>
  <c r="N46" i="4"/>
  <c r="M47" i="4"/>
  <c r="N47" i="4"/>
  <c r="BJ41" i="1"/>
  <c r="BK41" i="1"/>
  <c r="BJ42" i="1"/>
  <c r="BK42" i="1"/>
  <c r="L44" i="52"/>
  <c r="BJ6" i="1"/>
  <c r="BK6" i="1"/>
  <c r="BJ7" i="1"/>
  <c r="BL7" i="1" s="1"/>
  <c r="BK7" i="1"/>
  <c r="BJ8" i="1"/>
  <c r="BK8" i="1"/>
  <c r="BJ9" i="1"/>
  <c r="BL9" i="1" s="1"/>
  <c r="BK9" i="1"/>
  <c r="BJ10" i="1"/>
  <c r="BK10" i="1"/>
  <c r="BJ11" i="1"/>
  <c r="BL11" i="1" s="1"/>
  <c r="BK11" i="1"/>
  <c r="BJ12" i="1"/>
  <c r="BK12" i="1"/>
  <c r="BJ13" i="1"/>
  <c r="BL13" i="1" s="1"/>
  <c r="BK13" i="1"/>
  <c r="BJ14" i="1"/>
  <c r="BK14" i="1"/>
  <c r="BJ15" i="1"/>
  <c r="BL15" i="1" s="1"/>
  <c r="BK15" i="1"/>
  <c r="BJ16" i="1"/>
  <c r="BK16" i="1"/>
  <c r="BJ17" i="1"/>
  <c r="BL17" i="1" s="1"/>
  <c r="BK17" i="1"/>
  <c r="BJ18" i="1"/>
  <c r="BK18" i="1"/>
  <c r="BJ19" i="1"/>
  <c r="BL19" i="1" s="1"/>
  <c r="BK19" i="1"/>
  <c r="BJ20" i="1"/>
  <c r="BK20" i="1"/>
  <c r="BJ21" i="1"/>
  <c r="BL21" i="1" s="1"/>
  <c r="BK21" i="1"/>
  <c r="BJ22" i="1"/>
  <c r="BK22" i="1"/>
  <c r="BJ23" i="1"/>
  <c r="BL23" i="1" s="1"/>
  <c r="BK23" i="1"/>
  <c r="BJ24" i="1"/>
  <c r="BK24" i="1"/>
  <c r="BJ25" i="1"/>
  <c r="BL25" i="1" s="1"/>
  <c r="BK25" i="1"/>
  <c r="BJ26" i="1"/>
  <c r="BK26" i="1"/>
  <c r="BJ27" i="1"/>
  <c r="BL27" i="1" s="1"/>
  <c r="BK27" i="1"/>
  <c r="BJ28" i="1"/>
  <c r="BK28" i="1"/>
  <c r="BJ29" i="1"/>
  <c r="BL29" i="1" s="1"/>
  <c r="BK29" i="1"/>
  <c r="BJ30" i="1"/>
  <c r="BK30" i="1"/>
  <c r="BJ31" i="1"/>
  <c r="BL31" i="1" s="1"/>
  <c r="BK31" i="1"/>
  <c r="BJ32" i="1"/>
  <c r="BK32" i="1"/>
  <c r="BJ33" i="1"/>
  <c r="BL33" i="1" s="1"/>
  <c r="BK33" i="1"/>
  <c r="BJ34" i="1"/>
  <c r="BK34" i="1"/>
  <c r="BJ35" i="1"/>
  <c r="BL35" i="1" s="1"/>
  <c r="BK35" i="1"/>
  <c r="BJ36" i="1"/>
  <c r="BK36" i="1"/>
  <c r="BJ37" i="1"/>
  <c r="BL37" i="1" s="1"/>
  <c r="BK37" i="1"/>
  <c r="BJ38" i="1"/>
  <c r="BK38" i="1"/>
  <c r="BJ39" i="1"/>
  <c r="BL39" i="1" s="1"/>
  <c r="BK39" i="1"/>
  <c r="BJ40" i="1"/>
  <c r="BK40" i="1"/>
  <c r="BJ44" i="1"/>
  <c r="BL44" i="1" s="1"/>
  <c r="BK44" i="1"/>
  <c r="BK5" i="1"/>
  <c r="BJ5" i="1"/>
  <c r="BL5" i="1" s="1"/>
  <c r="C5" i="8"/>
  <c r="E6" i="8" s="1"/>
  <c r="D5" i="8"/>
  <c r="N8" i="4"/>
  <c r="M8" i="4"/>
  <c r="D6" i="8"/>
  <c r="N9" i="4"/>
  <c r="M9" i="4"/>
  <c r="D7" i="8"/>
  <c r="N10" i="4"/>
  <c r="M10" i="4"/>
  <c r="D8" i="8"/>
  <c r="N11" i="4"/>
  <c r="M11" i="4"/>
  <c r="AN11" i="4"/>
  <c r="H11" i="4" s="1"/>
  <c r="D9" i="8"/>
  <c r="N12" i="4"/>
  <c r="M12" i="4"/>
  <c r="D10" i="8"/>
  <c r="N13" i="4"/>
  <c r="O13" i="4" s="1"/>
  <c r="P13" i="4" s="1"/>
  <c r="C13" i="4" s="1"/>
  <c r="M13" i="4"/>
  <c r="AN13" i="4"/>
  <c r="H13" i="4" s="1"/>
  <c r="D11" i="8"/>
  <c r="N14" i="4"/>
  <c r="M14" i="4"/>
  <c r="D12" i="8"/>
  <c r="N15" i="4"/>
  <c r="M15" i="4"/>
  <c r="AN15" i="4"/>
  <c r="H15" i="4" s="1"/>
  <c r="D13" i="8"/>
  <c r="N16" i="4"/>
  <c r="M16" i="4"/>
  <c r="D14" i="8"/>
  <c r="N17" i="4"/>
  <c r="M17" i="4"/>
  <c r="D15" i="8"/>
  <c r="N18" i="4"/>
  <c r="M18" i="4"/>
  <c r="O18" i="4" s="1"/>
  <c r="P18" i="4" s="1"/>
  <c r="C18" i="4" s="1"/>
  <c r="D16" i="8"/>
  <c r="N19" i="4"/>
  <c r="M19" i="4"/>
  <c r="AN19" i="4"/>
  <c r="H19" i="4" s="1"/>
  <c r="D17" i="8"/>
  <c r="N20" i="4"/>
  <c r="M20" i="4"/>
  <c r="D18" i="8"/>
  <c r="N21" i="4"/>
  <c r="M21" i="4"/>
  <c r="AN21" i="4"/>
  <c r="H21" i="4" s="1"/>
  <c r="D19" i="8"/>
  <c r="N22" i="4"/>
  <c r="M22" i="4"/>
  <c r="D20" i="8"/>
  <c r="N23" i="4"/>
  <c r="M23" i="4"/>
  <c r="AN23" i="4"/>
  <c r="H23" i="4" s="1"/>
  <c r="D21" i="8"/>
  <c r="N24" i="4"/>
  <c r="M24" i="4"/>
  <c r="D22" i="8"/>
  <c r="N25" i="4"/>
  <c r="M25" i="4"/>
  <c r="D23" i="8"/>
  <c r="N26" i="4"/>
  <c r="M26" i="4"/>
  <c r="D24" i="8"/>
  <c r="N27" i="4"/>
  <c r="M27" i="4"/>
  <c r="AN27" i="4"/>
  <c r="H27" i="4" s="1"/>
  <c r="D25" i="8"/>
  <c r="N28" i="4"/>
  <c r="M28" i="4"/>
  <c r="D26" i="8"/>
  <c r="N29" i="4"/>
  <c r="M29" i="4"/>
  <c r="AN29" i="4"/>
  <c r="H29" i="4" s="1"/>
  <c r="N26" i="15" s="1"/>
  <c r="D27" i="8"/>
  <c r="N30" i="4"/>
  <c r="M30" i="4"/>
  <c r="D28" i="8"/>
  <c r="N31" i="4"/>
  <c r="O31" i="4" s="1"/>
  <c r="P31" i="4" s="1"/>
  <c r="C31" i="4" s="1"/>
  <c r="M31" i="4"/>
  <c r="AN31" i="4"/>
  <c r="H31" i="4" s="1"/>
  <c r="D29" i="8"/>
  <c r="N32" i="4"/>
  <c r="M32" i="4"/>
  <c r="D30" i="8"/>
  <c r="N33" i="4"/>
  <c r="M33" i="4"/>
  <c r="D31" i="8"/>
  <c r="N34" i="4"/>
  <c r="M34" i="4"/>
  <c r="O34" i="4" s="1"/>
  <c r="D32" i="8"/>
  <c r="N35" i="4"/>
  <c r="M35" i="4"/>
  <c r="AN35" i="4"/>
  <c r="H35" i="4" s="1"/>
  <c r="D33" i="8"/>
  <c r="N36" i="4"/>
  <c r="M36" i="4"/>
  <c r="D34" i="8"/>
  <c r="N37" i="4"/>
  <c r="M37" i="4"/>
  <c r="AN37" i="4"/>
  <c r="H37" i="4" s="1"/>
  <c r="D35" i="8"/>
  <c r="N38" i="4"/>
  <c r="M38" i="4"/>
  <c r="AN38" i="4"/>
  <c r="H38" i="4" s="1"/>
  <c r="D36" i="8"/>
  <c r="N39" i="4"/>
  <c r="M39" i="4"/>
  <c r="AN39" i="4"/>
  <c r="H39" i="4" s="1"/>
  <c r="D37" i="8"/>
  <c r="N40" i="4"/>
  <c r="M40" i="4"/>
  <c r="D38" i="8"/>
  <c r="N41" i="4"/>
  <c r="M41" i="4"/>
  <c r="AN41" i="4"/>
  <c r="H41" i="4" s="1"/>
  <c r="D39" i="8"/>
  <c r="N42" i="4"/>
  <c r="M42" i="4"/>
  <c r="D40" i="8"/>
  <c r="N43" i="4"/>
  <c r="O43" i="4" s="1"/>
  <c r="P43" i="4" s="1"/>
  <c r="C43" i="4" s="1"/>
  <c r="F40" i="8" s="1"/>
  <c r="M43" i="4"/>
  <c r="AN43" i="4"/>
  <c r="H43" i="4" s="1"/>
  <c r="N40" i="30" s="1"/>
  <c r="L44" i="8"/>
  <c r="AN47" i="4"/>
  <c r="H47" i="4" s="1"/>
  <c r="N44" i="52" s="1"/>
  <c r="D5" i="13"/>
  <c r="C6" i="13"/>
  <c r="E18" i="13" s="1"/>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L44" i="13"/>
  <c r="D5" i="12"/>
  <c r="C7" i="12"/>
  <c r="E18" i="12" s="1"/>
  <c r="D6" i="12"/>
  <c r="D7" i="12"/>
  <c r="D8" i="12"/>
  <c r="D9" i="12"/>
  <c r="D10" i="12"/>
  <c r="D11" i="12"/>
  <c r="D12" i="12"/>
  <c r="D13" i="12"/>
  <c r="D14" i="12"/>
  <c r="D15" i="12"/>
  <c r="D16" i="12"/>
  <c r="D17" i="12"/>
  <c r="D18" i="12"/>
  <c r="D19" i="12"/>
  <c r="D20" i="12"/>
  <c r="D21" i="12"/>
  <c r="D22" i="12"/>
  <c r="D23" i="12"/>
  <c r="D24" i="12"/>
  <c r="D25" i="12"/>
  <c r="D26" i="12"/>
  <c r="D27" i="12"/>
  <c r="D28" i="12"/>
  <c r="D29" i="12"/>
  <c r="D30" i="12"/>
  <c r="D31" i="12"/>
  <c r="D32" i="12"/>
  <c r="D33" i="12"/>
  <c r="D34" i="12"/>
  <c r="D35" i="12"/>
  <c r="D36" i="12"/>
  <c r="D37" i="12"/>
  <c r="D38" i="12"/>
  <c r="D39" i="12"/>
  <c r="D40" i="12"/>
  <c r="D5" i="14"/>
  <c r="C8" i="14"/>
  <c r="E19" i="14" s="1"/>
  <c r="D6" i="14"/>
  <c r="D7" i="14"/>
  <c r="D8" i="14"/>
  <c r="E8" i="14"/>
  <c r="D9" i="14"/>
  <c r="D10" i="14"/>
  <c r="D11" i="14"/>
  <c r="D12" i="14"/>
  <c r="D13" i="14"/>
  <c r="D14" i="14"/>
  <c r="D15" i="14"/>
  <c r="D16" i="14"/>
  <c r="D17" i="14"/>
  <c r="D18" i="14"/>
  <c r="D19" i="14"/>
  <c r="D20" i="14"/>
  <c r="D21" i="14"/>
  <c r="D22" i="14"/>
  <c r="D23" i="14"/>
  <c r="D24" i="14"/>
  <c r="D25" i="14"/>
  <c r="D26" i="14"/>
  <c r="D27" i="14"/>
  <c r="D28" i="14"/>
  <c r="E28" i="14" s="1"/>
  <c r="D29" i="14"/>
  <c r="D30" i="14"/>
  <c r="D31" i="14"/>
  <c r="D32" i="14"/>
  <c r="D33" i="14"/>
  <c r="D34" i="14"/>
  <c r="D35" i="14"/>
  <c r="D36" i="14"/>
  <c r="D37" i="14"/>
  <c r="D38" i="14"/>
  <c r="D39" i="14"/>
  <c r="D40" i="14"/>
  <c r="L44" i="14"/>
  <c r="D5" i="15"/>
  <c r="D6" i="15"/>
  <c r="D7" i="15"/>
  <c r="D8" i="15"/>
  <c r="D9" i="15"/>
  <c r="D10" i="15"/>
  <c r="D11" i="15"/>
  <c r="D12" i="15"/>
  <c r="D13" i="15"/>
  <c r="D14" i="15"/>
  <c r="D15" i="15"/>
  <c r="D16" i="15"/>
  <c r="D17" i="15"/>
  <c r="D18" i="15"/>
  <c r="D19" i="15"/>
  <c r="D20" i="15"/>
  <c r="D21" i="15"/>
  <c r="D22" i="15"/>
  <c r="D23" i="15"/>
  <c r="D24" i="15"/>
  <c r="D25" i="15"/>
  <c r="D26" i="15"/>
  <c r="D27" i="15"/>
  <c r="D28" i="15"/>
  <c r="D29" i="15"/>
  <c r="D30" i="15"/>
  <c r="D31" i="15"/>
  <c r="D32" i="15"/>
  <c r="D33" i="15"/>
  <c r="D34" i="15"/>
  <c r="D35" i="15"/>
  <c r="D36" i="15"/>
  <c r="D37" i="15"/>
  <c r="D38" i="15"/>
  <c r="D39" i="15"/>
  <c r="D40" i="15"/>
  <c r="L44" i="15"/>
  <c r="D5" i="16"/>
  <c r="D6" i="16"/>
  <c r="D7" i="16"/>
  <c r="D8" i="16"/>
  <c r="D9" i="16"/>
  <c r="D10" i="16"/>
  <c r="D11" i="16"/>
  <c r="D12" i="16"/>
  <c r="D13" i="16"/>
  <c r="D14" i="16"/>
  <c r="D15" i="16"/>
  <c r="D16" i="16"/>
  <c r="D17" i="16"/>
  <c r="D18" i="16"/>
  <c r="D19" i="16"/>
  <c r="D20" i="16"/>
  <c r="D21" i="16"/>
  <c r="D22" i="16"/>
  <c r="D23" i="16"/>
  <c r="D24" i="16"/>
  <c r="D25" i="16"/>
  <c r="D26" i="16"/>
  <c r="D27" i="16"/>
  <c r="D28" i="16"/>
  <c r="D29" i="16"/>
  <c r="D30" i="16"/>
  <c r="D31" i="16"/>
  <c r="D32" i="16"/>
  <c r="D33" i="16"/>
  <c r="D34" i="16"/>
  <c r="D35" i="16"/>
  <c r="D36" i="16"/>
  <c r="D37" i="16"/>
  <c r="D38" i="16"/>
  <c r="D39" i="16"/>
  <c r="D40" i="16"/>
  <c r="L44" i="16"/>
  <c r="D5" i="17"/>
  <c r="C11" i="17"/>
  <c r="E7" i="17" s="1"/>
  <c r="D6" i="17"/>
  <c r="D7" i="17"/>
  <c r="D8" i="17"/>
  <c r="D9" i="17"/>
  <c r="D10" i="17"/>
  <c r="D11" i="17"/>
  <c r="D12" i="17"/>
  <c r="D13" i="17"/>
  <c r="D14" i="17"/>
  <c r="D15" i="17"/>
  <c r="D16" i="17"/>
  <c r="D17" i="17"/>
  <c r="D18" i="17"/>
  <c r="D19" i="17"/>
  <c r="D20" i="17"/>
  <c r="D21" i="17"/>
  <c r="D22" i="17"/>
  <c r="D23" i="17"/>
  <c r="D24" i="17"/>
  <c r="D25" i="17"/>
  <c r="D26" i="17"/>
  <c r="D27" i="17"/>
  <c r="D28" i="17"/>
  <c r="D29" i="17"/>
  <c r="D30" i="17"/>
  <c r="D31" i="17"/>
  <c r="D32" i="17"/>
  <c r="D33" i="17"/>
  <c r="D34" i="17"/>
  <c r="D35" i="17"/>
  <c r="D36" i="17"/>
  <c r="D37" i="17"/>
  <c r="D38" i="17"/>
  <c r="D39" i="17"/>
  <c r="D40" i="17"/>
  <c r="L44" i="17"/>
  <c r="D5" i="18"/>
  <c r="C12" i="18"/>
  <c r="C44" i="18" s="1"/>
  <c r="D6" i="18"/>
  <c r="D7" i="18"/>
  <c r="D8" i="18"/>
  <c r="D9" i="18"/>
  <c r="D10" i="18"/>
  <c r="D11" i="18"/>
  <c r="D12" i="18"/>
  <c r="D13" i="18"/>
  <c r="D14" i="18"/>
  <c r="D15" i="18"/>
  <c r="D16" i="18"/>
  <c r="D17" i="18"/>
  <c r="D18" i="18"/>
  <c r="E18" i="18" s="1"/>
  <c r="D19" i="18"/>
  <c r="D20" i="18"/>
  <c r="D21" i="18"/>
  <c r="D22" i="18"/>
  <c r="D23" i="18"/>
  <c r="D24" i="18"/>
  <c r="D25" i="18"/>
  <c r="D26" i="18"/>
  <c r="D27" i="18"/>
  <c r="D28" i="18"/>
  <c r="D29" i="18"/>
  <c r="D30" i="18"/>
  <c r="D31" i="18"/>
  <c r="D32" i="18"/>
  <c r="D33" i="18"/>
  <c r="D34" i="18"/>
  <c r="D35" i="18"/>
  <c r="D36" i="18"/>
  <c r="D37" i="18"/>
  <c r="D38" i="18"/>
  <c r="D39" i="18"/>
  <c r="D40" i="18"/>
  <c r="L44" i="18"/>
  <c r="D5" i="19"/>
  <c r="C13" i="19"/>
  <c r="D6" i="19"/>
  <c r="D7" i="19"/>
  <c r="D8"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L44" i="19"/>
  <c r="D5" i="20"/>
  <c r="C14" i="20"/>
  <c r="E39" i="20" s="1"/>
  <c r="D6" i="20"/>
  <c r="D7" i="20"/>
  <c r="D8" i="20"/>
  <c r="D9" i="20"/>
  <c r="D10" i="20"/>
  <c r="D11" i="20"/>
  <c r="D12" i="20"/>
  <c r="D13" i="20"/>
  <c r="D14" i="20"/>
  <c r="D15" i="20"/>
  <c r="D16" i="20"/>
  <c r="D17" i="20"/>
  <c r="D18" i="20"/>
  <c r="D19" i="20"/>
  <c r="D20" i="20"/>
  <c r="D21" i="20"/>
  <c r="D22" i="20"/>
  <c r="D23" i="20"/>
  <c r="D24" i="20"/>
  <c r="D25" i="20"/>
  <c r="D26" i="20"/>
  <c r="D27" i="20"/>
  <c r="D28" i="20"/>
  <c r="D29" i="20"/>
  <c r="D30" i="20"/>
  <c r="D31" i="20"/>
  <c r="D32" i="20"/>
  <c r="D33" i="20"/>
  <c r="D34" i="20"/>
  <c r="D35" i="20"/>
  <c r="D36" i="20"/>
  <c r="D37" i="20"/>
  <c r="D38" i="20"/>
  <c r="D39" i="20"/>
  <c r="D40" i="20"/>
  <c r="L44" i="20"/>
  <c r="D5" i="21"/>
  <c r="C15" i="21"/>
  <c r="E26" i="21" s="1"/>
  <c r="D6" i="21"/>
  <c r="D7" i="21"/>
  <c r="D8" i="21"/>
  <c r="D9" i="21"/>
  <c r="D10" i="21"/>
  <c r="D11" i="21"/>
  <c r="D12" i="21"/>
  <c r="D13" i="21"/>
  <c r="D14" i="21"/>
  <c r="D15" i="21"/>
  <c r="D16" i="21"/>
  <c r="D17" i="21"/>
  <c r="D18" i="21"/>
  <c r="D19" i="21"/>
  <c r="D20" i="21"/>
  <c r="D21" i="21"/>
  <c r="D22" i="21"/>
  <c r="D23" i="21"/>
  <c r="D24" i="21"/>
  <c r="D25" i="21"/>
  <c r="D26" i="21"/>
  <c r="D27" i="21"/>
  <c r="D28" i="21"/>
  <c r="D29" i="21"/>
  <c r="D30" i="21"/>
  <c r="D31" i="21"/>
  <c r="D32" i="21"/>
  <c r="D33" i="21"/>
  <c r="D34" i="21"/>
  <c r="D35" i="21"/>
  <c r="D36" i="21"/>
  <c r="D37" i="21"/>
  <c r="D38" i="21"/>
  <c r="D39" i="21"/>
  <c r="D40" i="21"/>
  <c r="L44" i="21"/>
  <c r="D5" i="22"/>
  <c r="C16" i="22"/>
  <c r="E19" i="22" s="1"/>
  <c r="D6" i="22"/>
  <c r="D7" i="22"/>
  <c r="D8" i="22"/>
  <c r="D9" i="22"/>
  <c r="D10" i="22"/>
  <c r="D11" i="22"/>
  <c r="D12" i="22"/>
  <c r="D13" i="22"/>
  <c r="D14" i="22"/>
  <c r="D15" i="22"/>
  <c r="D16" i="22"/>
  <c r="D17" i="22"/>
  <c r="D18" i="22"/>
  <c r="D19" i="22"/>
  <c r="D20" i="22"/>
  <c r="D21" i="22"/>
  <c r="D22" i="22"/>
  <c r="D23" i="22"/>
  <c r="D24" i="22"/>
  <c r="D25" i="22"/>
  <c r="D26" i="22"/>
  <c r="D27" i="22"/>
  <c r="D28" i="22"/>
  <c r="D29" i="22"/>
  <c r="D30" i="22"/>
  <c r="D31" i="22"/>
  <c r="D32" i="22"/>
  <c r="D33" i="22"/>
  <c r="D34" i="22"/>
  <c r="D35" i="22"/>
  <c r="D36" i="22"/>
  <c r="D37" i="22"/>
  <c r="D38" i="22"/>
  <c r="D39" i="22"/>
  <c r="D40" i="22"/>
  <c r="L44" i="22"/>
  <c r="D5" i="23"/>
  <c r="C17" i="23"/>
  <c r="E16" i="23" s="1"/>
  <c r="D6" i="23"/>
  <c r="D7" i="23"/>
  <c r="D8" i="23"/>
  <c r="D9" i="23"/>
  <c r="D10" i="23"/>
  <c r="D11" i="23"/>
  <c r="D12" i="23"/>
  <c r="D13" i="23"/>
  <c r="D14" i="23"/>
  <c r="D15" i="23"/>
  <c r="D16" i="23"/>
  <c r="D17" i="23"/>
  <c r="D18" i="23"/>
  <c r="D19" i="23"/>
  <c r="D20" i="23"/>
  <c r="D21" i="23"/>
  <c r="D22" i="23"/>
  <c r="D23" i="23"/>
  <c r="D24" i="23"/>
  <c r="D25" i="23"/>
  <c r="D26" i="23"/>
  <c r="D27" i="23"/>
  <c r="D28" i="23"/>
  <c r="D29" i="23"/>
  <c r="D30" i="23"/>
  <c r="D31" i="23"/>
  <c r="D32" i="23"/>
  <c r="D33" i="23"/>
  <c r="D34" i="23"/>
  <c r="D35" i="23"/>
  <c r="D36" i="23"/>
  <c r="D37" i="23"/>
  <c r="D38" i="23"/>
  <c r="D39" i="23"/>
  <c r="D40" i="23"/>
  <c r="L44" i="23"/>
  <c r="D5" i="24"/>
  <c r="C18" i="24"/>
  <c r="D6" i="24"/>
  <c r="D7" i="24"/>
  <c r="D8" i="24"/>
  <c r="D9" i="24"/>
  <c r="D10" i="24"/>
  <c r="D11" i="24"/>
  <c r="D12" i="24"/>
  <c r="D13" i="24"/>
  <c r="D14" i="24"/>
  <c r="D15" i="24"/>
  <c r="D16" i="24"/>
  <c r="D17" i="24"/>
  <c r="D18" i="24"/>
  <c r="D19" i="24"/>
  <c r="D20" i="24"/>
  <c r="D21" i="24"/>
  <c r="D22" i="24"/>
  <c r="D23" i="24"/>
  <c r="D24" i="24"/>
  <c r="D25" i="24"/>
  <c r="D26" i="24"/>
  <c r="D27" i="24"/>
  <c r="D28" i="24"/>
  <c r="D29" i="24"/>
  <c r="D30" i="24"/>
  <c r="D31" i="24"/>
  <c r="D32" i="24"/>
  <c r="D33" i="24"/>
  <c r="D34" i="24"/>
  <c r="D35" i="24"/>
  <c r="D36" i="24"/>
  <c r="D37" i="24"/>
  <c r="D38" i="24"/>
  <c r="D39" i="24"/>
  <c r="D40" i="24"/>
  <c r="L44" i="24"/>
  <c r="D5" i="25"/>
  <c r="C19" i="25"/>
  <c r="E14" i="25" s="1"/>
  <c r="D6" i="25"/>
  <c r="D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0" i="25"/>
  <c r="L44" i="25"/>
  <c r="D5" i="26"/>
  <c r="C20" i="26"/>
  <c r="E13" i="26" s="1"/>
  <c r="D6" i="26"/>
  <c r="D7" i="26"/>
  <c r="D8" i="26"/>
  <c r="D9" i="26"/>
  <c r="D10" i="26"/>
  <c r="D11" i="26"/>
  <c r="D12" i="26"/>
  <c r="D13" i="26"/>
  <c r="D14" i="26"/>
  <c r="D15" i="26"/>
  <c r="D16" i="26"/>
  <c r="D17" i="26"/>
  <c r="D18" i="26"/>
  <c r="D19" i="26"/>
  <c r="D20" i="26"/>
  <c r="D21" i="26"/>
  <c r="D22" i="26"/>
  <c r="D23" i="26"/>
  <c r="D24" i="26"/>
  <c r="D25" i="26"/>
  <c r="D26" i="26"/>
  <c r="D27" i="26"/>
  <c r="D28" i="26"/>
  <c r="D29" i="26"/>
  <c r="D30" i="26"/>
  <c r="D31" i="26"/>
  <c r="D32" i="26"/>
  <c r="D33" i="26"/>
  <c r="D34" i="26"/>
  <c r="D35" i="26"/>
  <c r="D36" i="26"/>
  <c r="D37" i="26"/>
  <c r="D38" i="26"/>
  <c r="D39" i="26"/>
  <c r="D40" i="26"/>
  <c r="L44" i="26"/>
  <c r="D5" i="27"/>
  <c r="C21" i="27"/>
  <c r="E19" i="27" s="1"/>
  <c r="D6"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L44" i="27"/>
  <c r="D5" i="28"/>
  <c r="C22" i="28"/>
  <c r="E19" i="28" s="1"/>
  <c r="D6" i="28"/>
  <c r="D7" i="28"/>
  <c r="D8" i="28"/>
  <c r="D9" i="28"/>
  <c r="D10" i="28"/>
  <c r="D11" i="28"/>
  <c r="D12" i="28"/>
  <c r="D13" i="28"/>
  <c r="D14" i="28"/>
  <c r="D15" i="28"/>
  <c r="D16" i="28"/>
  <c r="D17" i="28"/>
  <c r="D18" i="28"/>
  <c r="D19" i="28"/>
  <c r="D20" i="28"/>
  <c r="D21" i="28"/>
  <c r="D22" i="28"/>
  <c r="D23" i="28"/>
  <c r="D24" i="28"/>
  <c r="D25" i="28"/>
  <c r="D26" i="28"/>
  <c r="D27" i="28"/>
  <c r="D28" i="28"/>
  <c r="D29" i="28"/>
  <c r="D30" i="28"/>
  <c r="D31" i="28"/>
  <c r="D32" i="28"/>
  <c r="D33" i="28"/>
  <c r="D34" i="28"/>
  <c r="D35" i="28"/>
  <c r="D36" i="28"/>
  <c r="D37" i="28"/>
  <c r="D38" i="28"/>
  <c r="D39" i="28"/>
  <c r="D40" i="28"/>
  <c r="L44" i="28"/>
  <c r="D5" i="29"/>
  <c r="C23" i="29"/>
  <c r="C44" i="29" s="1"/>
  <c r="D6" i="29"/>
  <c r="D7" i="29"/>
  <c r="D8" i="29"/>
  <c r="D9" i="29"/>
  <c r="D10" i="29"/>
  <c r="D11" i="29"/>
  <c r="D12" i="29"/>
  <c r="D13" i="29"/>
  <c r="D14" i="29"/>
  <c r="D15" i="29"/>
  <c r="D16" i="29"/>
  <c r="D17" i="29"/>
  <c r="D18" i="29"/>
  <c r="D19" i="29"/>
  <c r="D20" i="29"/>
  <c r="D21" i="29"/>
  <c r="D22" i="29"/>
  <c r="D23" i="29"/>
  <c r="D24" i="29"/>
  <c r="D25" i="29"/>
  <c r="D26" i="29"/>
  <c r="D27" i="29"/>
  <c r="D28" i="29"/>
  <c r="D29" i="29"/>
  <c r="D30" i="29"/>
  <c r="D31" i="29"/>
  <c r="D32" i="29"/>
  <c r="D33" i="29"/>
  <c r="D34" i="29"/>
  <c r="D35" i="29"/>
  <c r="D36" i="29"/>
  <c r="D37" i="29"/>
  <c r="D38" i="29"/>
  <c r="D39" i="29"/>
  <c r="D40" i="29"/>
  <c r="L44" i="29"/>
  <c r="D5" i="31"/>
  <c r="C25" i="31"/>
  <c r="E38" i="31" s="1"/>
  <c r="D6" i="31"/>
  <c r="D7" i="31"/>
  <c r="D8" i="31"/>
  <c r="D9" i="31"/>
  <c r="D10" i="31"/>
  <c r="D11" i="31"/>
  <c r="D12" i="31"/>
  <c r="D13" i="31"/>
  <c r="D14" i="31"/>
  <c r="D15" i="31"/>
  <c r="D16" i="31"/>
  <c r="D17" i="31"/>
  <c r="D18" i="31"/>
  <c r="D19" i="31"/>
  <c r="D20" i="31"/>
  <c r="D21" i="31"/>
  <c r="D22" i="31"/>
  <c r="D23" i="31"/>
  <c r="D24" i="31"/>
  <c r="D25" i="31"/>
  <c r="D26" i="31"/>
  <c r="D27" i="31"/>
  <c r="D28" i="31"/>
  <c r="D29" i="31"/>
  <c r="D30" i="31"/>
  <c r="D31" i="31"/>
  <c r="D32" i="31"/>
  <c r="D33" i="31"/>
  <c r="D34" i="31"/>
  <c r="D35" i="31"/>
  <c r="D36" i="31"/>
  <c r="D37" i="31"/>
  <c r="D38" i="31"/>
  <c r="D39" i="31"/>
  <c r="D40" i="31"/>
  <c r="L44" i="31"/>
  <c r="D5" i="30"/>
  <c r="D6" i="30"/>
  <c r="D7" i="30"/>
  <c r="D8" i="30"/>
  <c r="D9" i="30"/>
  <c r="D10" i="30"/>
  <c r="D11" i="30"/>
  <c r="D12" i="30"/>
  <c r="D13" i="30"/>
  <c r="D14" i="30"/>
  <c r="D15" i="30"/>
  <c r="D16" i="30"/>
  <c r="D17" i="30"/>
  <c r="D18" i="30"/>
  <c r="D19" i="30"/>
  <c r="D20" i="30"/>
  <c r="D21" i="30"/>
  <c r="D22" i="30"/>
  <c r="D23" i="30"/>
  <c r="D24" i="30"/>
  <c r="D25" i="30"/>
  <c r="D26" i="30"/>
  <c r="D27" i="30"/>
  <c r="D28" i="30"/>
  <c r="D29" i="30"/>
  <c r="D30" i="30"/>
  <c r="D31" i="30"/>
  <c r="D32" i="30"/>
  <c r="D33" i="30"/>
  <c r="D34" i="30"/>
  <c r="D35" i="30"/>
  <c r="D36" i="30"/>
  <c r="D37" i="30"/>
  <c r="D38" i="30"/>
  <c r="D39" i="30"/>
  <c r="D40" i="30"/>
  <c r="L44" i="30"/>
  <c r="D5" i="32"/>
  <c r="D6" i="32"/>
  <c r="D7" i="32"/>
  <c r="D8" i="32"/>
  <c r="D9" i="32"/>
  <c r="D10" i="32"/>
  <c r="D11" i="32"/>
  <c r="D12" i="32"/>
  <c r="D13" i="32"/>
  <c r="D14" i="32"/>
  <c r="D15" i="32"/>
  <c r="D16" i="32"/>
  <c r="D17" i="32"/>
  <c r="D18" i="32"/>
  <c r="D19" i="32"/>
  <c r="D20" i="32"/>
  <c r="D21" i="32"/>
  <c r="D22" i="32"/>
  <c r="D23" i="32"/>
  <c r="D24" i="32"/>
  <c r="D25" i="32"/>
  <c r="D26" i="32"/>
  <c r="D27" i="32"/>
  <c r="D28" i="32"/>
  <c r="D29" i="32"/>
  <c r="D30" i="32"/>
  <c r="D31" i="32"/>
  <c r="D32" i="32"/>
  <c r="D33" i="32"/>
  <c r="D34" i="32"/>
  <c r="D35" i="32"/>
  <c r="D36" i="32"/>
  <c r="D37" i="32"/>
  <c r="D38" i="32"/>
  <c r="D39" i="32"/>
  <c r="D40" i="32"/>
  <c r="L44" i="32"/>
  <c r="D5" i="33"/>
  <c r="C27" i="33"/>
  <c r="C44" i="33" s="1"/>
  <c r="D6" i="33"/>
  <c r="D7" i="33"/>
  <c r="D8" i="33"/>
  <c r="D9" i="33"/>
  <c r="D10" i="33"/>
  <c r="D11" i="33"/>
  <c r="D12" i="33"/>
  <c r="D13" i="33"/>
  <c r="D14" i="33"/>
  <c r="D15" i="33"/>
  <c r="D16" i="33"/>
  <c r="D17" i="33"/>
  <c r="D18" i="33"/>
  <c r="D19" i="33"/>
  <c r="D20" i="33"/>
  <c r="D21" i="33"/>
  <c r="D22" i="33"/>
  <c r="D23" i="33"/>
  <c r="D24" i="33"/>
  <c r="D25" i="33"/>
  <c r="D26" i="33"/>
  <c r="D27" i="33"/>
  <c r="D28" i="33"/>
  <c r="D29" i="33"/>
  <c r="D30" i="33"/>
  <c r="D31" i="33"/>
  <c r="D32" i="33"/>
  <c r="D33" i="33"/>
  <c r="D34" i="33"/>
  <c r="D35" i="33"/>
  <c r="D36" i="33"/>
  <c r="D37" i="33"/>
  <c r="D38" i="33"/>
  <c r="D39" i="33"/>
  <c r="D40" i="33"/>
  <c r="L44" i="33"/>
  <c r="D5" i="34"/>
  <c r="C28" i="34"/>
  <c r="E5" i="34" s="1"/>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L44" i="34"/>
  <c r="D5" i="35"/>
  <c r="C29" i="35"/>
  <c r="C44" i="35" s="1"/>
  <c r="D6" i="35"/>
  <c r="D7" i="35"/>
  <c r="D8" i="35"/>
  <c r="D9" i="35"/>
  <c r="D10" i="35"/>
  <c r="D11" i="35"/>
  <c r="D12" i="35"/>
  <c r="D13" i="35"/>
  <c r="D14" i="35"/>
  <c r="D15" i="35"/>
  <c r="D16" i="35"/>
  <c r="D17" i="35"/>
  <c r="D18" i="35"/>
  <c r="D19" i="35"/>
  <c r="D20" i="35"/>
  <c r="D21" i="35"/>
  <c r="D22" i="35"/>
  <c r="D23" i="35"/>
  <c r="D24" i="35"/>
  <c r="D25" i="35"/>
  <c r="D26" i="35"/>
  <c r="D27" i="35"/>
  <c r="D28" i="35"/>
  <c r="D29" i="35"/>
  <c r="D30" i="35"/>
  <c r="D31" i="35"/>
  <c r="D32" i="35"/>
  <c r="D33" i="35"/>
  <c r="D34" i="35"/>
  <c r="D35" i="35"/>
  <c r="D36" i="35"/>
  <c r="D37" i="35"/>
  <c r="D38" i="35"/>
  <c r="D39" i="35"/>
  <c r="D40" i="35"/>
  <c r="L44" i="35"/>
  <c r="D5" i="36"/>
  <c r="C30" i="36"/>
  <c r="E31" i="36" s="1"/>
  <c r="D6" i="36"/>
  <c r="D7" i="36"/>
  <c r="D8" i="36"/>
  <c r="D9" i="36"/>
  <c r="D10" i="36"/>
  <c r="D11" i="36"/>
  <c r="D12" i="36"/>
  <c r="D13" i="36"/>
  <c r="D14" i="36"/>
  <c r="D15" i="36"/>
  <c r="D16" i="36"/>
  <c r="D17" i="36"/>
  <c r="D18" i="36"/>
  <c r="D19" i="36"/>
  <c r="D20" i="36"/>
  <c r="D21" i="36"/>
  <c r="D22" i="36"/>
  <c r="D23" i="36"/>
  <c r="D24" i="36"/>
  <c r="D25" i="36"/>
  <c r="D26" i="36"/>
  <c r="D27" i="36"/>
  <c r="D28" i="36"/>
  <c r="D29" i="36"/>
  <c r="D30" i="36"/>
  <c r="D31" i="36"/>
  <c r="D32" i="36"/>
  <c r="D33" i="36"/>
  <c r="D34" i="36"/>
  <c r="D35" i="36"/>
  <c r="D36" i="36"/>
  <c r="D37" i="36"/>
  <c r="D38" i="36"/>
  <c r="D39" i="36"/>
  <c r="D40" i="36"/>
  <c r="L44" i="36"/>
  <c r="D5" i="37"/>
  <c r="C31" i="37"/>
  <c r="C44" i="37" s="1"/>
  <c r="D6" i="37"/>
  <c r="D7" i="37"/>
  <c r="D8" i="37"/>
  <c r="D9" i="37"/>
  <c r="D10" i="37"/>
  <c r="D11" i="37"/>
  <c r="D12" i="37"/>
  <c r="D13" i="37"/>
  <c r="D14" i="37"/>
  <c r="D15" i="37"/>
  <c r="D16" i="37"/>
  <c r="D17" i="37"/>
  <c r="D18" i="37"/>
  <c r="D19" i="37"/>
  <c r="D20" i="37"/>
  <c r="D21" i="37"/>
  <c r="D22" i="37"/>
  <c r="D23" i="37"/>
  <c r="D24" i="37"/>
  <c r="D25" i="37"/>
  <c r="D26" i="37"/>
  <c r="D27" i="37"/>
  <c r="D28" i="37"/>
  <c r="D29" i="37"/>
  <c r="D30" i="37"/>
  <c r="D31" i="37"/>
  <c r="D32" i="37"/>
  <c r="D33" i="37"/>
  <c r="L44" i="37"/>
  <c r="D5" i="38"/>
  <c r="C32" i="38"/>
  <c r="E19" i="38" s="1"/>
  <c r="D6" i="38"/>
  <c r="D7" i="38"/>
  <c r="D8" i="38"/>
  <c r="D9" i="38"/>
  <c r="D10" i="38"/>
  <c r="D11" i="38"/>
  <c r="D12" i="38"/>
  <c r="D13" i="38"/>
  <c r="D14" i="38"/>
  <c r="D15" i="38"/>
  <c r="D16" i="38"/>
  <c r="D17" i="38"/>
  <c r="D18" i="38"/>
  <c r="D19" i="38"/>
  <c r="D20" i="38"/>
  <c r="D21" i="38"/>
  <c r="D22" i="38"/>
  <c r="D23" i="38"/>
  <c r="D24" i="38"/>
  <c r="D25" i="38"/>
  <c r="D26" i="38"/>
  <c r="D27" i="38"/>
  <c r="D28" i="38"/>
  <c r="D29" i="38"/>
  <c r="D30" i="38"/>
  <c r="D31" i="38"/>
  <c r="D32" i="38"/>
  <c r="E32" i="38"/>
  <c r="D33" i="38"/>
  <c r="D34" i="38"/>
  <c r="D35" i="38"/>
  <c r="D36" i="38"/>
  <c r="D37" i="38"/>
  <c r="D38" i="38"/>
  <c r="D39" i="38"/>
  <c r="D40" i="38"/>
  <c r="E40" i="38" s="1"/>
  <c r="L44" i="38"/>
  <c r="D5" i="39"/>
  <c r="C33" i="39"/>
  <c r="E6"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E8" i="40" s="1"/>
  <c r="D6" i="40"/>
  <c r="D7" i="40"/>
  <c r="D8" i="40"/>
  <c r="D9" i="40"/>
  <c r="D10" i="40"/>
  <c r="D11" i="40"/>
  <c r="D12" i="40"/>
  <c r="D13" i="40"/>
  <c r="D14" i="40"/>
  <c r="D15" i="40"/>
  <c r="D16" i="40"/>
  <c r="D17" i="40"/>
  <c r="D18" i="40"/>
  <c r="D19" i="40"/>
  <c r="D20" i="40"/>
  <c r="D21" i="40"/>
  <c r="D22" i="40"/>
  <c r="D23" i="40"/>
  <c r="D24" i="40"/>
  <c r="D25" i="40"/>
  <c r="D26" i="40"/>
  <c r="D27" i="40"/>
  <c r="D28" i="40"/>
  <c r="D29" i="40"/>
  <c r="D30" i="40"/>
  <c r="D31" i="40"/>
  <c r="D32" i="40"/>
  <c r="D33" i="40"/>
  <c r="D34" i="40"/>
  <c r="D35" i="40"/>
  <c r="D36" i="40"/>
  <c r="D37" i="40"/>
  <c r="D38" i="40"/>
  <c r="D39" i="40"/>
  <c r="D40" i="40"/>
  <c r="L44" i="40"/>
  <c r="D5" i="41"/>
  <c r="D6" i="41"/>
  <c r="D7" i="41"/>
  <c r="D8" i="41"/>
  <c r="D9" i="41"/>
  <c r="D10" i="41"/>
  <c r="D11" i="41"/>
  <c r="D12" i="41"/>
  <c r="D13" i="41"/>
  <c r="D14" i="41"/>
  <c r="D15" i="41"/>
  <c r="D16" i="41"/>
  <c r="D17" i="41"/>
  <c r="D18" i="41"/>
  <c r="D19" i="41"/>
  <c r="D20" i="41"/>
  <c r="D21" i="41"/>
  <c r="D22" i="41"/>
  <c r="D23" i="41"/>
  <c r="D24" i="41"/>
  <c r="D25" i="41"/>
  <c r="D26" i="41"/>
  <c r="D27" i="41"/>
  <c r="D28" i="41"/>
  <c r="D29" i="41"/>
  <c r="D30" i="41"/>
  <c r="D31" i="41"/>
  <c r="D32" i="41"/>
  <c r="D33" i="41"/>
  <c r="D34" i="41"/>
  <c r="D35" i="41"/>
  <c r="D36" i="41"/>
  <c r="D37" i="41"/>
  <c r="D38" i="41"/>
  <c r="D39" i="41"/>
  <c r="D40" i="41"/>
  <c r="L44" i="41"/>
  <c r="D5" i="42"/>
  <c r="C36" i="42"/>
  <c r="E23" i="42" s="1"/>
  <c r="D6" i="42"/>
  <c r="D7" i="42"/>
  <c r="D8" i="42"/>
  <c r="D9" i="42"/>
  <c r="D10" i="42"/>
  <c r="D11" i="42"/>
  <c r="D12" i="42"/>
  <c r="D13" i="42"/>
  <c r="D14" i="42"/>
  <c r="D15" i="42"/>
  <c r="D16" i="42"/>
  <c r="D17" i="42"/>
  <c r="D18" i="42"/>
  <c r="D19" i="42"/>
  <c r="D20" i="42"/>
  <c r="D21" i="42"/>
  <c r="D22" i="42"/>
  <c r="D23" i="42"/>
  <c r="D24" i="42"/>
  <c r="D25" i="42"/>
  <c r="D26" i="42"/>
  <c r="D27" i="42"/>
  <c r="D28" i="42"/>
  <c r="D29" i="42"/>
  <c r="D30" i="42"/>
  <c r="D31" i="42"/>
  <c r="D32" i="42"/>
  <c r="D33" i="42"/>
  <c r="D34" i="42"/>
  <c r="D35" i="42"/>
  <c r="D36" i="42"/>
  <c r="D37" i="42"/>
  <c r="D38" i="42"/>
  <c r="D39" i="42"/>
  <c r="D40" i="42"/>
  <c r="L44" i="42"/>
  <c r="D5" i="44"/>
  <c r="C37" i="44"/>
  <c r="E38" i="44" s="1"/>
  <c r="D6" i="44"/>
  <c r="D7" i="44"/>
  <c r="D8" i="44"/>
  <c r="D9" i="44"/>
  <c r="D10" i="44"/>
  <c r="D11" i="44"/>
  <c r="D12" i="44"/>
  <c r="D13" i="44"/>
  <c r="D14" i="44"/>
  <c r="D15" i="44"/>
  <c r="D16" i="44"/>
  <c r="D17" i="44"/>
  <c r="D18" i="44"/>
  <c r="D19" i="44"/>
  <c r="D20" i="44"/>
  <c r="D21" i="44"/>
  <c r="D22" i="44"/>
  <c r="D23" i="44"/>
  <c r="V23" i="44"/>
  <c r="D24" i="44"/>
  <c r="D25" i="44"/>
  <c r="D26" i="44"/>
  <c r="D27" i="44"/>
  <c r="D28" i="44"/>
  <c r="D29" i="44"/>
  <c r="D30" i="44"/>
  <c r="D31" i="44"/>
  <c r="D32" i="44"/>
  <c r="D33" i="44"/>
  <c r="D34" i="44"/>
  <c r="D35" i="44"/>
  <c r="D36" i="44"/>
  <c r="D37" i="44"/>
  <c r="D38" i="44"/>
  <c r="D39" i="44"/>
  <c r="D40" i="44"/>
  <c r="L44" i="44"/>
  <c r="D5" i="43"/>
  <c r="C38" i="43"/>
  <c r="E9" i="43" s="1"/>
  <c r="D6" i="43"/>
  <c r="D7" i="43"/>
  <c r="D8" i="43"/>
  <c r="D9" i="43"/>
  <c r="D10" i="43"/>
  <c r="D11" i="43"/>
  <c r="D12" i="43"/>
  <c r="D13" i="43"/>
  <c r="D14" i="43"/>
  <c r="D15" i="43"/>
  <c r="D16" i="43"/>
  <c r="D17" i="43"/>
  <c r="D18" i="43"/>
  <c r="D19" i="43"/>
  <c r="D20" i="43"/>
  <c r="D21" i="43"/>
  <c r="D22" i="43"/>
  <c r="D23" i="43"/>
  <c r="D24" i="43"/>
  <c r="D25" i="43"/>
  <c r="D26" i="43"/>
  <c r="D27" i="43"/>
  <c r="D28" i="43"/>
  <c r="D29" i="43"/>
  <c r="D30" i="43"/>
  <c r="D31" i="43"/>
  <c r="D32" i="43"/>
  <c r="D33" i="43"/>
  <c r="D34" i="43"/>
  <c r="D35" i="43"/>
  <c r="D36" i="43"/>
  <c r="D37" i="43"/>
  <c r="D38" i="43"/>
  <c r="D39" i="43"/>
  <c r="D40" i="43"/>
  <c r="D44" i="43"/>
  <c r="L44" i="43"/>
  <c r="O28" i="4"/>
  <c r="P28" i="4" s="1"/>
  <c r="C28" i="4" s="1"/>
  <c r="F25" i="29" s="1"/>
  <c r="O8" i="4"/>
  <c r="P8" i="4" s="1"/>
  <c r="C8" i="4" s="1"/>
  <c r="O11" i="4"/>
  <c r="P11" i="4" s="1"/>
  <c r="C11" i="4" s="1"/>
  <c r="P34" i="4"/>
  <c r="C34" i="4" s="1"/>
  <c r="O30" i="4"/>
  <c r="P30" i="4" s="1"/>
  <c r="C30" i="4" s="1"/>
  <c r="O14" i="4"/>
  <c r="P14" i="4" s="1"/>
  <c r="C14" i="4" s="1"/>
  <c r="O25" i="4"/>
  <c r="P25" i="4" s="1"/>
  <c r="C25" i="4" s="1"/>
  <c r="O15" i="4"/>
  <c r="P15" i="4" s="1"/>
  <c r="C15" i="4" s="1"/>
  <c r="X12" i="44"/>
  <c r="X34" i="15"/>
  <c r="X34" i="29"/>
  <c r="X34" i="32"/>
  <c r="V29" i="51"/>
  <c r="V29" i="20"/>
  <c r="V29" i="37"/>
  <c r="V29" i="12"/>
  <c r="V29" i="22"/>
  <c r="V29" i="28"/>
  <c r="V29" i="42"/>
  <c r="V26" i="51"/>
  <c r="V26" i="18"/>
  <c r="V26" i="22"/>
  <c r="V26" i="30"/>
  <c r="V26" i="37"/>
  <c r="V26" i="43"/>
  <c r="V26" i="17"/>
  <c r="V26" i="27"/>
  <c r="V26" i="31"/>
  <c r="V26" i="40"/>
  <c r="X34" i="48"/>
  <c r="X34" i="49"/>
  <c r="X12" i="51"/>
  <c r="V24" i="50"/>
  <c r="V23" i="49"/>
  <c r="V23" i="8"/>
  <c r="V15" i="51"/>
  <c r="E35" i="33"/>
  <c r="E37" i="33"/>
  <c r="E14" i="18"/>
  <c r="E29" i="18"/>
  <c r="E13" i="18"/>
  <c r="E10" i="18"/>
  <c r="G10" i="18" s="1"/>
  <c r="E31" i="18"/>
  <c r="E36" i="18"/>
  <c r="E35" i="8"/>
  <c r="D36" i="4"/>
  <c r="F25" i="35"/>
  <c r="P25" i="28"/>
  <c r="P25" i="29"/>
  <c r="F25" i="17"/>
  <c r="F25" i="31"/>
  <c r="P25" i="43"/>
  <c r="P25" i="32"/>
  <c r="F25" i="42"/>
  <c r="F25" i="8"/>
  <c r="F25" i="40"/>
  <c r="P25" i="31"/>
  <c r="F25" i="49"/>
  <c r="P25" i="34"/>
  <c r="F25" i="48"/>
  <c r="X34" i="8"/>
  <c r="X34" i="20"/>
  <c r="X34" i="31"/>
  <c r="X34" i="36"/>
  <c r="X34" i="44"/>
  <c r="X34" i="21"/>
  <c r="X34" i="23"/>
  <c r="X34" i="41"/>
  <c r="X34" i="38"/>
  <c r="P28" i="17"/>
  <c r="P28" i="28"/>
  <c r="P28" i="40"/>
  <c r="P28" i="44"/>
  <c r="F28" i="21"/>
  <c r="F28" i="40"/>
  <c r="P28" i="20"/>
  <c r="F28" i="24"/>
  <c r="P12" i="8"/>
  <c r="F12" i="14"/>
  <c r="P12" i="19"/>
  <c r="F12" i="21"/>
  <c r="P12" i="29"/>
  <c r="F12" i="30"/>
  <c r="P12" i="24"/>
  <c r="F12" i="37"/>
  <c r="P12" i="44"/>
  <c r="F12" i="15"/>
  <c r="P12" i="26"/>
  <c r="P12" i="28"/>
  <c r="P12" i="35"/>
  <c r="F12" i="39"/>
  <c r="P12" i="43"/>
  <c r="F12" i="13"/>
  <c r="F12" i="20"/>
  <c r="P12" i="21"/>
  <c r="P12" i="32"/>
  <c r="F12" i="23"/>
  <c r="F12" i="44"/>
  <c r="P8" i="35"/>
  <c r="P8" i="33"/>
  <c r="P40" i="8"/>
  <c r="E16" i="40"/>
  <c r="E30" i="40"/>
  <c r="E13" i="40"/>
  <c r="X12" i="8"/>
  <c r="X12" i="15"/>
  <c r="X12" i="19"/>
  <c r="X12" i="34"/>
  <c r="X12" i="33"/>
  <c r="E15" i="33"/>
  <c r="E16" i="33"/>
  <c r="E25" i="33"/>
  <c r="E10" i="33"/>
  <c r="E33" i="33"/>
  <c r="N8" i="14"/>
  <c r="N8" i="15"/>
  <c r="N8" i="17"/>
  <c r="N8" i="20"/>
  <c r="N8" i="19"/>
  <c r="N8" i="21"/>
  <c r="N8" i="23"/>
  <c r="N8" i="25"/>
  <c r="N8" i="35"/>
  <c r="N8" i="41"/>
  <c r="N8" i="44"/>
  <c r="N8" i="18"/>
  <c r="N8" i="27"/>
  <c r="N8" i="30"/>
  <c r="N8" i="33"/>
  <c r="N8" i="38"/>
  <c r="N8" i="12"/>
  <c r="N8" i="31"/>
  <c r="N8" i="39"/>
  <c r="N8" i="43"/>
  <c r="N28" i="12"/>
  <c r="N28" i="24"/>
  <c r="N28" i="16"/>
  <c r="N22" i="16"/>
  <c r="N22" i="14"/>
  <c r="N22" i="15"/>
  <c r="N22" i="21"/>
  <c r="N22" i="26"/>
  <c r="N22" i="19"/>
  <c r="N22" i="23"/>
  <c r="N22" i="25"/>
  <c r="N22" i="27"/>
  <c r="N22" i="29"/>
  <c r="N22" i="31"/>
  <c r="N22" i="32"/>
  <c r="N22" i="34"/>
  <c r="N22" i="38"/>
  <c r="N22" i="40"/>
  <c r="N14" i="12"/>
  <c r="N14" i="16"/>
  <c r="N14" i="14"/>
  <c r="N14" i="15"/>
  <c r="N14" i="19"/>
  <c r="N14" i="21"/>
  <c r="N14" i="26"/>
  <c r="N14" i="23"/>
  <c r="N14" i="25"/>
  <c r="N14" i="27"/>
  <c r="N14" i="29"/>
  <c r="N14" i="31"/>
  <c r="N14" i="32"/>
  <c r="N14" i="34"/>
  <c r="N14" i="38"/>
  <c r="N14" i="40"/>
  <c r="N12" i="14"/>
  <c r="N12" i="12"/>
  <c r="N12" i="16"/>
  <c r="N12" i="20"/>
  <c r="N12" i="18"/>
  <c r="N12" i="19"/>
  <c r="N12" i="23"/>
  <c r="N12" i="25"/>
  <c r="N12" i="27"/>
  <c r="N12" i="29"/>
  <c r="N10" i="13"/>
  <c r="N10" i="16"/>
  <c r="N10" i="14"/>
  <c r="N10" i="18"/>
  <c r="N10" i="26"/>
  <c r="N10" i="17"/>
  <c r="N10" i="19"/>
  <c r="N10" i="22"/>
  <c r="N10" i="23"/>
  <c r="N10" i="24"/>
  <c r="N10" i="25"/>
  <c r="N10" i="27"/>
  <c r="N10" i="29"/>
  <c r="N10" i="31"/>
  <c r="N10" i="32"/>
  <c r="N10" i="34"/>
  <c r="N10" i="38"/>
  <c r="N10" i="40"/>
  <c r="V23" i="13"/>
  <c r="V23" i="19"/>
  <c r="V23" i="31"/>
  <c r="V23" i="38"/>
  <c r="V15" i="13"/>
  <c r="V15" i="16"/>
  <c r="V15" i="19"/>
  <c r="V15" i="18"/>
  <c r="V15" i="32"/>
  <c r="V15" i="38"/>
  <c r="N35" i="12"/>
  <c r="N35" i="21"/>
  <c r="V24" i="14"/>
  <c r="V24" i="15"/>
  <c r="V24" i="21"/>
  <c r="V24" i="24"/>
  <c r="N18" i="12"/>
  <c r="N18" i="16"/>
  <c r="L44" i="50"/>
  <c r="L44" i="12"/>
  <c r="V33" i="42"/>
  <c r="X36" i="39"/>
  <c r="X36" i="49"/>
  <c r="X36" i="51"/>
  <c r="N34" i="51"/>
  <c r="N34" i="22"/>
  <c r="N34" i="41"/>
  <c r="N34" i="12"/>
  <c r="N34" i="28"/>
  <c r="N28" i="31"/>
  <c r="N28" i="37"/>
  <c r="N28" i="44"/>
  <c r="N28" i="13"/>
  <c r="N24" i="22"/>
  <c r="N24" i="27"/>
  <c r="N24" i="32"/>
  <c r="N24" i="17"/>
  <c r="N24" i="41"/>
  <c r="N24" i="21"/>
  <c r="N20" i="29"/>
  <c r="N20" i="16"/>
  <c r="N20" i="22"/>
  <c r="N20" i="25"/>
  <c r="N20" i="31"/>
  <c r="N20" i="14"/>
  <c r="N20" i="20"/>
  <c r="N20" i="26"/>
  <c r="N20" i="27"/>
  <c r="N20" i="33"/>
  <c r="N20" i="37"/>
  <c r="N20" i="44"/>
  <c r="N20" i="43"/>
  <c r="N20" i="15"/>
  <c r="N20" i="18"/>
  <c r="N20" i="34"/>
  <c r="N20" i="40"/>
  <c r="N20" i="42"/>
  <c r="N20" i="21"/>
  <c r="N20" i="23"/>
  <c r="N20" i="24"/>
  <c r="N20" i="32"/>
  <c r="N20" i="38"/>
  <c r="N20" i="39"/>
  <c r="N20" i="8"/>
  <c r="N20" i="28"/>
  <c r="N20" i="30"/>
  <c r="N20" i="36"/>
  <c r="N20" i="12"/>
  <c r="N20" i="50"/>
  <c r="N20" i="52"/>
  <c r="N10" i="15"/>
  <c r="N10" i="30"/>
  <c r="N10" i="12"/>
  <c r="N10" i="28"/>
  <c r="N10" i="35"/>
  <c r="N10" i="42"/>
  <c r="N10" i="20"/>
  <c r="N10" i="37"/>
  <c r="N10" i="43"/>
  <c r="N35" i="26"/>
  <c r="N35" i="19"/>
  <c r="N35" i="37"/>
  <c r="N35" i="40"/>
  <c r="N35" i="33"/>
  <c r="N30" i="23"/>
  <c r="N30" i="30"/>
  <c r="N30" i="20"/>
  <c r="N30" i="42"/>
  <c r="N30" i="19"/>
  <c r="N22" i="30"/>
  <c r="N22" i="12"/>
  <c r="N22" i="18"/>
  <c r="N22" i="22"/>
  <c r="N22" i="28"/>
  <c r="N22" i="20"/>
  <c r="N22" i="36"/>
  <c r="N22" i="39"/>
  <c r="N22" i="41"/>
  <c r="N12" i="17"/>
  <c r="N12" i="24"/>
  <c r="N12" i="31"/>
  <c r="N8" i="24"/>
  <c r="N8" i="28"/>
  <c r="N8" i="29"/>
  <c r="N8" i="32"/>
  <c r="N18" i="19"/>
  <c r="N18" i="23"/>
  <c r="N18" i="24"/>
  <c r="N18" i="25"/>
  <c r="N18" i="27"/>
  <c r="N18" i="31"/>
  <c r="N18" i="32"/>
  <c r="N18" i="18"/>
  <c r="N18" i="22"/>
  <c r="N18" i="29"/>
  <c r="N18" i="30"/>
  <c r="N14" i="28"/>
  <c r="N14" i="22"/>
  <c r="X9" i="17"/>
  <c r="X9" i="26"/>
  <c r="X9" i="35"/>
  <c r="X9" i="42"/>
  <c r="X9" i="13"/>
  <c r="X9" i="21"/>
  <c r="X9" i="31"/>
  <c r="X9" i="39"/>
  <c r="X9" i="43"/>
  <c r="X9" i="52"/>
  <c r="X32" i="8"/>
  <c r="X32" i="43"/>
  <c r="X32" i="37"/>
  <c r="X8" i="13"/>
  <c r="X8" i="21"/>
  <c r="X8" i="23"/>
  <c r="X8" i="37"/>
  <c r="X8" i="42"/>
  <c r="X8" i="17"/>
  <c r="X8" i="25"/>
  <c r="X8" i="44"/>
  <c r="X8" i="16"/>
  <c r="X8" i="33"/>
  <c r="X8" i="39"/>
  <c r="X8" i="49"/>
  <c r="X25" i="17"/>
  <c r="X25" i="20"/>
  <c r="X25" i="14"/>
  <c r="X25" i="25"/>
  <c r="X25" i="44"/>
  <c r="X25" i="40"/>
  <c r="X25" i="52"/>
  <c r="X25" i="19"/>
  <c r="X25" i="27"/>
  <c r="X25" i="34"/>
  <c r="X25" i="42"/>
  <c r="X28" i="8"/>
  <c r="X28" i="15"/>
  <c r="X28" i="19"/>
  <c r="X28" i="26"/>
  <c r="X28" i="31"/>
  <c r="X28" i="34"/>
  <c r="X28" i="35"/>
  <c r="X28" i="39"/>
  <c r="X28" i="44"/>
  <c r="X28" i="12"/>
  <c r="X28" i="17"/>
  <c r="X28" i="22"/>
  <c r="X28" i="28"/>
  <c r="X28" i="32"/>
  <c r="X28" i="23"/>
  <c r="X28" i="37"/>
  <c r="X28" i="41"/>
  <c r="X28" i="18"/>
  <c r="X28" i="29"/>
  <c r="X28" i="24"/>
  <c r="X28" i="42"/>
  <c r="X28" i="50"/>
  <c r="X28" i="14"/>
  <c r="X28" i="25"/>
  <c r="X28" i="33"/>
  <c r="X28" i="38"/>
  <c r="X28" i="48"/>
  <c r="X28" i="52"/>
  <c r="X36" i="48"/>
  <c r="X36" i="12"/>
  <c r="X36" i="22"/>
  <c r="X36" i="50"/>
  <c r="X36" i="17"/>
  <c r="X36" i="26"/>
  <c r="X36" i="41"/>
  <c r="X36" i="21"/>
  <c r="X36" i="36"/>
  <c r="X36" i="20"/>
  <c r="V33" i="31"/>
  <c r="X25" i="51"/>
  <c r="X8" i="50"/>
  <c r="X9" i="51"/>
  <c r="X9" i="33"/>
  <c r="X9" i="18"/>
  <c r="X32" i="30"/>
  <c r="X25" i="33"/>
  <c r="X25" i="13"/>
  <c r="X8" i="40"/>
  <c r="X8" i="24"/>
  <c r="X11" i="44"/>
  <c r="X28" i="21"/>
  <c r="X28" i="16"/>
  <c r="X8" i="36"/>
  <c r="X8" i="18"/>
  <c r="X28" i="43"/>
  <c r="X28" i="30"/>
  <c r="X28" i="13"/>
  <c r="X7" i="19"/>
  <c r="X7" i="15"/>
  <c r="X7" i="16"/>
  <c r="X7" i="37"/>
  <c r="X11" i="16"/>
  <c r="X11" i="24"/>
  <c r="X11" i="30"/>
  <c r="X11" i="38"/>
  <c r="X11" i="14"/>
  <c r="X11" i="22"/>
  <c r="X11" i="29"/>
  <c r="X11" i="36"/>
  <c r="X11" i="12"/>
  <c r="X11" i="31"/>
  <c r="X11" i="49"/>
  <c r="X11" i="20"/>
  <c r="X11" i="41"/>
  <c r="X11" i="51"/>
  <c r="X27" i="16"/>
  <c r="X27" i="25"/>
  <c r="X27" i="32"/>
  <c r="X27" i="38"/>
  <c r="X27" i="12"/>
  <c r="X27" i="23"/>
  <c r="X27" i="31"/>
  <c r="X27" i="36"/>
  <c r="X27" i="8"/>
  <c r="X27" i="27"/>
  <c r="X27" i="41"/>
  <c r="X27" i="15"/>
  <c r="X27" i="30"/>
  <c r="X27" i="48"/>
  <c r="V13" i="16"/>
  <c r="V13" i="20"/>
  <c r="V13" i="26"/>
  <c r="V13" i="35"/>
  <c r="V13" i="37"/>
  <c r="V13" i="42"/>
  <c r="V13" i="17"/>
  <c r="V13" i="24"/>
  <c r="V13" i="30"/>
  <c r="V13" i="27"/>
  <c r="V13" i="38"/>
  <c r="V13" i="43"/>
  <c r="V13" i="49"/>
  <c r="V13" i="33"/>
  <c r="V13" i="48"/>
  <c r="X36" i="27"/>
  <c r="X36" i="29"/>
  <c r="X36" i="37"/>
  <c r="X36" i="40"/>
  <c r="X36" i="43"/>
  <c r="X36" i="25"/>
  <c r="X36" i="13"/>
  <c r="X36" i="30"/>
  <c r="V33" i="37"/>
  <c r="V16" i="21"/>
  <c r="V35" i="49"/>
  <c r="V35" i="12"/>
  <c r="V35" i="29"/>
  <c r="V35" i="34"/>
  <c r="V35" i="15"/>
  <c r="X27" i="49"/>
  <c r="V13" i="50"/>
  <c r="X28" i="49"/>
  <c r="X9" i="32"/>
  <c r="X9" i="12"/>
  <c r="X32" i="19"/>
  <c r="X25" i="28"/>
  <c r="X8" i="41"/>
  <c r="X8" i="12"/>
  <c r="X27" i="26"/>
  <c r="X11" i="21"/>
  <c r="X28" i="40"/>
  <c r="X28" i="27"/>
  <c r="X12" i="14"/>
  <c r="X12" i="24"/>
  <c r="X12" i="21"/>
  <c r="X12" i="31"/>
  <c r="X12" i="40"/>
  <c r="X12" i="35"/>
  <c r="X12" i="18"/>
  <c r="X12" i="16"/>
  <c r="X12" i="23"/>
  <c r="X12" i="36"/>
  <c r="X12" i="29"/>
  <c r="X12" i="39"/>
  <c r="V27" i="20"/>
  <c r="V27" i="26"/>
  <c r="V27" i="18"/>
  <c r="V27" i="36"/>
  <c r="V27" i="31"/>
  <c r="V27" i="34"/>
  <c r="V27" i="41"/>
  <c r="V27" i="43"/>
  <c r="V12" i="20"/>
  <c r="V12" i="26"/>
  <c r="V12" i="28"/>
  <c r="V12" i="35"/>
  <c r="V12" i="36"/>
  <c r="V12" i="37"/>
  <c r="V12" i="41"/>
  <c r="V12" i="42"/>
  <c r="V28" i="25"/>
  <c r="V28" i="27"/>
  <c r="V28" i="28"/>
  <c r="V28" i="29"/>
  <c r="V23" i="29"/>
  <c r="V18" i="24"/>
  <c r="V18" i="29"/>
  <c r="V15" i="24"/>
  <c r="V15" i="29"/>
  <c r="E41" i="4"/>
  <c r="X39" i="51"/>
  <c r="N35" i="31"/>
  <c r="N35" i="32"/>
  <c r="N30" i="33"/>
  <c r="N28" i="35"/>
  <c r="N14" i="18"/>
  <c r="N14" i="20"/>
  <c r="N14" i="36"/>
  <c r="N14" i="39"/>
  <c r="N14" i="17"/>
  <c r="N14" i="24"/>
  <c r="N14" i="30"/>
  <c r="N14" i="33"/>
  <c r="N14" i="35"/>
  <c r="N14" i="37"/>
  <c r="N24" i="24"/>
  <c r="N22" i="17"/>
  <c r="N22" i="33"/>
  <c r="N22" i="35"/>
  <c r="N22" i="37"/>
  <c r="N22" i="24"/>
  <c r="N20" i="17"/>
  <c r="N20" i="19"/>
  <c r="N20" i="35"/>
  <c r="N18" i="14"/>
  <c r="N18" i="15"/>
  <c r="N18" i="17"/>
  <c r="N18" i="20"/>
  <c r="N18" i="21"/>
  <c r="N18" i="28"/>
  <c r="N18" i="33"/>
  <c r="N18" i="35"/>
  <c r="N18" i="37"/>
  <c r="N18" i="39"/>
  <c r="N18" i="26"/>
  <c r="N18" i="34"/>
  <c r="N18" i="36"/>
  <c r="N18" i="38"/>
  <c r="N8" i="22"/>
  <c r="N8" i="26"/>
  <c r="N8" i="34"/>
  <c r="N8" i="16"/>
  <c r="N8" i="36"/>
  <c r="N8" i="37"/>
  <c r="D10" i="4"/>
  <c r="D11" i="4"/>
  <c r="D12" i="4"/>
  <c r="D13" i="4"/>
  <c r="D14" i="4"/>
  <c r="E18" i="4"/>
  <c r="E19" i="4"/>
  <c r="X16" i="44" s="1"/>
  <c r="E27" i="4"/>
  <c r="D37" i="4"/>
  <c r="D39" i="4"/>
  <c r="X36" i="14"/>
  <c r="X36" i="8"/>
  <c r="X36" i="44"/>
  <c r="X36" i="38"/>
  <c r="X36" i="28"/>
  <c r="X36" i="32"/>
  <c r="X36" i="19"/>
  <c r="X36" i="16"/>
  <c r="X36" i="18"/>
  <c r="X36" i="42"/>
  <c r="X36" i="24"/>
  <c r="X36" i="23"/>
  <c r="X36" i="15"/>
  <c r="X36" i="31"/>
  <c r="X36" i="35"/>
  <c r="X36" i="34"/>
  <c r="X36" i="33"/>
  <c r="X8" i="35"/>
  <c r="X8" i="30"/>
  <c r="X8" i="15"/>
  <c r="X28" i="20"/>
  <c r="X28" i="36"/>
  <c r="X28" i="51"/>
  <c r="X24" i="31"/>
  <c r="X24" i="44"/>
  <c r="X24" i="28"/>
  <c r="X24" i="37"/>
  <c r="P8" i="18"/>
  <c r="P8" i="15"/>
  <c r="P8" i="36"/>
  <c r="F8" i="22"/>
  <c r="P8" i="38"/>
  <c r="P8" i="8"/>
  <c r="F8" i="26"/>
  <c r="P8" i="32"/>
  <c r="F8" i="41"/>
  <c r="F8" i="40"/>
  <c r="F8" i="14"/>
  <c r="F8" i="52"/>
  <c r="F8" i="28"/>
  <c r="P8" i="49"/>
  <c r="P8" i="12"/>
  <c r="F8" i="50"/>
  <c r="F8" i="21"/>
  <c r="F8" i="51"/>
  <c r="F8" i="18"/>
  <c r="P8" i="21"/>
  <c r="F8" i="27"/>
  <c r="P8" i="41"/>
  <c r="F8" i="43"/>
  <c r="P8" i="50"/>
  <c r="F8" i="24"/>
  <c r="P8" i="40"/>
  <c r="P8" i="19"/>
  <c r="F8" i="34"/>
  <c r="P8" i="39"/>
  <c r="P8" i="16"/>
  <c r="P8" i="30"/>
  <c r="P8" i="25"/>
  <c r="P8" i="26"/>
  <c r="F8" i="29"/>
  <c r="F8" i="38"/>
  <c r="F8" i="17"/>
  <c r="P8" i="24"/>
  <c r="X36" i="52"/>
  <c r="V33" i="15"/>
  <c r="V36" i="33"/>
  <c r="V36" i="20"/>
  <c r="N38" i="8"/>
  <c r="N38" i="18"/>
  <c r="N38" i="23"/>
  <c r="N38" i="30"/>
  <c r="N38" i="39"/>
  <c r="N38" i="15"/>
  <c r="N38" i="24"/>
  <c r="N38" i="32"/>
  <c r="N38" i="41"/>
  <c r="N38" i="49"/>
  <c r="N38" i="52"/>
  <c r="N38" i="20"/>
  <c r="N38" i="27"/>
  <c r="N38" i="36"/>
  <c r="N38" i="12"/>
  <c r="N38" i="17"/>
  <c r="N38" i="28"/>
  <c r="N38" i="35"/>
  <c r="N38" i="44"/>
  <c r="N38" i="51"/>
  <c r="N38" i="25"/>
  <c r="N38" i="40"/>
  <c r="N38" i="26"/>
  <c r="N38" i="42"/>
  <c r="N38" i="14"/>
  <c r="N38" i="29"/>
  <c r="N38" i="13"/>
  <c r="N38" i="31"/>
  <c r="N38" i="43"/>
  <c r="N38" i="19"/>
  <c r="N38" i="16"/>
  <c r="N38" i="22"/>
  <c r="N38" i="21"/>
  <c r="N38" i="48"/>
  <c r="N38" i="34"/>
  <c r="N38" i="50"/>
  <c r="N38" i="38"/>
  <c r="V35" i="17"/>
  <c r="V35" i="23"/>
  <c r="V35" i="13"/>
  <c r="V35" i="39"/>
  <c r="V35" i="20"/>
  <c r="V35" i="50"/>
  <c r="V35" i="24"/>
  <c r="V35" i="22"/>
  <c r="V35" i="48"/>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X25" i="37"/>
  <c r="X25" i="16"/>
  <c r="X25" i="49"/>
  <c r="E9" i="18"/>
  <c r="E17" i="18"/>
  <c r="E6" i="18"/>
  <c r="E38" i="18"/>
  <c r="E43" i="4"/>
  <c r="V39" i="23"/>
  <c r="V39" i="38"/>
  <c r="V39" i="34"/>
  <c r="V39" i="42"/>
  <c r="V39" i="35"/>
  <c r="V38" i="8"/>
  <c r="V38" i="49"/>
  <c r="V38" i="12"/>
  <c r="V38" i="21"/>
  <c r="V38" i="31"/>
  <c r="V38" i="38"/>
  <c r="V38" i="43"/>
  <c r="V38" i="19"/>
  <c r="V38" i="25"/>
  <c r="V38" i="33"/>
  <c r="V38" i="40"/>
  <c r="V38" i="50"/>
  <c r="V38" i="16"/>
  <c r="V38" i="28"/>
  <c r="V38" i="41"/>
  <c r="V38" i="14"/>
  <c r="V38" i="23"/>
  <c r="V38" i="36"/>
  <c r="V38" i="52"/>
  <c r="V38" i="24"/>
  <c r="V38" i="34"/>
  <c r="V38" i="44"/>
  <c r="V38" i="20"/>
  <c r="V38" i="29"/>
  <c r="V38" i="39"/>
  <c r="D40" i="4"/>
  <c r="N32" i="26"/>
  <c r="N32" i="37"/>
  <c r="N32" i="52"/>
  <c r="P10" i="8"/>
  <c r="P10" i="20"/>
  <c r="P10" i="38"/>
  <c r="F10" i="42"/>
  <c r="F11" i="14"/>
  <c r="F11" i="26"/>
  <c r="P11" i="34"/>
  <c r="F11" i="40"/>
  <c r="P11" i="44"/>
  <c r="F11" i="17"/>
  <c r="P11" i="18"/>
  <c r="F11" i="24"/>
  <c r="P11" i="27"/>
  <c r="P11" i="30"/>
  <c r="F11" i="37"/>
  <c r="F11" i="42"/>
  <c r="F11" i="19"/>
  <c r="F11" i="28"/>
  <c r="P11" i="38"/>
  <c r="X16" i="16"/>
  <c r="X16" i="13"/>
  <c r="F11" i="13"/>
  <c r="F11" i="51"/>
  <c r="P11" i="50"/>
  <c r="F11" i="48"/>
  <c r="F10" i="52"/>
  <c r="F10" i="49"/>
  <c r="X16" i="52"/>
  <c r="P10" i="24"/>
  <c r="F10" i="16"/>
  <c r="P11" i="36"/>
  <c r="P11" i="24"/>
  <c r="P11" i="15"/>
  <c r="V15" i="37"/>
  <c r="V15" i="28"/>
  <c r="V15" i="33"/>
  <c r="V15" i="36"/>
  <c r="V15" i="17"/>
  <c r="V15" i="22"/>
  <c r="V15" i="39"/>
  <c r="V15" i="43"/>
  <c r="N8" i="8"/>
  <c r="N8" i="42"/>
  <c r="N8" i="40"/>
  <c r="P25" i="25"/>
  <c r="F25" i="26"/>
  <c r="F25" i="38"/>
  <c r="N14" i="41"/>
  <c r="N14" i="43"/>
  <c r="N14" i="42"/>
  <c r="V11" i="37"/>
  <c r="V11" i="43"/>
  <c r="V11" i="23"/>
  <c r="V11" i="26"/>
  <c r="V9" i="26"/>
  <c r="V9" i="39"/>
  <c r="P27" i="8"/>
  <c r="F27" i="8"/>
  <c r="P31" i="13"/>
  <c r="F31" i="8"/>
  <c r="F5" i="32"/>
  <c r="P5" i="35"/>
  <c r="P5" i="38"/>
  <c r="P5" i="42"/>
  <c r="P5" i="28"/>
  <c r="F5" i="35"/>
  <c r="F5" i="38"/>
  <c r="F5" i="40"/>
  <c r="F5" i="44"/>
  <c r="N30" i="15"/>
  <c r="E25" i="4"/>
  <c r="D25" i="4"/>
  <c r="O35" i="4"/>
  <c r="P35" i="4" s="1"/>
  <c r="C35" i="4" s="1"/>
  <c r="V28" i="18"/>
  <c r="V28" i="24"/>
  <c r="V28" i="31"/>
  <c r="V28" i="35"/>
  <c r="V28" i="20"/>
  <c r="V28" i="21"/>
  <c r="V28" i="34"/>
  <c r="V28" i="36"/>
  <c r="V28" i="30"/>
  <c r="V28" i="33"/>
  <c r="V28" i="42"/>
  <c r="V28" i="43"/>
  <c r="V28" i="13"/>
  <c r="V23" i="18"/>
  <c r="V23" i="27"/>
  <c r="V23" i="17"/>
  <c r="V23" i="24"/>
  <c r="V23" i="30"/>
  <c r="V23" i="35"/>
  <c r="V18" i="21"/>
  <c r="V18" i="25"/>
  <c r="V18" i="32"/>
  <c r="V18" i="37"/>
  <c r="V18" i="31"/>
  <c r="V18" i="35"/>
  <c r="V18" i="15"/>
  <c r="V18" i="30"/>
  <c r="V18" i="33"/>
  <c r="V13" i="51"/>
  <c r="V12" i="23"/>
  <c r="V12" i="31"/>
  <c r="V12" i="38"/>
  <c r="V12" i="13"/>
  <c r="V27" i="28"/>
  <c r="V27" i="35"/>
  <c r="V27" i="27"/>
  <c r="N18" i="42"/>
  <c r="N18" i="44"/>
  <c r="N12" i="32"/>
  <c r="N12" i="34"/>
  <c r="N12" i="36"/>
  <c r="N12" i="37"/>
  <c r="N12" i="35"/>
  <c r="N12" i="26"/>
  <c r="N12" i="28"/>
  <c r="N12" i="30"/>
  <c r="N12" i="33"/>
  <c r="N12" i="39"/>
  <c r="N12" i="40"/>
  <c r="N12" i="44"/>
  <c r="N10" i="33"/>
  <c r="E45" i="4"/>
  <c r="X42" i="30" s="1"/>
  <c r="L44" i="49"/>
  <c r="X22" i="13"/>
  <c r="V37" i="21"/>
  <c r="V37" i="36"/>
  <c r="V37" i="42"/>
  <c r="V37" i="37"/>
  <c r="V37" i="43"/>
  <c r="V37" i="30"/>
  <c r="V37" i="8"/>
  <c r="V37" i="52"/>
  <c r="V37" i="14"/>
  <c r="V37" i="22"/>
  <c r="V17" i="27"/>
  <c r="V17" i="37"/>
  <c r="V17" i="26"/>
  <c r="V17" i="22"/>
  <c r="V40" i="13"/>
  <c r="V40" i="24"/>
  <c r="V40" i="37"/>
  <c r="X37" i="13"/>
  <c r="X37" i="23"/>
  <c r="X37" i="30"/>
  <c r="X37" i="40"/>
  <c r="X37" i="44"/>
  <c r="X37" i="16"/>
  <c r="X37" i="29"/>
  <c r="X37" i="35"/>
  <c r="X37" i="51"/>
  <c r="X37" i="20"/>
  <c r="X37" i="28"/>
  <c r="X37" i="41"/>
  <c r="X37" i="14"/>
  <c r="X37" i="36"/>
  <c r="X37" i="27"/>
  <c r="X37" i="48"/>
  <c r="X37" i="37"/>
  <c r="X37" i="19"/>
  <c r="X37" i="26"/>
  <c r="X37" i="50"/>
  <c r="X23" i="24"/>
  <c r="X23" i="15"/>
  <c r="X23" i="51"/>
  <c r="X23" i="43"/>
  <c r="X23" i="40"/>
  <c r="X23" i="38"/>
  <c r="X23" i="26"/>
  <c r="X23" i="41"/>
  <c r="X23" i="44"/>
  <c r="X23" i="32"/>
  <c r="X23" i="50"/>
  <c r="X23" i="8"/>
  <c r="X23" i="28"/>
  <c r="X23" i="12"/>
  <c r="X23" i="42"/>
  <c r="X23" i="34"/>
  <c r="X23" i="19"/>
  <c r="X23" i="23"/>
  <c r="X23" i="22"/>
  <c r="X40" i="12"/>
  <c r="X40" i="27"/>
  <c r="X40" i="15"/>
  <c r="X40" i="39"/>
  <c r="X40" i="16"/>
  <c r="X40" i="34"/>
  <c r="X40" i="42"/>
  <c r="X40" i="37"/>
  <c r="X40" i="48"/>
  <c r="X40" i="41"/>
  <c r="E12" i="40"/>
  <c r="E24" i="40"/>
  <c r="E10" i="38"/>
  <c r="E42" i="37"/>
  <c r="E27" i="37"/>
  <c r="E31" i="37"/>
  <c r="E13" i="37"/>
  <c r="G13" i="37" s="1"/>
  <c r="E43" i="37"/>
  <c r="E33" i="37"/>
  <c r="E11" i="37"/>
  <c r="G11" i="37" s="1"/>
  <c r="E14" i="37"/>
  <c r="E19" i="37"/>
  <c r="E29" i="37"/>
  <c r="E23" i="37"/>
  <c r="E12" i="37"/>
  <c r="G12" i="37" s="1"/>
  <c r="E21" i="37"/>
  <c r="E8" i="37"/>
  <c r="E16" i="35"/>
  <c r="E39" i="35"/>
  <c r="E31" i="35"/>
  <c r="E36" i="35"/>
  <c r="E34" i="35"/>
  <c r="E37" i="35"/>
  <c r="E26" i="35"/>
  <c r="E14" i="35"/>
  <c r="E15" i="35"/>
  <c r="E32" i="35"/>
  <c r="E40" i="35"/>
  <c r="E25" i="35"/>
  <c r="E6" i="33"/>
  <c r="E24" i="33"/>
  <c r="E8" i="33"/>
  <c r="E38" i="33"/>
  <c r="E20" i="33"/>
  <c r="E17" i="33"/>
  <c r="E42" i="18"/>
  <c r="E26" i="18"/>
  <c r="E11" i="18"/>
  <c r="E15" i="18"/>
  <c r="E23" i="18"/>
  <c r="E14" i="8"/>
  <c r="E10" i="8"/>
  <c r="G10" i="8" s="1"/>
  <c r="E17" i="8"/>
  <c r="L44" i="51"/>
  <c r="E9" i="8"/>
  <c r="L44" i="48"/>
  <c r="E14" i="52"/>
  <c r="E20" i="52"/>
  <c r="E29" i="52"/>
  <c r="E39" i="52"/>
  <c r="E8" i="52"/>
  <c r="E13" i="52"/>
  <c r="E22" i="52"/>
  <c r="E31" i="52"/>
  <c r="E37" i="52"/>
  <c r="E5" i="52"/>
  <c r="E43" i="18"/>
  <c r="E42" i="40"/>
  <c r="E42" i="33"/>
  <c r="X42" i="48"/>
  <c r="X42" i="50"/>
  <c r="X42" i="43"/>
  <c r="X42" i="42"/>
  <c r="X42" i="49"/>
  <c r="X42" i="51"/>
  <c r="X42" i="52"/>
  <c r="X42" i="44"/>
  <c r="X42" i="41"/>
  <c r="X42" i="39"/>
  <c r="X42" i="37"/>
  <c r="X42" i="33"/>
  <c r="X42" i="31"/>
  <c r="X42" i="29"/>
  <c r="X42" i="27"/>
  <c r="X42" i="25"/>
  <c r="X42" i="40"/>
  <c r="X42" i="38"/>
  <c r="X42" i="36"/>
  <c r="X42" i="35"/>
  <c r="X42" i="34"/>
  <c r="X42" i="32"/>
  <c r="X42" i="28"/>
  <c r="X42" i="26"/>
  <c r="X39" i="15"/>
  <c r="V44" i="49"/>
  <c r="V44" i="51"/>
  <c r="V44" i="44"/>
  <c r="V44" i="48"/>
  <c r="V44" i="50"/>
  <c r="V44" i="52"/>
  <c r="V44" i="43"/>
  <c r="V44" i="42"/>
  <c r="V44" i="40"/>
  <c r="V44" i="38"/>
  <c r="V44" i="36"/>
  <c r="V44" i="34"/>
  <c r="V44" i="32"/>
  <c r="V44" i="30"/>
  <c r="V44" i="28"/>
  <c r="V44" i="26"/>
  <c r="V44" i="41"/>
  <c r="V44" i="39"/>
  <c r="V44" i="37"/>
  <c r="V44" i="35"/>
  <c r="V44" i="33"/>
  <c r="V44" i="31"/>
  <c r="V44" i="29"/>
  <c r="V44" i="27"/>
  <c r="V44" i="25"/>
  <c r="X43" i="51"/>
  <c r="X43" i="44"/>
  <c r="X43" i="50"/>
  <c r="X43" i="42"/>
  <c r="X43" i="38"/>
  <c r="X43" i="35"/>
  <c r="X43" i="32"/>
  <c r="X43" i="26"/>
  <c r="X43" i="39"/>
  <c r="X43" i="33"/>
  <c r="X43" i="29"/>
  <c r="X43" i="25"/>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X42" i="8"/>
  <c r="V44" i="13"/>
  <c r="V42" i="13"/>
  <c r="X43" i="13"/>
  <c r="V43" i="12"/>
  <c r="X42" i="12"/>
  <c r="V44" i="14"/>
  <c r="V42" i="14"/>
  <c r="X43" i="14"/>
  <c r="V44" i="15"/>
  <c r="V42" i="15"/>
  <c r="V43" i="16"/>
  <c r="X42" i="16"/>
  <c r="V43" i="17"/>
  <c r="V44" i="17"/>
  <c r="V43" i="18"/>
  <c r="X42" i="18"/>
  <c r="V44" i="19"/>
  <c r="V42" i="19"/>
  <c r="V43" i="20"/>
  <c r="X42" i="20"/>
  <c r="V44" i="21"/>
  <c r="V42" i="21"/>
  <c r="V43" i="22"/>
  <c r="X42" i="22"/>
  <c r="V44" i="23"/>
  <c r="V42" i="23"/>
  <c r="V42" i="24"/>
  <c r="X42" i="24"/>
  <c r="V43" i="8"/>
  <c r="V44" i="8"/>
  <c r="V43" i="13"/>
  <c r="X42" i="13"/>
  <c r="V44" i="12"/>
  <c r="V42" i="12"/>
  <c r="V43" i="14"/>
  <c r="X42" i="14"/>
  <c r="V43" i="15"/>
  <c r="X42" i="15"/>
  <c r="V44" i="16"/>
  <c r="V42" i="16"/>
  <c r="X43" i="16"/>
  <c r="V42" i="17"/>
  <c r="X42" i="17"/>
  <c r="V44" i="18"/>
  <c r="V42" i="18"/>
  <c r="X43" i="18"/>
  <c r="V43" i="19"/>
  <c r="X42" i="19"/>
  <c r="V44" i="20"/>
  <c r="V42" i="20"/>
  <c r="X43" i="20"/>
  <c r="V43" i="21"/>
  <c r="X42" i="21"/>
  <c r="V44" i="22"/>
  <c r="V42" i="22"/>
  <c r="X43" i="22"/>
  <c r="V43" i="23"/>
  <c r="X42" i="23"/>
  <c r="V43" i="24"/>
  <c r="V44" i="24"/>
  <c r="X43" i="24"/>
  <c r="V5" i="50"/>
  <c r="V5" i="39"/>
  <c r="V5" i="13"/>
  <c r="V5" i="36"/>
  <c r="V5" i="35"/>
  <c r="V5" i="17"/>
  <c r="V5" i="21"/>
  <c r="V5" i="18"/>
  <c r="V5" i="28"/>
  <c r="V5" i="38"/>
  <c r="V36" i="19"/>
  <c r="V36" i="38"/>
  <c r="V36" i="32"/>
  <c r="V36" i="26"/>
  <c r="V36" i="22"/>
  <c r="V36" i="27"/>
  <c r="V36" i="48"/>
  <c r="V36" i="43"/>
  <c r="X18" i="26"/>
  <c r="X18" i="35"/>
  <c r="X18" i="14"/>
  <c r="X18" i="27"/>
  <c r="X16" i="48"/>
  <c r="X16" i="38"/>
  <c r="X16" i="50"/>
  <c r="X16" i="24"/>
  <c r="X16" i="25"/>
  <c r="X16" i="42"/>
  <c r="X16" i="41"/>
  <c r="X16" i="20"/>
  <c r="X16" i="31"/>
  <c r="X16" i="35"/>
  <c r="X16" i="26"/>
  <c r="X16" i="32"/>
  <c r="X16" i="37"/>
  <c r="X16" i="15"/>
  <c r="X16" i="19"/>
  <c r="X16" i="34"/>
  <c r="X16" i="33"/>
  <c r="X16" i="14"/>
  <c r="X16" i="21"/>
  <c r="X16" i="40"/>
  <c r="X16" i="12"/>
  <c r="X16" i="22"/>
  <c r="X16" i="43"/>
  <c r="X13" i="19"/>
  <c r="X13" i="49"/>
  <c r="V10" i="28"/>
  <c r="V10" i="51"/>
  <c r="V10" i="18"/>
  <c r="V10" i="22"/>
  <c r="V10" i="37"/>
  <c r="V10" i="43"/>
  <c r="V10" i="30"/>
  <c r="V10" i="40"/>
  <c r="V10" i="29"/>
  <c r="V10" i="32"/>
  <c r="V10" i="23"/>
  <c r="V10" i="24"/>
  <c r="V10" i="38"/>
  <c r="V10" i="16"/>
  <c r="V10" i="33"/>
  <c r="V10" i="44"/>
  <c r="V10" i="50"/>
  <c r="V10" i="39"/>
  <c r="V8" i="49"/>
  <c r="V8" i="48"/>
  <c r="V8" i="8"/>
  <c r="V8" i="13"/>
  <c r="V8" i="23"/>
  <c r="V8" i="29"/>
  <c r="V8" i="24"/>
  <c r="V8" i="26"/>
  <c r="V8" i="33"/>
  <c r="V8" i="40"/>
  <c r="V8" i="19"/>
  <c r="V8" i="39"/>
  <c r="V8" i="34"/>
  <c r="V8" i="42"/>
  <c r="V8" i="16"/>
  <c r="V8" i="27"/>
  <c r="V8" i="37"/>
  <c r="V8" i="15"/>
  <c r="V8" i="14"/>
  <c r="V8" i="18"/>
  <c r="V8" i="28"/>
  <c r="V8" i="22"/>
  <c r="V8" i="25"/>
  <c r="V8" i="30"/>
  <c r="V8" i="35"/>
  <c r="V8" i="41"/>
  <c r="V8" i="20"/>
  <c r="V8" i="12"/>
  <c r="V8" i="38"/>
  <c r="V8" i="44"/>
  <c r="V8" i="21"/>
  <c r="V8" i="31"/>
  <c r="V8" i="43"/>
  <c r="V8" i="32"/>
  <c r="X38" i="20"/>
  <c r="X38" i="36"/>
  <c r="X38" i="14"/>
  <c r="X38" i="31"/>
  <c r="X38" i="44"/>
  <c r="V9" i="31"/>
  <c r="V11" i="39"/>
  <c r="V11" i="35"/>
  <c r="V11" i="28"/>
  <c r="V11" i="24"/>
  <c r="V11" i="17"/>
  <c r="V11" i="38"/>
  <c r="V11" i="32"/>
  <c r="V11" i="19"/>
  <c r="V11" i="15"/>
  <c r="X18" i="43"/>
  <c r="X18" i="52"/>
  <c r="X18" i="21"/>
  <c r="X18" i="41"/>
  <c r="X18" i="25"/>
  <c r="X18" i="44"/>
  <c r="X18" i="28"/>
  <c r="X16" i="51"/>
  <c r="X16" i="30"/>
  <c r="X16" i="8"/>
  <c r="X16" i="27"/>
  <c r="X16" i="36"/>
  <c r="X16" i="29"/>
  <c r="X16" i="17"/>
  <c r="X38" i="12"/>
  <c r="X39" i="8"/>
  <c r="X39" i="43"/>
  <c r="V8" i="51"/>
  <c r="X13" i="35"/>
  <c r="X13" i="24"/>
  <c r="X33" i="41"/>
  <c r="X33" i="24"/>
  <c r="V36" i="21"/>
  <c r="V36" i="25"/>
  <c r="V36" i="40"/>
  <c r="V7" i="24"/>
  <c r="V7" i="41"/>
  <c r="V7" i="33"/>
  <c r="V7" i="25"/>
  <c r="V7" i="38"/>
  <c r="V7" i="15"/>
  <c r="X15" i="43"/>
  <c r="X15" i="41"/>
  <c r="X15" i="29"/>
  <c r="X15" i="14"/>
  <c r="X39" i="44"/>
  <c r="X39" i="30"/>
  <c r="X39" i="13"/>
  <c r="X39" i="36"/>
  <c r="X39" i="18"/>
  <c r="X38" i="34"/>
  <c r="X38" i="24"/>
  <c r="X38" i="48"/>
  <c r="X38" i="33"/>
  <c r="X38" i="16"/>
  <c r="V8" i="36"/>
  <c r="X15" i="40"/>
  <c r="X38" i="40"/>
  <c r="X38" i="51"/>
  <c r="V8" i="52"/>
  <c r="X13" i="29"/>
  <c r="X13" i="34"/>
  <c r="X33" i="16"/>
  <c r="X33" i="39"/>
  <c r="V36" i="34"/>
  <c r="V34" i="8"/>
  <c r="V34" i="49"/>
  <c r="V34" i="50"/>
  <c r="V34" i="52"/>
  <c r="V34" i="16"/>
  <c r="V34" i="21"/>
  <c r="V34" i="24"/>
  <c r="V34" i="28"/>
  <c r="V34" i="32"/>
  <c r="V34" i="35"/>
  <c r="V34" i="42"/>
  <c r="V34" i="43"/>
  <c r="V34" i="15"/>
  <c r="V34" i="19"/>
  <c r="V34" i="23"/>
  <c r="V34" i="27"/>
  <c r="V34" i="30"/>
  <c r="V34" i="36"/>
  <c r="V34" i="38"/>
  <c r="V34" i="40"/>
  <c r="V34" i="13"/>
  <c r="V34" i="48"/>
  <c r="V34" i="51"/>
  <c r="V34" i="12"/>
  <c r="V34" i="17"/>
  <c r="V34" i="22"/>
  <c r="V34" i="26"/>
  <c r="V34" i="31"/>
  <c r="V34" i="34"/>
  <c r="V34" i="41"/>
  <c r="V34" i="44"/>
  <c r="V34" i="14"/>
  <c r="V34" i="18"/>
  <c r="V34" i="20"/>
  <c r="V34" i="25"/>
  <c r="V34" i="29"/>
  <c r="V34" i="33"/>
  <c r="V34" i="37"/>
  <c r="V34" i="39"/>
  <c r="E23" i="4"/>
  <c r="E24" i="4"/>
  <c r="V11" i="33"/>
  <c r="V11" i="30"/>
  <c r="V11" i="41"/>
  <c r="V11" i="48"/>
  <c r="V11" i="49"/>
  <c r="V11" i="8"/>
  <c r="V11" i="50"/>
  <c r="V11" i="52"/>
  <c r="V11" i="51"/>
  <c r="V11" i="16"/>
  <c r="V11" i="14"/>
  <c r="V9" i="51"/>
  <c r="V9" i="50"/>
  <c r="V9" i="44"/>
  <c r="V9" i="21"/>
  <c r="V7" i="52"/>
  <c r="V7" i="16"/>
  <c r="V7" i="12"/>
  <c r="X39" i="16"/>
  <c r="X39" i="34"/>
  <c r="X39" i="49"/>
  <c r="X39" i="19"/>
  <c r="X39" i="33"/>
  <c r="X33" i="33"/>
  <c r="X33" i="21"/>
  <c r="X33" i="35"/>
  <c r="X33" i="17"/>
  <c r="X33" i="49"/>
  <c r="X33" i="8"/>
  <c r="X33" i="38"/>
  <c r="X33" i="25"/>
  <c r="X33" i="14"/>
  <c r="X33" i="12"/>
  <c r="X33" i="28"/>
  <c r="X33" i="15"/>
  <c r="X33" i="32"/>
  <c r="X33" i="40"/>
  <c r="X33" i="43"/>
  <c r="V9" i="27"/>
  <c r="V11" i="44"/>
  <c r="V11" i="36"/>
  <c r="V11" i="31"/>
  <c r="V11" i="27"/>
  <c r="V11" i="22"/>
  <c r="V11" i="40"/>
  <c r="V11" i="34"/>
  <c r="V11" i="25"/>
  <c r="V11" i="20"/>
  <c r="V11" i="12"/>
  <c r="V10" i="36"/>
  <c r="X18" i="50"/>
  <c r="X18" i="30"/>
  <c r="X18" i="48"/>
  <c r="X18" i="37"/>
  <c r="X18" i="22"/>
  <c r="X18" i="32"/>
  <c r="X18" i="18"/>
  <c r="X18" i="12"/>
  <c r="X18" i="38"/>
  <c r="X18" i="36"/>
  <c r="X18" i="20"/>
  <c r="X16" i="18"/>
  <c r="X16" i="49"/>
  <c r="X16" i="39"/>
  <c r="X16" i="28"/>
  <c r="X16" i="23"/>
  <c r="X38" i="22"/>
  <c r="X39" i="20"/>
  <c r="X39" i="38"/>
  <c r="V10" i="48"/>
  <c r="V8" i="50"/>
  <c r="V7" i="49"/>
  <c r="X13" i="25"/>
  <c r="X13" i="22"/>
  <c r="X13" i="50"/>
  <c r="X33" i="27"/>
  <c r="X33" i="37"/>
  <c r="X33" i="18"/>
  <c r="V36" i="30"/>
  <c r="V36" i="23"/>
  <c r="V7" i="43"/>
  <c r="V7" i="44"/>
  <c r="V7" i="21"/>
  <c r="V7" i="36"/>
  <c r="V7" i="34"/>
  <c r="V7" i="32"/>
  <c r="V7" i="23"/>
  <c r="V7" i="39"/>
  <c r="V7" i="37"/>
  <c r="V7" i="27"/>
  <c r="V7" i="22"/>
  <c r="X15" i="48"/>
  <c r="X15" i="19"/>
  <c r="X15" i="37"/>
  <c r="X15" i="30"/>
  <c r="X15" i="33"/>
  <c r="X15" i="26"/>
  <c r="X39" i="48"/>
  <c r="X39" i="39"/>
  <c r="X39" i="32"/>
  <c r="X39" i="17"/>
  <c r="X39" i="50"/>
  <c r="X39" i="35"/>
  <c r="X39" i="21"/>
  <c r="X39" i="12"/>
  <c r="X38" i="42"/>
  <c r="X38" i="28"/>
  <c r="X38" i="17"/>
  <c r="X38" i="52"/>
  <c r="X38" i="41"/>
  <c r="X38" i="25"/>
  <c r="X38" i="21"/>
  <c r="X38" i="35"/>
  <c r="X39" i="22"/>
  <c r="X39" i="37"/>
  <c r="X13" i="12"/>
  <c r="X13" i="14"/>
  <c r="X13" i="8"/>
  <c r="X13" i="48"/>
  <c r="V7" i="14"/>
  <c r="V8" i="17"/>
  <c r="X33" i="36"/>
  <c r="X33" i="52"/>
  <c r="X33" i="50"/>
  <c r="V36" i="24"/>
  <c r="V36" i="42"/>
  <c r="V12" i="32"/>
  <c r="V12" i="39"/>
  <c r="V12" i="40"/>
  <c r="V12" i="34"/>
  <c r="V24" i="20"/>
  <c r="V24" i="32"/>
  <c r="V18" i="22"/>
  <c r="V18" i="23"/>
  <c r="V18" i="34"/>
  <c r="V18" i="38"/>
  <c r="V18" i="40"/>
  <c r="V18" i="17"/>
  <c r="V18" i="27"/>
  <c r="V18" i="36"/>
  <c r="V18" i="39"/>
  <c r="V18" i="41"/>
  <c r="V23" i="23"/>
  <c r="V23" i="39"/>
  <c r="V27" i="30"/>
  <c r="V27" i="39"/>
  <c r="V27" i="21"/>
  <c r="V27" i="33"/>
  <c r="V27" i="37"/>
  <c r="V28" i="14"/>
  <c r="V28" i="19"/>
  <c r="V28" i="32"/>
  <c r="V28" i="38"/>
  <c r="V28" i="39"/>
  <c r="V28" i="40"/>
  <c r="V28" i="22"/>
  <c r="V28" i="26"/>
  <c r="V28" i="37"/>
  <c r="D9" i="4"/>
  <c r="V6" i="50"/>
  <c r="D17" i="4"/>
  <c r="E8" i="4"/>
  <c r="X5" i="12" s="1"/>
  <c r="D23" i="4"/>
  <c r="D33" i="4"/>
  <c r="V30" i="52" s="1"/>
  <c r="E17" i="4"/>
  <c r="D22" i="4"/>
  <c r="V19" i="20" s="1"/>
  <c r="V30" i="18"/>
  <c r="V30" i="29"/>
  <c r="V30" i="34"/>
  <c r="V30" i="8"/>
  <c r="V30" i="36"/>
  <c r="V30" i="49"/>
  <c r="V30" i="35"/>
  <c r="V30" i="24"/>
  <c r="V30" i="31"/>
  <c r="V30" i="39"/>
  <c r="V30" i="15"/>
  <c r="V30" i="30"/>
  <c r="V30" i="13"/>
  <c r="V30" i="41"/>
  <c r="V6" i="27"/>
  <c r="V6" i="41"/>
  <c r="V6" i="52"/>
  <c r="V6" i="12"/>
  <c r="V6" i="15"/>
  <c r="V6" i="16"/>
  <c r="V6" i="26"/>
  <c r="V6" i="31"/>
  <c r="V6" i="49"/>
  <c r="V6" i="8"/>
  <c r="V6" i="51"/>
  <c r="V6" i="17"/>
  <c r="V6" i="14"/>
  <c r="V6" i="21"/>
  <c r="V6" i="18"/>
  <c r="V6" i="24"/>
  <c r="V6" i="22"/>
  <c r="V6" i="33"/>
  <c r="V6" i="36"/>
  <c r="V6" i="20"/>
  <c r="V6" i="40"/>
  <c r="V6" i="43"/>
  <c r="V6" i="32"/>
  <c r="V6" i="38"/>
  <c r="V6" i="42"/>
  <c r="V6" i="35"/>
  <c r="V6" i="29"/>
  <c r="V6" i="30"/>
  <c r="V6" i="23"/>
  <c r="X21" i="23"/>
  <c r="X21" i="41"/>
  <c r="X21" i="12"/>
  <c r="X21" i="27"/>
  <c r="X21" i="49"/>
  <c r="X21" i="19"/>
  <c r="X21" i="25"/>
  <c r="X21" i="32"/>
  <c r="X21" i="38"/>
  <c r="X21" i="16"/>
  <c r="X21" i="20"/>
  <c r="X21" i="35"/>
  <c r="X21" i="14"/>
  <c r="X21" i="24"/>
  <c r="X21" i="44"/>
  <c r="X21" i="50"/>
  <c r="X21" i="13"/>
  <c r="X21" i="21"/>
  <c r="X21" i="28"/>
  <c r="X21" i="34"/>
  <c r="X21" i="42"/>
  <c r="X21" i="22"/>
  <c r="X21" i="30"/>
  <c r="X21" i="40"/>
  <c r="X21" i="52"/>
  <c r="X21" i="17"/>
  <c r="X21" i="29"/>
  <c r="X21" i="37"/>
  <c r="X21" i="48"/>
  <c r="X21" i="43"/>
  <c r="X21" i="15"/>
  <c r="X21" i="51"/>
  <c r="X21" i="31"/>
  <c r="X21" i="8"/>
  <c r="X21" i="36"/>
  <c r="X21" i="26"/>
  <c r="X21" i="39"/>
  <c r="X21" i="18"/>
  <c r="X21" i="33"/>
  <c r="X20" i="8"/>
  <c r="X20" i="33"/>
  <c r="X20" i="14"/>
  <c r="X20" i="12"/>
  <c r="X20" i="44"/>
  <c r="X20" i="51"/>
  <c r="X20" i="13"/>
  <c r="X20" i="41"/>
  <c r="X20" i="24"/>
  <c r="X20" i="28"/>
  <c r="X20" i="18"/>
  <c r="X20" i="29"/>
  <c r="X20" i="27"/>
  <c r="X20" i="50"/>
  <c r="X5" i="8"/>
  <c r="X5" i="20"/>
  <c r="X5" i="24"/>
  <c r="X5" i="41"/>
  <c r="X5" i="36"/>
  <c r="X5" i="49"/>
  <c r="X5" i="42"/>
  <c r="X5" i="28"/>
  <c r="X5" i="19"/>
  <c r="X5" i="22"/>
  <c r="X29" i="14"/>
  <c r="X29" i="17"/>
  <c r="X29" i="18"/>
  <c r="X29" i="20"/>
  <c r="X29" i="25"/>
  <c r="X29" i="28"/>
  <c r="X29" i="31"/>
  <c r="X29" i="33"/>
  <c r="X29" i="36"/>
  <c r="X29" i="38"/>
  <c r="X29" i="41"/>
  <c r="X29" i="43"/>
  <c r="X29" i="48"/>
  <c r="X29" i="50"/>
  <c r="X29" i="52"/>
  <c r="X29" i="13"/>
  <c r="X29" i="8"/>
  <c r="X29" i="12"/>
  <c r="X29" i="16"/>
  <c r="X29" i="21"/>
  <c r="X29" i="19"/>
  <c r="X29" i="24"/>
  <c r="X29" i="26"/>
  <c r="X29" i="29"/>
  <c r="X29" i="32"/>
  <c r="X29" i="34"/>
  <c r="X29" i="37"/>
  <c r="X29" i="40"/>
  <c r="X29" i="42"/>
  <c r="X29" i="49"/>
  <c r="X29" i="51"/>
  <c r="X29" i="44"/>
  <c r="X29" i="35"/>
  <c r="X29" i="27"/>
  <c r="X29" i="22"/>
  <c r="X29" i="39"/>
  <c r="X29" i="30"/>
  <c r="X29" i="23"/>
  <c r="X29" i="15"/>
  <c r="V20" i="41"/>
  <c r="V20" i="16"/>
  <c r="V20" i="37"/>
  <c r="V20" i="38"/>
  <c r="V20" i="40"/>
  <c r="V20" i="8"/>
  <c r="V20" i="50"/>
  <c r="V20" i="51"/>
  <c r="V20" i="43"/>
  <c r="V20" i="13"/>
  <c r="V20" i="48"/>
  <c r="V20" i="49"/>
  <c r="V20" i="52"/>
  <c r="V20" i="14"/>
  <c r="V20" i="15"/>
  <c r="V20" i="18"/>
  <c r="V20" i="21"/>
  <c r="V20" i="24"/>
  <c r="V20" i="12"/>
  <c r="V20" i="17"/>
  <c r="V20" i="19"/>
  <c r="V20" i="22"/>
  <c r="V20" i="20"/>
  <c r="V20" i="26"/>
  <c r="V20" i="25"/>
  <c r="V20" i="29"/>
  <c r="V20" i="23"/>
  <c r="V20" i="35"/>
  <c r="V20" i="31"/>
  <c r="V20" i="32"/>
  <c r="V20" i="27"/>
  <c r="V20" i="39"/>
  <c r="V20" i="44"/>
  <c r="V20" i="34"/>
  <c r="V20" i="28"/>
  <c r="V20" i="30"/>
  <c r="V20" i="33"/>
  <c r="V20" i="36"/>
  <c r="V20" i="42"/>
  <c r="V14" i="12"/>
  <c r="V14" i="24"/>
  <c r="V14" i="15"/>
  <c r="V14" i="43"/>
  <c r="V14" i="39"/>
  <c r="V14" i="44"/>
  <c r="X41" i="23"/>
  <c r="X41" i="13"/>
  <c r="X41" i="14"/>
  <c r="X41" i="15"/>
  <c r="X41" i="17"/>
  <c r="X41" i="19"/>
  <c r="X41" i="21"/>
  <c r="X41" i="51"/>
  <c r="X41" i="52"/>
  <c r="X41" i="44"/>
  <c r="X41" i="48"/>
  <c r="X41" i="50"/>
  <c r="X41" i="43"/>
  <c r="X41" i="42"/>
  <c r="X41" i="40"/>
  <c r="X41" i="38"/>
  <c r="X41" i="36"/>
  <c r="X41" i="35"/>
  <c r="X41" i="34"/>
  <c r="X41" i="26"/>
  <c r="X41" i="39"/>
  <c r="X41" i="33"/>
  <c r="X41" i="29"/>
  <c r="X41" i="25"/>
  <c r="X41" i="49"/>
  <c r="X41" i="32"/>
  <c r="X41" i="28"/>
  <c r="X41" i="41"/>
  <c r="X41" i="37"/>
  <c r="X41" i="31"/>
  <c r="X41" i="27"/>
  <c r="X41" i="8"/>
  <c r="X41" i="12"/>
  <c r="X41" i="16"/>
  <c r="X41" i="18"/>
  <c r="X41" i="20"/>
  <c r="X41" i="22"/>
  <c r="X41" i="24"/>
  <c r="X19" i="20"/>
  <c r="X19" i="8"/>
  <c r="X19" i="25"/>
  <c r="X19" i="19"/>
  <c r="X19" i="27"/>
  <c r="X19" i="31"/>
  <c r="X19" i="38"/>
  <c r="X19" i="35"/>
  <c r="X19" i="52"/>
  <c r="X19" i="34"/>
  <c r="X19" i="13"/>
  <c r="X19" i="21"/>
  <c r="X19" i="28"/>
  <c r="X19" i="44"/>
  <c r="X19" i="42"/>
  <c r="X19" i="40"/>
  <c r="X19" i="33"/>
  <c r="X19" i="26"/>
  <c r="X19" i="37"/>
  <c r="X19" i="12"/>
  <c r="X19" i="41"/>
  <c r="X19" i="39"/>
  <c r="X19" i="23"/>
  <c r="X19" i="51"/>
  <c r="X19" i="43"/>
  <c r="X19" i="22"/>
  <c r="X19" i="36"/>
  <c r="X19" i="18"/>
  <c r="X19" i="29"/>
  <c r="X19" i="50"/>
  <c r="X19" i="30"/>
  <c r="X19" i="24"/>
  <c r="X19" i="48"/>
  <c r="X19" i="16"/>
  <c r="X19" i="32"/>
  <c r="X19" i="15"/>
  <c r="X19" i="14"/>
  <c r="X19" i="49"/>
  <c r="X19" i="17"/>
  <c r="X13" i="21"/>
  <c r="X13" i="18"/>
  <c r="X13" i="51"/>
  <c r="X13" i="33"/>
  <c r="X13" i="20"/>
  <c r="X13" i="39"/>
  <c r="X13" i="42"/>
  <c r="X13" i="26"/>
  <c r="X13" i="44"/>
  <c r="X13" i="15"/>
  <c r="X13" i="36"/>
  <c r="X13" i="28"/>
  <c r="X13" i="23"/>
  <c r="X13" i="43"/>
  <c r="X13" i="17"/>
  <c r="X13" i="52"/>
  <c r="X13" i="37"/>
  <c r="V7" i="13"/>
  <c r="V7" i="28"/>
  <c r="V7" i="48"/>
  <c r="X18" i="42"/>
  <c r="X18" i="24"/>
  <c r="X15" i="50"/>
  <c r="X15" i="52"/>
  <c r="V13" i="13"/>
  <c r="V13" i="52"/>
  <c r="V13" i="14"/>
  <c r="V27" i="49"/>
  <c r="V27" i="51"/>
  <c r="V27" i="8"/>
  <c r="V27" i="15"/>
  <c r="V27" i="17"/>
  <c r="V27" i="42"/>
  <c r="V27" i="48"/>
  <c r="V27" i="50"/>
  <c r="V27" i="52"/>
  <c r="V27" i="12"/>
  <c r="V27" i="16"/>
  <c r="V27" i="23"/>
  <c r="V35" i="32"/>
  <c r="V35" i="51"/>
  <c r="V35" i="43"/>
  <c r="V35" i="36"/>
  <c r="V35" i="38"/>
  <c r="V35" i="21"/>
  <c r="V35" i="41"/>
  <c r="V35" i="52"/>
  <c r="V35" i="31"/>
  <c r="V35" i="18"/>
  <c r="V35" i="30"/>
  <c r="V35" i="27"/>
  <c r="V39" i="15"/>
  <c r="V39" i="22"/>
  <c r="V39" i="25"/>
  <c r="V39" i="30"/>
  <c r="V39" i="37"/>
  <c r="V39" i="16"/>
  <c r="V39" i="29"/>
  <c r="V39" i="32"/>
  <c r="V39" i="43"/>
  <c r="V39" i="27"/>
  <c r="V39" i="44"/>
  <c r="V39" i="12"/>
  <c r="V39" i="49"/>
  <c r="V39" i="48"/>
  <c r="V39" i="8"/>
  <c r="V39" i="17"/>
  <c r="V39" i="24"/>
  <c r="V39" i="20"/>
  <c r="V39" i="33"/>
  <c r="V39" i="39"/>
  <c r="V39" i="19"/>
  <c r="V39" i="31"/>
  <c r="V39" i="40"/>
  <c r="V39" i="13"/>
  <c r="V39" i="28"/>
  <c r="V39" i="36"/>
  <c r="V39" i="50"/>
  <c r="V39" i="51"/>
  <c r="V39" i="52"/>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50"/>
  <c r="V25" i="48"/>
  <c r="V25" i="24"/>
  <c r="V25" i="27"/>
  <c r="V25" i="15"/>
  <c r="V25" i="18"/>
  <c r="V25" i="29"/>
  <c r="V25" i="26"/>
  <c r="V25" i="34"/>
  <c r="V25" i="40"/>
  <c r="V25" i="44"/>
  <c r="V25" i="30"/>
  <c r="V25" i="12"/>
  <c r="V25" i="17"/>
  <c r="V25" i="8"/>
  <c r="V25" i="20"/>
  <c r="V25" i="25"/>
  <c r="V25" i="14"/>
  <c r="V25" i="16"/>
  <c r="V25" i="19"/>
  <c r="V25" i="36"/>
  <c r="V25" i="32"/>
  <c r="V25" i="37"/>
  <c r="V25" i="41"/>
  <c r="V25" i="21"/>
  <c r="V25" i="43"/>
  <c r="V38" i="51"/>
  <c r="V38" i="17"/>
  <c r="V38" i="32"/>
  <c r="V38" i="42"/>
  <c r="V38" i="18"/>
  <c r="V38" i="27"/>
  <c r="V38" i="37"/>
  <c r="V38" i="48"/>
  <c r="V38" i="15"/>
  <c r="V38" i="26"/>
  <c r="V38" i="35"/>
  <c r="V38" i="13"/>
  <c r="V38" i="22"/>
  <c r="V38" i="30"/>
  <c r="E10" i="40"/>
  <c r="E41" i="18"/>
  <c r="V31" i="37"/>
  <c r="V31" i="15"/>
  <c r="V31" i="19"/>
  <c r="V31" i="24"/>
  <c r="V31" i="13"/>
  <c r="V31" i="30"/>
  <c r="V31" i="52"/>
  <c r="V31" i="21"/>
  <c r="V31" i="18"/>
  <c r="V31" i="28"/>
  <c r="V31" i="23"/>
  <c r="V31" i="20"/>
  <c r="V31" i="39"/>
  <c r="V31" i="8"/>
  <c r="V31" i="14"/>
  <c r="V31" i="38"/>
  <c r="V31" i="51"/>
  <c r="V31" i="16"/>
  <c r="V31" i="31"/>
  <c r="V31" i="29"/>
  <c r="V31" i="40"/>
  <c r="V31" i="42"/>
  <c r="V31" i="25"/>
  <c r="V31" i="36"/>
  <c r="V31" i="27"/>
  <c r="V31" i="35"/>
  <c r="V31" i="22"/>
  <c r="V31" i="12"/>
  <c r="V31" i="26"/>
  <c r="V31" i="44"/>
  <c r="V31" i="32"/>
  <c r="V31" i="43"/>
  <c r="V31" i="41"/>
  <c r="V31" i="50"/>
  <c r="V31" i="49"/>
  <c r="V31" i="33"/>
  <c r="V31" i="17"/>
  <c r="V31" i="34"/>
  <c r="V31" i="48"/>
  <c r="V5" i="23"/>
  <c r="V5" i="31"/>
  <c r="V5" i="33"/>
  <c r="V5" i="20"/>
  <c r="V5" i="40"/>
  <c r="V5" i="8"/>
  <c r="V5" i="22"/>
  <c r="V5" i="26"/>
  <c r="V5" i="37"/>
  <c r="V5" i="19"/>
  <c r="V5" i="30"/>
  <c r="V5" i="15"/>
  <c r="V5" i="16"/>
  <c r="V5" i="51"/>
  <c r="V5" i="14"/>
  <c r="V5" i="25"/>
  <c r="V5" i="49"/>
  <c r="V5" i="43"/>
  <c r="V21" i="16"/>
  <c r="V21" i="20"/>
  <c r="V21" i="12"/>
  <c r="V21" i="17"/>
  <c r="V21" i="24"/>
  <c r="V21" i="26"/>
  <c r="V21" i="30"/>
  <c r="V21" i="38"/>
  <c r="V21" i="21"/>
  <c r="V21" i="31"/>
  <c r="V21" i="39"/>
  <c r="V21" i="42"/>
  <c r="V21" i="27"/>
  <c r="V21" i="35"/>
  <c r="V21" i="44"/>
  <c r="V21" i="34"/>
  <c r="V21" i="48"/>
  <c r="V21" i="49"/>
  <c r="V21" i="51"/>
  <c r="V21" i="50"/>
  <c r="V21" i="13"/>
  <c r="V21" i="19"/>
  <c r="V21" i="18"/>
  <c r="V21" i="14"/>
  <c r="V21" i="22"/>
  <c r="V21" i="25"/>
  <c r="V21" i="28"/>
  <c r="V21" i="33"/>
  <c r="V21" i="15"/>
  <c r="V21" i="29"/>
  <c r="V21" i="36"/>
  <c r="V21" i="41"/>
  <c r="V21" i="43"/>
  <c r="V21" i="32"/>
  <c r="V21" i="40"/>
  <c r="V21" i="23"/>
  <c r="V21" i="37"/>
  <c r="V21" i="52"/>
  <c r="V21" i="8"/>
  <c r="N44" i="49"/>
  <c r="N44" i="51"/>
  <c r="N44" i="44"/>
  <c r="N44" i="48"/>
  <c r="N44" i="50"/>
  <c r="N44" i="43"/>
  <c r="N44" i="42"/>
  <c r="N44" i="41"/>
  <c r="N44" i="39"/>
  <c r="N44" i="37"/>
  <c r="N44" i="35"/>
  <c r="N44" i="33"/>
  <c r="N44" i="40"/>
  <c r="N44" i="38"/>
  <c r="N44" i="36"/>
  <c r="N44" i="34"/>
  <c r="N44" i="31"/>
  <c r="N44" i="29"/>
  <c r="N44" i="27"/>
  <c r="N44" i="25"/>
  <c r="N44" i="23"/>
  <c r="N44" i="21"/>
  <c r="N44" i="19"/>
  <c r="N44" i="17"/>
  <c r="N44" i="15"/>
  <c r="N44" i="12"/>
  <c r="N44" i="8"/>
  <c r="N44" i="32"/>
  <c r="N44" i="30"/>
  <c r="N44" i="28"/>
  <c r="N44" i="26"/>
  <c r="N44" i="24"/>
  <c r="N44" i="22"/>
  <c r="N44" i="20"/>
  <c r="N44" i="18"/>
  <c r="N44" i="16"/>
  <c r="N44" i="14"/>
  <c r="N44" i="13"/>
  <c r="N35" i="42"/>
  <c r="N35" i="13"/>
  <c r="N28" i="43"/>
  <c r="N24" i="40"/>
  <c r="N24" i="44"/>
  <c r="N24" i="12"/>
  <c r="N22" i="42"/>
  <c r="N22" i="43"/>
  <c r="N22" i="44"/>
  <c r="N12" i="22"/>
  <c r="N12" i="43"/>
  <c r="N12" i="15"/>
  <c r="N12" i="21"/>
  <c r="N12" i="38"/>
  <c r="N12" i="41"/>
  <c r="N12" i="42"/>
  <c r="F5" i="28"/>
  <c r="P5" i="31"/>
  <c r="F5" i="33"/>
  <c r="F5" i="36"/>
  <c r="P5" i="39"/>
  <c r="P5" i="41"/>
  <c r="P5" i="43"/>
  <c r="P5" i="29"/>
  <c r="F5" i="30"/>
  <c r="P5" i="33"/>
  <c r="P5" i="36"/>
  <c r="F5" i="39"/>
  <c r="F5" i="42"/>
  <c r="P5" i="26"/>
  <c r="F5" i="29"/>
  <c r="P5" i="30"/>
  <c r="P5" i="34"/>
  <c r="F5" i="37"/>
  <c r="P5" i="40"/>
  <c r="P5" i="44"/>
  <c r="P5" i="27"/>
  <c r="F5" i="31"/>
  <c r="P5" i="32"/>
  <c r="F5" i="34"/>
  <c r="P5" i="37"/>
  <c r="F5" i="41"/>
  <c r="F5" i="43"/>
  <c r="N30" i="12"/>
  <c r="N30" i="14"/>
  <c r="N18" i="40"/>
  <c r="N18" i="41"/>
  <c r="N18" i="43"/>
  <c r="N10" i="36"/>
  <c r="N10" i="21"/>
  <c r="N10" i="39"/>
  <c r="N10" i="41"/>
  <c r="N10" i="44"/>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AN9" i="4"/>
  <c r="H9" i="4" s="1"/>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50"/>
  <c r="V41" i="43"/>
  <c r="V41" i="49"/>
  <c r="V41" i="44"/>
  <c r="V41" i="39"/>
  <c r="V41" i="35"/>
  <c r="V41" i="31"/>
  <c r="V41" i="27"/>
  <c r="V41" i="40"/>
  <c r="V41" i="36"/>
  <c r="V41" i="32"/>
  <c r="V41" i="28"/>
  <c r="V41" i="12"/>
  <c r="V41" i="16"/>
  <c r="V41" i="17"/>
  <c r="V41" i="18"/>
  <c r="V41" i="22"/>
  <c r="V41" i="8"/>
  <c r="V41" i="13"/>
  <c r="V41" i="19"/>
  <c r="V41" i="23"/>
  <c r="V41" i="24"/>
  <c r="V41" i="48"/>
  <c r="V41" i="52"/>
  <c r="V41" i="42"/>
  <c r="V41" i="51"/>
  <c r="V41" i="41"/>
  <c r="V41" i="37"/>
  <c r="V41" i="33"/>
  <c r="V41" i="29"/>
  <c r="V41" i="25"/>
  <c r="V41" i="38"/>
  <c r="V41" i="34"/>
  <c r="V41" i="26"/>
  <c r="V41" i="20"/>
  <c r="V41" i="14"/>
  <c r="V41" i="15"/>
  <c r="V41" i="21"/>
  <c r="X31" i="31"/>
  <c r="X31" i="18"/>
  <c r="X31" i="22"/>
  <c r="X31" i="13"/>
  <c r="X31" i="29"/>
  <c r="X31" i="24"/>
  <c r="X31" i="35"/>
  <c r="X31" i="50"/>
  <c r="X31" i="20"/>
  <c r="X31" i="16"/>
  <c r="X31" i="27"/>
  <c r="X31" i="39"/>
  <c r="X31" i="15"/>
  <c r="X31" i="49"/>
  <c r="X31" i="19"/>
  <c r="X31" i="33"/>
  <c r="X31" i="41"/>
  <c r="X31" i="26"/>
  <c r="X31" i="28"/>
  <c r="X31" i="12"/>
  <c r="X31" i="23"/>
  <c r="X31" i="21"/>
  <c r="X31" i="52"/>
  <c r="X31" i="42"/>
  <c r="X31" i="8"/>
  <c r="X31" i="37"/>
  <c r="X31" i="30"/>
  <c r="X31" i="48"/>
  <c r="X31" i="36"/>
  <c r="X31" i="17"/>
  <c r="X31" i="44"/>
  <c r="X31" i="34"/>
  <c r="X31" i="43"/>
  <c r="X31" i="14"/>
  <c r="X31" i="40"/>
  <c r="X31" i="25"/>
  <c r="X31" i="32"/>
  <c r="X31" i="38"/>
  <c r="X31" i="51"/>
  <c r="O36" i="4"/>
  <c r="P36" i="4" s="1"/>
  <c r="C36" i="4" s="1"/>
  <c r="N18" i="49"/>
  <c r="N18" i="8"/>
  <c r="N18" i="51"/>
  <c r="F27" i="31"/>
  <c r="F27" i="30"/>
  <c r="F27" i="32"/>
  <c r="F27" i="33"/>
  <c r="F27" i="34"/>
  <c r="F27" i="35"/>
  <c r="F27" i="36"/>
  <c r="F27" i="37"/>
  <c r="F27" i="38"/>
  <c r="F27" i="39"/>
  <c r="F27" i="40"/>
  <c r="F27" i="41"/>
  <c r="F27" i="42"/>
  <c r="F27" i="44"/>
  <c r="F27" i="43"/>
  <c r="P27" i="31"/>
  <c r="P27" i="30"/>
  <c r="P27" i="32"/>
  <c r="P27" i="33"/>
  <c r="P27" i="34"/>
  <c r="P27" i="35"/>
  <c r="P27" i="36"/>
  <c r="P27" i="37"/>
  <c r="P27" i="38"/>
  <c r="P27" i="39"/>
  <c r="P27" i="40"/>
  <c r="P27" i="41"/>
  <c r="P27" i="42"/>
  <c r="P27" i="44"/>
  <c r="P27" i="43"/>
  <c r="F27" i="48"/>
  <c r="F27" i="49"/>
  <c r="P27" i="49"/>
  <c r="P27" i="51"/>
  <c r="F27" i="51"/>
  <c r="F27" i="13"/>
  <c r="N28" i="52"/>
  <c r="O42" i="4"/>
  <c r="P42" i="4" s="1"/>
  <c r="C42" i="4" s="1"/>
  <c r="O37" i="4"/>
  <c r="P37" i="4" s="1"/>
  <c r="C37" i="4" s="1"/>
  <c r="F34" i="14" s="1"/>
  <c r="O22" i="4"/>
  <c r="P22" i="4" s="1"/>
  <c r="C22" i="4" s="1"/>
  <c r="P19" i="52" s="1"/>
  <c r="O17" i="4"/>
  <c r="P17" i="4" s="1"/>
  <c r="C17" i="4" s="1"/>
  <c r="P14" i="48" s="1"/>
  <c r="O16" i="4"/>
  <c r="P16" i="4" s="1"/>
  <c r="C16" i="4" s="1"/>
  <c r="F13" i="36" s="1"/>
  <c r="AN44" i="4"/>
  <c r="H44" i="4" s="1"/>
  <c r="N41" i="42" s="1"/>
  <c r="F10" i="15"/>
  <c r="P10" i="15"/>
  <c r="P10" i="18"/>
  <c r="F10" i="20"/>
  <c r="P10" i="29"/>
  <c r="P10" i="28"/>
  <c r="F10" i="35"/>
  <c r="F10" i="34"/>
  <c r="F10" i="40"/>
  <c r="F10" i="43"/>
  <c r="F10" i="12"/>
  <c r="P10" i="16"/>
  <c r="F10" i="18"/>
  <c r="F10" i="23"/>
  <c r="F10" i="26"/>
  <c r="F10" i="31"/>
  <c r="F10" i="30"/>
  <c r="F10" i="41"/>
  <c r="P10" i="39"/>
  <c r="P10" i="44"/>
  <c r="P28" i="8"/>
  <c r="F28" i="17"/>
  <c r="P28" i="16"/>
  <c r="P28" i="19"/>
  <c r="P28" i="25"/>
  <c r="F28" i="28"/>
  <c r="F28" i="30"/>
  <c r="F28" i="33"/>
  <c r="F28" i="35"/>
  <c r="P28" i="35"/>
  <c r="P28" i="37"/>
  <c r="P28" i="39"/>
  <c r="P28" i="42"/>
  <c r="P28" i="43"/>
  <c r="F28" i="15"/>
  <c r="F28" i="18"/>
  <c r="F28" i="22"/>
  <c r="P28" i="27"/>
  <c r="P28" i="29"/>
  <c r="P28" i="30"/>
  <c r="P28" i="34"/>
  <c r="P28" i="21"/>
  <c r="F28" i="36"/>
  <c r="F28" i="39"/>
  <c r="F28" i="41"/>
  <c r="F28" i="44"/>
  <c r="O39" i="4"/>
  <c r="P39" i="4" s="1"/>
  <c r="C39" i="4" s="1"/>
  <c r="O32" i="4"/>
  <c r="P32" i="4" s="1"/>
  <c r="C32" i="4" s="1"/>
  <c r="AN45" i="4"/>
  <c r="H45" i="4" s="1"/>
  <c r="F27" i="12"/>
  <c r="P27" i="12"/>
  <c r="P27" i="14"/>
  <c r="P27" i="15"/>
  <c r="P27" i="16"/>
  <c r="F27" i="21"/>
  <c r="F27" i="22"/>
  <c r="F27" i="17"/>
  <c r="P27" i="18"/>
  <c r="P27" i="19"/>
  <c r="P27" i="20"/>
  <c r="P27" i="23"/>
  <c r="P27" i="24"/>
  <c r="P27" i="25"/>
  <c r="P27" i="26"/>
  <c r="P27" i="27"/>
  <c r="P27" i="28"/>
  <c r="P27" i="29"/>
  <c r="F27" i="14"/>
  <c r="F27" i="15"/>
  <c r="F27" i="16"/>
  <c r="P27" i="17"/>
  <c r="P27" i="21"/>
  <c r="P27" i="22"/>
  <c r="F27" i="18"/>
  <c r="F27" i="19"/>
  <c r="F27" i="20"/>
  <c r="F27" i="23"/>
  <c r="F27" i="24"/>
  <c r="F27" i="25"/>
  <c r="F27" i="26"/>
  <c r="F27" i="27"/>
  <c r="F27" i="28"/>
  <c r="F27" i="29"/>
  <c r="F11" i="22"/>
  <c r="P11" i="20"/>
  <c r="F11" i="33"/>
  <c r="F11" i="43"/>
  <c r="P11" i="22"/>
  <c r="F11" i="31"/>
  <c r="P11" i="40"/>
  <c r="AN46" i="4"/>
  <c r="H46" i="4" s="1"/>
  <c r="F15" i="41"/>
  <c r="P15" i="21"/>
  <c r="P34" i="29"/>
  <c r="F34" i="17"/>
  <c r="P34" i="16"/>
  <c r="F34" i="39"/>
  <c r="F34" i="41"/>
  <c r="P34" i="52"/>
  <c r="P34" i="14"/>
  <c r="P34" i="12"/>
  <c r="P34" i="19"/>
  <c r="P34" i="22"/>
  <c r="F14" i="52"/>
  <c r="F14" i="34"/>
  <c r="P14" i="51"/>
  <c r="P14" i="36"/>
  <c r="F14" i="37"/>
  <c r="F14" i="36"/>
  <c r="P14" i="23"/>
  <c r="P14" i="37"/>
  <c r="P14" i="52"/>
  <c r="P14" i="20"/>
  <c r="F14" i="33"/>
  <c r="P14" i="26"/>
  <c r="P14" i="38"/>
  <c r="P14" i="44"/>
  <c r="P36" i="14"/>
  <c r="P36" i="21"/>
  <c r="P36" i="31"/>
  <c r="F36" i="37"/>
  <c r="P36" i="32"/>
  <c r="F36" i="50"/>
  <c r="P36" i="27"/>
  <c r="P36" i="35"/>
  <c r="P36" i="44"/>
  <c r="P36" i="8"/>
  <c r="P36" i="36"/>
  <c r="P36" i="28"/>
  <c r="F36" i="35"/>
  <c r="F36" i="40"/>
  <c r="F36" i="12"/>
  <c r="P36" i="15"/>
  <c r="P36" i="29"/>
  <c r="P36" i="41"/>
  <c r="F36" i="20"/>
  <c r="F36" i="24"/>
  <c r="F36" i="25"/>
  <c r="F36" i="39"/>
  <c r="F36" i="41"/>
  <c r="F36" i="14"/>
  <c r="F36" i="19"/>
  <c r="P36" i="30"/>
  <c r="P36" i="34"/>
  <c r="F36" i="17"/>
  <c r="P36" i="33"/>
  <c r="P36" i="51"/>
  <c r="F31" i="48"/>
  <c r="F31" i="49"/>
  <c r="P31" i="49"/>
  <c r="P31" i="51"/>
  <c r="F31" i="51"/>
  <c r="F31" i="12"/>
  <c r="F31" i="13"/>
  <c r="F31" i="14"/>
  <c r="P31" i="22"/>
  <c r="F31" i="20"/>
  <c r="F31" i="26"/>
  <c r="F31" i="31"/>
  <c r="F31" i="34"/>
  <c r="P31" i="36"/>
  <c r="P31" i="40"/>
  <c r="P31" i="48"/>
  <c r="P31" i="50"/>
  <c r="F31" i="50"/>
  <c r="P31" i="52"/>
  <c r="F31" i="52"/>
  <c r="P31" i="12"/>
  <c r="P31" i="8"/>
  <c r="P31" i="16"/>
  <c r="P31" i="18"/>
  <c r="P31" i="24"/>
  <c r="P31" i="28"/>
  <c r="P31" i="32"/>
  <c r="F31" i="38"/>
  <c r="F31" i="43"/>
  <c r="O38" i="4"/>
  <c r="P38" i="4" s="1"/>
  <c r="C38" i="4" s="1"/>
  <c r="F35" i="30" s="1"/>
  <c r="O26" i="4"/>
  <c r="P26" i="4"/>
  <c r="C26" i="4" s="1"/>
  <c r="P19" i="49"/>
  <c r="F19" i="51"/>
  <c r="P19" i="36"/>
  <c r="N41" i="41"/>
  <c r="N41" i="40"/>
  <c r="N41" i="50"/>
  <c r="N41" i="28"/>
  <c r="N41" i="19"/>
  <c r="N41" i="44"/>
  <c r="N41" i="33"/>
  <c r="F33" i="28"/>
  <c r="F33" i="19"/>
  <c r="F33" i="26"/>
  <c r="P33" i="16"/>
  <c r="F33" i="33"/>
  <c r="F33" i="20"/>
  <c r="F33" i="34"/>
  <c r="F33" i="27"/>
  <c r="P33" i="32"/>
  <c r="F33" i="36"/>
  <c r="P33" i="49"/>
  <c r="F10" i="48"/>
  <c r="P10" i="50"/>
  <c r="F10" i="51"/>
  <c r="P10" i="51"/>
  <c r="P10" i="48"/>
  <c r="P10" i="49"/>
  <c r="P10" i="52"/>
  <c r="F22" i="36"/>
  <c r="N40" i="48"/>
  <c r="N40" i="50"/>
  <c r="N40" i="51"/>
  <c r="N40" i="17"/>
  <c r="N40" i="20"/>
  <c r="N40" i="25"/>
  <c r="N40" i="29"/>
  <c r="N40" i="32"/>
  <c r="N40" i="36"/>
  <c r="N40" i="41"/>
  <c r="N40" i="13"/>
  <c r="N40" i="14"/>
  <c r="N40" i="19"/>
  <c r="N40" i="22"/>
  <c r="N40" i="26"/>
  <c r="N40" i="34"/>
  <c r="N40" i="38"/>
  <c r="N40" i="42"/>
  <c r="N40" i="12"/>
  <c r="N40" i="49"/>
  <c r="N40" i="8"/>
  <c r="N40" i="52"/>
  <c r="N40" i="18"/>
  <c r="N40" i="23"/>
  <c r="N40" i="27"/>
  <c r="N40" i="31"/>
  <c r="N40" i="35"/>
  <c r="N40" i="40"/>
  <c r="N40" i="44"/>
  <c r="N40" i="15"/>
  <c r="N40" i="16"/>
  <c r="N40" i="21"/>
  <c r="N40" i="24"/>
  <c r="N40" i="28"/>
  <c r="N40" i="33"/>
  <c r="N40" i="37"/>
  <c r="N40" i="39"/>
  <c r="N40" i="43"/>
  <c r="N35" i="48"/>
  <c r="N35" i="50"/>
  <c r="N35" i="52"/>
  <c r="N35" i="49"/>
  <c r="N35" i="51"/>
  <c r="N12" i="49"/>
  <c r="N12" i="51"/>
  <c r="N12" i="52"/>
  <c r="N12" i="48"/>
  <c r="N12" i="50"/>
  <c r="N12" i="13"/>
  <c r="N12" i="8"/>
  <c r="O41" i="4"/>
  <c r="P41" i="4" s="1"/>
  <c r="C41" i="4" s="1"/>
  <c r="O46" i="4"/>
  <c r="P46" i="4" s="1"/>
  <c r="C46" i="4" s="1"/>
  <c r="P19" i="12"/>
  <c r="F19" i="27"/>
  <c r="F19" i="36"/>
  <c r="F19" i="12"/>
  <c r="F19" i="19"/>
  <c r="F19" i="29"/>
  <c r="F19" i="37"/>
  <c r="P19" i="8"/>
  <c r="F19" i="16"/>
  <c r="F19" i="23"/>
  <c r="P19" i="25"/>
  <c r="F19" i="32"/>
  <c r="F19" i="39"/>
  <c r="P19" i="41"/>
  <c r="P19" i="17"/>
  <c r="P19" i="27"/>
  <c r="P19" i="35"/>
  <c r="P19" i="44"/>
  <c r="P14" i="21"/>
  <c r="F14" i="25"/>
  <c r="P14" i="27"/>
  <c r="P14" i="35"/>
  <c r="P14" i="41"/>
  <c r="F14" i="22"/>
  <c r="F14" i="30"/>
  <c r="F14" i="39"/>
  <c r="P14" i="42"/>
  <c r="F14" i="13"/>
  <c r="P14" i="17"/>
  <c r="P14" i="14"/>
  <c r="P14" i="30"/>
  <c r="F14" i="44"/>
  <c r="F14" i="12"/>
  <c r="P14" i="19"/>
  <c r="F14" i="43"/>
  <c r="F15" i="17"/>
  <c r="F15" i="32"/>
  <c r="F32" i="52"/>
  <c r="F32" i="31"/>
  <c r="P32" i="8"/>
  <c r="P32" i="52"/>
  <c r="P32" i="34"/>
  <c r="P32" i="22"/>
  <c r="F32" i="48"/>
  <c r="P32" i="18"/>
  <c r="P32" i="43"/>
  <c r="F32" i="42"/>
  <c r="F32" i="19"/>
  <c r="P32" i="35"/>
  <c r="P32" i="23"/>
  <c r="P32" i="48"/>
  <c r="F32" i="39"/>
  <c r="F32" i="25"/>
  <c r="F32" i="43"/>
  <c r="P32" i="44"/>
  <c r="F32" i="28"/>
  <c r="P32" i="33"/>
  <c r="F32" i="32"/>
  <c r="P32" i="16"/>
  <c r="F32" i="26"/>
  <c r="P32" i="26"/>
  <c r="P32" i="32"/>
  <c r="P32" i="21"/>
  <c r="F32" i="20"/>
  <c r="P32" i="38"/>
  <c r="F32" i="29"/>
  <c r="P32" i="36"/>
  <c r="F32" i="44"/>
  <c r="P32" i="49"/>
  <c r="F32" i="40"/>
  <c r="P32" i="51"/>
  <c r="F32" i="23"/>
  <c r="F32" i="41"/>
  <c r="P32" i="28"/>
  <c r="P32" i="19"/>
  <c r="F32" i="36"/>
  <c r="F32" i="18"/>
  <c r="P32" i="25"/>
  <c r="P32" i="42"/>
  <c r="P32" i="14"/>
  <c r="P32" i="50"/>
  <c r="P12" i="13"/>
  <c r="F12" i="17"/>
  <c r="P12" i="16"/>
  <c r="F12" i="19"/>
  <c r="F12" i="12"/>
  <c r="P12" i="15"/>
  <c r="P12" i="18"/>
  <c r="P31" i="14"/>
  <c r="P31" i="15"/>
  <c r="F31" i="17"/>
  <c r="P31" i="21"/>
  <c r="P31" i="17"/>
  <c r="F31" i="19"/>
  <c r="P31" i="19"/>
  <c r="F31" i="23"/>
  <c r="F31" i="24"/>
  <c r="P31" i="25"/>
  <c r="F31" i="27"/>
  <c r="F31" i="28"/>
  <c r="P31" i="29"/>
  <c r="F31" i="30"/>
  <c r="F31" i="32"/>
  <c r="P31" i="33"/>
  <c r="F31" i="35"/>
  <c r="F31" i="36"/>
  <c r="P31" i="37"/>
  <c r="F31" i="39"/>
  <c r="F31" i="40"/>
  <c r="P31" i="41"/>
  <c r="P31" i="42"/>
  <c r="P31" i="44"/>
  <c r="F31" i="15"/>
  <c r="F31" i="16"/>
  <c r="F31" i="21"/>
  <c r="F31" i="22"/>
  <c r="F31" i="18"/>
  <c r="P31" i="20"/>
  <c r="P31" i="23"/>
  <c r="F31" i="25"/>
  <c r="P31" i="26"/>
  <c r="P31" i="27"/>
  <c r="F31" i="29"/>
  <c r="P31" i="31"/>
  <c r="P31" i="30"/>
  <c r="F31" i="33"/>
  <c r="P31" i="34"/>
  <c r="P31" i="35"/>
  <c r="F31" i="37"/>
  <c r="P31" i="38"/>
  <c r="P31" i="39"/>
  <c r="F31" i="41"/>
  <c r="F31" i="42"/>
  <c r="F31" i="44"/>
  <c r="P31" i="43"/>
  <c r="AE41" i="4"/>
  <c r="AC41" i="4"/>
  <c r="AF40" i="4"/>
  <c r="AD40" i="4"/>
  <c r="AB40" i="4"/>
  <c r="AE39" i="4"/>
  <c r="AC39" i="4"/>
  <c r="AF38" i="4"/>
  <c r="AH38" i="4" s="1"/>
  <c r="F38" i="4" s="1"/>
  <c r="AD38" i="4"/>
  <c r="AB38" i="4"/>
  <c r="AI38" i="4" s="1"/>
  <c r="G38" i="4" s="1"/>
  <c r="AE37" i="4"/>
  <c r="AC37" i="4"/>
  <c r="AF36" i="4"/>
  <c r="AD36" i="4"/>
  <c r="AB36" i="4"/>
  <c r="AE35" i="4"/>
  <c r="AC35" i="4"/>
  <c r="AF34" i="4"/>
  <c r="AD34" i="4"/>
  <c r="AB34" i="4"/>
  <c r="AE33" i="4"/>
  <c r="AC33" i="4"/>
  <c r="AF32" i="4"/>
  <c r="AD32" i="4"/>
  <c r="AB32" i="4"/>
  <c r="AE31" i="4"/>
  <c r="AC31" i="4"/>
  <c r="AF30" i="4"/>
  <c r="AD30" i="4"/>
  <c r="AB30" i="4"/>
  <c r="AE29" i="4"/>
  <c r="AC29" i="4"/>
  <c r="AF28" i="4"/>
  <c r="AD28" i="4"/>
  <c r="AB28" i="4"/>
  <c r="AE27" i="4"/>
  <c r="AC27" i="4"/>
  <c r="AF26" i="4"/>
  <c r="AD26" i="4"/>
  <c r="AB26" i="4"/>
  <c r="AI26" i="4" s="1"/>
  <c r="G26" i="4" s="1"/>
  <c r="AE25" i="4"/>
  <c r="AC25" i="4"/>
  <c r="AF24" i="4"/>
  <c r="AD24" i="4"/>
  <c r="AB24" i="4"/>
  <c r="AI24" i="4" s="1"/>
  <c r="G24" i="4" s="1"/>
  <c r="AE23" i="4"/>
  <c r="AC23" i="4"/>
  <c r="AF22" i="4"/>
  <c r="AD22" i="4"/>
  <c r="AB22" i="4"/>
  <c r="AE21" i="4"/>
  <c r="AC21" i="4"/>
  <c r="AF20" i="4"/>
  <c r="AD20" i="4"/>
  <c r="AB20" i="4"/>
  <c r="AE19" i="4"/>
  <c r="AC19" i="4"/>
  <c r="AF18" i="4"/>
  <c r="AD18" i="4"/>
  <c r="AB18" i="4"/>
  <c r="AI18" i="4" s="1"/>
  <c r="G18" i="4" s="1"/>
  <c r="AE17" i="4"/>
  <c r="AC17" i="4"/>
  <c r="AF16" i="4"/>
  <c r="AD16" i="4"/>
  <c r="AB16" i="4"/>
  <c r="AE15" i="4"/>
  <c r="AC15" i="4"/>
  <c r="AF14" i="4"/>
  <c r="AD14" i="4"/>
  <c r="AB14" i="4"/>
  <c r="AE13" i="4"/>
  <c r="AC13" i="4"/>
  <c r="AF12" i="4"/>
  <c r="AD12" i="4"/>
  <c r="AB12" i="4"/>
  <c r="AE11" i="4"/>
  <c r="AC11" i="4"/>
  <c r="AF10" i="4"/>
  <c r="AD10" i="4"/>
  <c r="AB10" i="4"/>
  <c r="AI10" i="4" s="1"/>
  <c r="G10" i="4" s="1"/>
  <c r="AE9" i="4"/>
  <c r="AC9" i="4"/>
  <c r="AF8" i="4"/>
  <c r="AD8" i="4"/>
  <c r="F29" i="49"/>
  <c r="F29" i="25"/>
  <c r="P29" i="49"/>
  <c r="P29" i="22"/>
  <c r="P29" i="15"/>
  <c r="P29" i="29"/>
  <c r="F29" i="39"/>
  <c r="F29" i="26"/>
  <c r="F29" i="22"/>
  <c r="P29" i="52"/>
  <c r="P29" i="34"/>
  <c r="F29" i="17"/>
  <c r="F29" i="19"/>
  <c r="F29" i="23"/>
  <c r="F29" i="27"/>
  <c r="F29" i="30"/>
  <c r="P29" i="43"/>
  <c r="F29" i="42"/>
  <c r="P29" i="14"/>
  <c r="F29" i="37"/>
  <c r="P29" i="42"/>
  <c r="F29" i="18"/>
  <c r="P29" i="28"/>
  <c r="F29" i="41"/>
  <c r="F29" i="50"/>
  <c r="F32" i="34"/>
  <c r="P32" i="15"/>
  <c r="F32" i="15"/>
  <c r="F32" i="37"/>
  <c r="F32" i="12"/>
  <c r="F32" i="38"/>
  <c r="P32" i="24"/>
  <c r="F32" i="16"/>
  <c r="P32" i="37"/>
  <c r="F32" i="27"/>
  <c r="P32" i="13"/>
  <c r="P32" i="12"/>
  <c r="P32" i="20"/>
  <c r="F32" i="30"/>
  <c r="F32" i="50"/>
  <c r="P32" i="17"/>
  <c r="P32" i="29"/>
  <c r="F32" i="13"/>
  <c r="P32" i="31"/>
  <c r="F32" i="22"/>
  <c r="P32" i="30"/>
  <c r="P32" i="27"/>
  <c r="F32" i="33"/>
  <c r="F32" i="49"/>
  <c r="F32" i="35"/>
  <c r="P32" i="39"/>
  <c r="F32" i="21"/>
  <c r="F32" i="51"/>
  <c r="P32" i="41"/>
  <c r="F32" i="14"/>
  <c r="F32" i="17"/>
  <c r="F32" i="24"/>
  <c r="P32" i="40"/>
  <c r="F32" i="8"/>
  <c r="F40" i="13"/>
  <c r="F40" i="12"/>
  <c r="F40" i="14"/>
  <c r="P40" i="15"/>
  <c r="P40" i="16"/>
  <c r="F40" i="16"/>
  <c r="P40" i="17"/>
  <c r="F40" i="19"/>
  <c r="F40" i="20"/>
  <c r="P40" i="22"/>
  <c r="P40" i="20"/>
  <c r="F40" i="22"/>
  <c r="P40" i="23"/>
  <c r="P40" i="26"/>
  <c r="P40" i="31"/>
  <c r="P40" i="25"/>
  <c r="F40" i="27"/>
  <c r="F40" i="28"/>
  <c r="P40" i="29"/>
  <c r="F40" i="32"/>
  <c r="P40" i="33"/>
  <c r="F40" i="35"/>
  <c r="F40" i="36"/>
  <c r="P40" i="37"/>
  <c r="F40" i="39"/>
  <c r="F40" i="40"/>
  <c r="P40" i="41"/>
  <c r="P40" i="34"/>
  <c r="P40" i="38"/>
  <c r="P40" i="42"/>
  <c r="F40" i="44"/>
  <c r="F40" i="43"/>
  <c r="P40" i="49"/>
  <c r="F40" i="49"/>
  <c r="F40" i="50"/>
  <c r="F40" i="51"/>
  <c r="P40" i="13"/>
  <c r="P40" i="12"/>
  <c r="F40" i="15"/>
  <c r="P40" i="14"/>
  <c r="P40" i="18"/>
  <c r="F40" i="17"/>
  <c r="F40" i="18"/>
  <c r="P40" i="19"/>
  <c r="P40" i="21"/>
  <c r="P40" i="24"/>
  <c r="F40" i="21"/>
  <c r="F40" i="23"/>
  <c r="F40" i="24"/>
  <c r="P40" i="28"/>
  <c r="F40" i="25"/>
  <c r="F40" i="26"/>
  <c r="P40" i="27"/>
  <c r="F40" i="29"/>
  <c r="F40" i="31"/>
  <c r="P40" i="30"/>
  <c r="F40" i="33"/>
  <c r="F40" i="34"/>
  <c r="P40" i="35"/>
  <c r="F40" i="37"/>
  <c r="F40" i="38"/>
  <c r="G40" i="38" s="1"/>
  <c r="P40" i="39"/>
  <c r="F40" i="41"/>
  <c r="P40" i="32"/>
  <c r="P40" i="36"/>
  <c r="P40" i="40"/>
  <c r="F40" i="42"/>
  <c r="P40" i="44"/>
  <c r="P40" i="43"/>
  <c r="F40" i="48"/>
  <c r="P40" i="48"/>
  <c r="P40" i="50"/>
  <c r="P40" i="51"/>
  <c r="F25" i="13"/>
  <c r="F25" i="52"/>
  <c r="P25" i="51"/>
  <c r="P25" i="50"/>
  <c r="F40" i="52"/>
  <c r="F12" i="22"/>
  <c r="F12" i="26"/>
  <c r="F12" i="28"/>
  <c r="P12" i="30"/>
  <c r="P12" i="34"/>
  <c r="F12" i="24"/>
  <c r="F12" i="38"/>
  <c r="F12" i="40"/>
  <c r="F12" i="42"/>
  <c r="P12" i="20"/>
  <c r="P12" i="22"/>
  <c r="P12" i="27"/>
  <c r="F12" i="31"/>
  <c r="F12" i="33"/>
  <c r="P12" i="23"/>
  <c r="P12" i="36"/>
  <c r="P12" i="38"/>
  <c r="P12" i="41"/>
  <c r="F12" i="43"/>
  <c r="AI36" i="4"/>
  <c r="G36" i="4" s="1"/>
  <c r="J33" i="21" s="1"/>
  <c r="AI32" i="4"/>
  <c r="G32" i="4" s="1"/>
  <c r="J29" i="31" s="1"/>
  <c r="AI28" i="4"/>
  <c r="G28" i="4" s="1"/>
  <c r="J21" i="20"/>
  <c r="AI20" i="4"/>
  <c r="G20" i="4" s="1"/>
  <c r="AI16" i="4"/>
  <c r="G16" i="4" s="1"/>
  <c r="AI30" i="4"/>
  <c r="G30" i="4" s="1"/>
  <c r="AI22" i="4"/>
  <c r="G22" i="4" s="1"/>
  <c r="J19" i="42" s="1"/>
  <c r="AI14" i="4"/>
  <c r="G14" i="4" s="1"/>
  <c r="AI9" i="4"/>
  <c r="G9" i="4" s="1"/>
  <c r="J6" i="42" s="1"/>
  <c r="J7" i="12"/>
  <c r="J7" i="13"/>
  <c r="J7" i="26"/>
  <c r="J23" i="31"/>
  <c r="J23" i="16"/>
  <c r="J23" i="34"/>
  <c r="J33" i="49"/>
  <c r="J33" i="26"/>
  <c r="J33" i="15"/>
  <c r="J33" i="22"/>
  <c r="J33" i="13"/>
  <c r="J33" i="29"/>
  <c r="J33" i="23"/>
  <c r="J33" i="31"/>
  <c r="J33" i="48"/>
  <c r="J33" i="8"/>
  <c r="J33" i="25"/>
  <c r="J33" i="19"/>
  <c r="J33" i="35"/>
  <c r="J33" i="20"/>
  <c r="J33" i="30"/>
  <c r="J33" i="40"/>
  <c r="J33" i="44"/>
  <c r="J33" i="37"/>
  <c r="J33" i="32"/>
  <c r="J6" i="23"/>
  <c r="J11" i="41"/>
  <c r="J11" i="35"/>
  <c r="J11" i="32"/>
  <c r="J19" i="27"/>
  <c r="J19" i="30"/>
  <c r="J19" i="12"/>
  <c r="J27" i="8"/>
  <c r="J27" i="28"/>
  <c r="J27" i="35"/>
  <c r="J27" i="34"/>
  <c r="J27" i="33"/>
  <c r="J21" i="35"/>
  <c r="J21" i="13"/>
  <c r="J21" i="14"/>
  <c r="J21" i="22"/>
  <c r="J21" i="17"/>
  <c r="J21" i="38"/>
  <c r="J21" i="12"/>
  <c r="J21" i="28"/>
  <c r="J21" i="44"/>
  <c r="J21" i="33"/>
  <c r="J29" i="41"/>
  <c r="J29" i="21"/>
  <c r="J29" i="22"/>
  <c r="J29" i="48"/>
  <c r="J29" i="43"/>
  <c r="J29" i="24"/>
  <c r="J29" i="23"/>
  <c r="J29" i="27"/>
  <c r="J35" i="29"/>
  <c r="J35" i="26"/>
  <c r="J35" i="17"/>
  <c r="J35" i="24"/>
  <c r="J35" i="15"/>
  <c r="J35" i="28"/>
  <c r="J35" i="36"/>
  <c r="J35" i="44"/>
  <c r="J35" i="21"/>
  <c r="J35" i="42"/>
  <c r="J35" i="37"/>
  <c r="J35" i="38"/>
  <c r="J6" i="27"/>
  <c r="J6" i="17"/>
  <c r="J6" i="38"/>
  <c r="J6" i="50"/>
  <c r="J6" i="35"/>
  <c r="J6" i="48"/>
  <c r="J6" i="18"/>
  <c r="J19" i="44"/>
  <c r="J19" i="26"/>
  <c r="J19" i="43"/>
  <c r="J19" i="38"/>
  <c r="J19" i="17"/>
  <c r="J19" i="41"/>
  <c r="J19" i="33"/>
  <c r="AI34" i="4"/>
  <c r="G34" i="4" s="1"/>
  <c r="J35" i="43"/>
  <c r="J35" i="14"/>
  <c r="J11" i="13"/>
  <c r="J11" i="24"/>
  <c r="J11" i="50"/>
  <c r="J27" i="51"/>
  <c r="J27" i="17"/>
  <c r="J27" i="48"/>
  <c r="J27" i="43"/>
  <c r="J27" i="32"/>
  <c r="J21" i="48"/>
  <c r="J21" i="50"/>
  <c r="J21" i="40"/>
  <c r="J21" i="19"/>
  <c r="F43" i="30"/>
  <c r="P43" i="30"/>
  <c r="P43" i="49"/>
  <c r="P43" i="51"/>
  <c r="P43" i="31"/>
  <c r="P43" i="17"/>
  <c r="P43" i="34"/>
  <c r="P43" i="16"/>
  <c r="P43" i="37"/>
  <c r="P43" i="43"/>
  <c r="F43" i="43"/>
  <c r="F43" i="49"/>
  <c r="F43" i="36"/>
  <c r="F43" i="28"/>
  <c r="F43" i="48"/>
  <c r="F43" i="44"/>
  <c r="F43" i="39"/>
  <c r="F43" i="35"/>
  <c r="F43" i="31"/>
  <c r="F43" i="27"/>
  <c r="F43" i="25"/>
  <c r="F43" i="22"/>
  <c r="F43" i="18"/>
  <c r="F43" i="14"/>
  <c r="F43" i="23"/>
  <c r="F43" i="19"/>
  <c r="F43" i="15"/>
  <c r="F43" i="8"/>
  <c r="F43" i="42"/>
  <c r="F43" i="34"/>
  <c r="P43" i="20"/>
  <c r="F43" i="52"/>
  <c r="P43" i="40"/>
  <c r="P43" i="28"/>
  <c r="P43" i="29"/>
  <c r="P43" i="44"/>
  <c r="P43" i="36"/>
  <c r="P43" i="50"/>
  <c r="F43" i="50"/>
  <c r="F43" i="29"/>
  <c r="F43" i="16"/>
  <c r="F43" i="12"/>
  <c r="P43" i="21"/>
  <c r="P43" i="39"/>
  <c r="P43" i="8"/>
  <c r="P43" i="14"/>
  <c r="F43" i="51"/>
  <c r="P43" i="41"/>
  <c r="P43" i="15"/>
  <c r="F43" i="32"/>
  <c r="P43" i="18"/>
  <c r="F43" i="37"/>
  <c r="F43" i="24"/>
  <c r="F43" i="21"/>
  <c r="F43" i="38"/>
  <c r="P43" i="26"/>
  <c r="J21" i="41"/>
  <c r="J21" i="31"/>
  <c r="J21" i="37"/>
  <c r="J21" i="43"/>
  <c r="J21" i="21"/>
  <c r="J21" i="42"/>
  <c r="J21" i="52"/>
  <c r="J21" i="51"/>
  <c r="J21" i="30"/>
  <c r="J21" i="34"/>
  <c r="J21" i="18"/>
  <c r="J21" i="8"/>
  <c r="J21" i="23"/>
  <c r="J21" i="15"/>
  <c r="J21" i="25"/>
  <c r="J21" i="16"/>
  <c r="J21" i="49"/>
  <c r="J21" i="27"/>
  <c r="J21" i="36"/>
  <c r="J21" i="29"/>
  <c r="J29" i="29"/>
  <c r="J29" i="17"/>
  <c r="J21" i="26"/>
  <c r="J21" i="39"/>
  <c r="J21" i="24"/>
  <c r="J21" i="32"/>
  <c r="J15" i="26"/>
  <c r="J15" i="34"/>
  <c r="J15" i="13"/>
  <c r="J15" i="24"/>
  <c r="J15" i="31"/>
  <c r="J15" i="15"/>
  <c r="J15" i="16"/>
  <c r="J15" i="33"/>
  <c r="J15" i="41"/>
  <c r="J15" i="52"/>
  <c r="J15" i="12"/>
  <c r="J15" i="18"/>
  <c r="J15" i="50"/>
  <c r="J15" i="32"/>
  <c r="J15" i="25"/>
  <c r="J15" i="21"/>
  <c r="J15" i="20"/>
  <c r="J15" i="27"/>
  <c r="J15" i="51"/>
  <c r="J15" i="43"/>
  <c r="P43" i="32"/>
  <c r="F43" i="20"/>
  <c r="P43" i="24"/>
  <c r="P43" i="27"/>
  <c r="P43" i="52"/>
  <c r="P43" i="22"/>
  <c r="AI12" i="4"/>
  <c r="G12" i="4" s="1"/>
  <c r="AI40" i="4"/>
  <c r="G40" i="4" s="1"/>
  <c r="X14" i="22"/>
  <c r="X14" i="37"/>
  <c r="X14" i="16"/>
  <c r="X14" i="38"/>
  <c r="X14" i="49"/>
  <c r="X14" i="33"/>
  <c r="X14" i="27"/>
  <c r="X14" i="39"/>
  <c r="X14" i="21"/>
  <c r="X14" i="48"/>
  <c r="X14" i="31"/>
  <c r="X14" i="44"/>
  <c r="X14" i="30"/>
  <c r="X14" i="8"/>
  <c r="X14" i="18"/>
  <c r="X14" i="35"/>
  <c r="X14" i="42"/>
  <c r="X14" i="17"/>
  <c r="X14" i="40"/>
  <c r="X14" i="43"/>
  <c r="X14" i="23"/>
  <c r="X14" i="15"/>
  <c r="X14" i="14"/>
  <c r="X14" i="32"/>
  <c r="X14" i="25"/>
  <c r="X14" i="24"/>
  <c r="X14" i="50"/>
  <c r="X14" i="26"/>
  <c r="X14" i="34"/>
  <c r="X14" i="36"/>
  <c r="X14" i="12"/>
  <c r="X14" i="13"/>
  <c r="X14" i="51"/>
  <c r="X14" i="20"/>
  <c r="X14" i="41"/>
  <c r="X14" i="19"/>
  <c r="X14" i="29"/>
  <c r="P23" i="51"/>
  <c r="P23" i="8"/>
  <c r="F23" i="14"/>
  <c r="P23" i="25"/>
  <c r="F23" i="39"/>
  <c r="F23" i="19"/>
  <c r="P23" i="17"/>
  <c r="F23" i="31"/>
  <c r="F23" i="16"/>
  <c r="F23" i="12"/>
  <c r="P23" i="16"/>
  <c r="P23" i="33"/>
  <c r="F23" i="37"/>
  <c r="P23" i="31"/>
  <c r="P33" i="43"/>
  <c r="P33" i="42"/>
  <c r="F33" i="8"/>
  <c r="P33" i="24"/>
  <c r="F33" i="41"/>
  <c r="P33" i="31"/>
  <c r="F35" i="37"/>
  <c r="P35" i="33"/>
  <c r="F35" i="36"/>
  <c r="F35" i="29"/>
  <c r="P35" i="23"/>
  <c r="F35" i="22"/>
  <c r="P35" i="19"/>
  <c r="F35" i="15"/>
  <c r="P35" i="29"/>
  <c r="P35" i="38"/>
  <c r="F39" i="17"/>
  <c r="F39" i="39"/>
  <c r="P39" i="24"/>
  <c r="F39" i="48"/>
  <c r="P39" i="33"/>
  <c r="F39" i="24"/>
  <c r="P39" i="29"/>
  <c r="F39" i="28"/>
  <c r="X22" i="22"/>
  <c r="X22" i="38"/>
  <c r="X22" i="40"/>
  <c r="X22" i="48"/>
  <c r="X22" i="21"/>
  <c r="X22" i="52"/>
  <c r="X22" i="31"/>
  <c r="X22" i="39"/>
  <c r="X22" i="34"/>
  <c r="X22" i="23"/>
  <c r="X22" i="44"/>
  <c r="X22" i="37"/>
  <c r="X22" i="29"/>
  <c r="X22" i="26"/>
  <c r="X22" i="36"/>
  <c r="X22" i="35"/>
  <c r="X22" i="19"/>
  <c r="X22" i="32"/>
  <c r="X22" i="30"/>
  <c r="X22" i="43"/>
  <c r="X22" i="27"/>
  <c r="X22" i="49"/>
  <c r="X22" i="12"/>
  <c r="X22" i="50"/>
  <c r="X22" i="14"/>
  <c r="X22" i="25"/>
  <c r="X22" i="51"/>
  <c r="X22" i="33"/>
  <c r="X22" i="20"/>
  <c r="X22" i="42"/>
  <c r="X22" i="41"/>
  <c r="X22" i="16"/>
  <c r="X22" i="15"/>
  <c r="X22" i="18"/>
  <c r="X22" i="8"/>
  <c r="X22" i="28"/>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P23" i="26"/>
  <c r="F23" i="49"/>
  <c r="F23" i="38"/>
  <c r="P23" i="42"/>
  <c r="F23" i="26"/>
  <c r="P23" i="37"/>
  <c r="F23" i="28"/>
  <c r="F23" i="35"/>
  <c r="P23" i="36"/>
  <c r="P23" i="13"/>
  <c r="P23" i="28"/>
  <c r="P23" i="40"/>
  <c r="F23" i="20"/>
  <c r="F39" i="30"/>
  <c r="P39" i="21"/>
  <c r="F39" i="31"/>
  <c r="P39" i="48"/>
  <c r="F39" i="18"/>
  <c r="P39" i="41"/>
  <c r="P39" i="26"/>
  <c r="F39" i="8"/>
  <c r="F39" i="25"/>
  <c r="P39" i="31"/>
  <c r="F39" i="50"/>
  <c r="P39" i="35"/>
  <c r="F39" i="37"/>
  <c r="P39" i="25"/>
  <c r="F39" i="44"/>
  <c r="P39" i="50"/>
  <c r="P39" i="49"/>
  <c r="P39" i="52"/>
  <c r="P39" i="43"/>
  <c r="F39" i="12"/>
  <c r="P39" i="22"/>
  <c r="P39" i="14"/>
  <c r="P39" i="23"/>
  <c r="P39" i="34"/>
  <c r="F39" i="34"/>
  <c r="P39" i="16"/>
  <c r="F39" i="51"/>
  <c r="F39" i="42"/>
  <c r="P39" i="15"/>
  <c r="F39" i="29"/>
  <c r="P39" i="27"/>
  <c r="P39" i="28"/>
  <c r="P39" i="32"/>
  <c r="F39" i="38"/>
  <c r="F39" i="23"/>
  <c r="F39" i="27"/>
  <c r="P39" i="8"/>
  <c r="P39" i="18"/>
  <c r="P39" i="44"/>
  <c r="F39" i="19"/>
  <c r="P39" i="20"/>
  <c r="P39" i="30"/>
  <c r="F39" i="36"/>
  <c r="P39" i="12"/>
  <c r="P39" i="51"/>
  <c r="F39" i="40"/>
  <c r="F39" i="20"/>
  <c r="P33" i="33"/>
  <c r="P33" i="36"/>
  <c r="P33" i="15"/>
  <c r="F33" i="16"/>
  <c r="P33" i="17"/>
  <c r="F33" i="51"/>
  <c r="F33" i="50"/>
  <c r="F33" i="17"/>
  <c r="P33" i="22"/>
  <c r="F33" i="44"/>
  <c r="F33" i="40"/>
  <c r="P33" i="52"/>
  <c r="F33" i="42"/>
  <c r="P33" i="14"/>
  <c r="P33" i="20"/>
  <c r="F33" i="30"/>
  <c r="P33" i="8"/>
  <c r="F33" i="24"/>
  <c r="P33" i="51"/>
  <c r="P33" i="12"/>
  <c r="P33" i="28"/>
  <c r="P33" i="50"/>
  <c r="F33" i="18"/>
  <c r="F33" i="31"/>
  <c r="F33" i="43"/>
  <c r="P33" i="40"/>
  <c r="P33" i="13"/>
  <c r="F33" i="22"/>
  <c r="P33" i="26"/>
  <c r="F33" i="49"/>
  <c r="F33" i="14"/>
  <c r="P33" i="38"/>
  <c r="F33" i="25"/>
  <c r="P33" i="37"/>
  <c r="F33" i="48"/>
  <c r="F33" i="29"/>
  <c r="P33" i="41"/>
  <c r="F33" i="39"/>
  <c r="P33" i="35"/>
  <c r="P33" i="27"/>
  <c r="F33" i="23"/>
  <c r="F33" i="15"/>
  <c r="P33" i="34"/>
  <c r="P33" i="19"/>
  <c r="P33" i="48"/>
  <c r="F33" i="37"/>
  <c r="P33" i="23"/>
  <c r="F33" i="38"/>
  <c r="P33" i="18"/>
  <c r="P29" i="30"/>
  <c r="P34" i="30"/>
  <c r="P34" i="36"/>
  <c r="F34" i="49"/>
  <c r="F34" i="13"/>
  <c r="P34" i="23"/>
  <c r="P34" i="49"/>
  <c r="P34" i="43"/>
  <c r="P15" i="41"/>
  <c r="P15" i="22"/>
  <c r="P13" i="37"/>
  <c r="F13" i="14"/>
  <c r="F13" i="33"/>
  <c r="P13" i="19"/>
  <c r="F13" i="41"/>
  <c r="F13" i="13"/>
  <c r="F36" i="30"/>
  <c r="F36" i="15"/>
  <c r="P36" i="19"/>
  <c r="F36" i="27"/>
  <c r="P36" i="42"/>
  <c r="F36" i="52"/>
  <c r="P36" i="26"/>
  <c r="P36" i="39"/>
  <c r="P36" i="52"/>
  <c r="P36" i="17"/>
  <c r="P36" i="18"/>
  <c r="F36" i="21"/>
  <c r="P36" i="49"/>
  <c r="P36" i="24"/>
  <c r="P36" i="50"/>
  <c r="P36" i="23"/>
  <c r="F36" i="16"/>
  <c r="F36" i="18"/>
  <c r="P36" i="25"/>
  <c r="F36" i="38"/>
  <c r="P36" i="48"/>
  <c r="F36" i="22"/>
  <c r="F36" i="49"/>
  <c r="F36" i="29"/>
  <c r="F36" i="44"/>
  <c r="F36" i="36"/>
  <c r="P36" i="16"/>
  <c r="F36" i="33"/>
  <c r="F36" i="42"/>
  <c r="F36" i="26"/>
  <c r="P36" i="13"/>
  <c r="P36" i="40"/>
  <c r="P36" i="12"/>
  <c r="P36" i="20"/>
  <c r="F36" i="34"/>
  <c r="P36" i="43"/>
  <c r="F36" i="8"/>
  <c r="F36" i="32"/>
  <c r="P36" i="38"/>
  <c r="F36" i="13"/>
  <c r="F36" i="31"/>
  <c r="P36" i="22"/>
  <c r="F36" i="51"/>
  <c r="F36" i="43"/>
  <c r="F36" i="28"/>
  <c r="F36" i="48"/>
  <c r="F36" i="23"/>
  <c r="P36" i="37"/>
  <c r="F14" i="51"/>
  <c r="F14" i="20"/>
  <c r="F14" i="31"/>
  <c r="F14" i="38"/>
  <c r="F14" i="48"/>
  <c r="P14" i="18"/>
  <c r="P14" i="28"/>
  <c r="P14" i="43"/>
  <c r="P14" i="12"/>
  <c r="F14" i="24"/>
  <c r="F14" i="32"/>
  <c r="P14" i="15"/>
  <c r="F14" i="49"/>
  <c r="F14" i="29"/>
  <c r="F14" i="41"/>
  <c r="F14" i="19"/>
  <c r="P14" i="34"/>
  <c r="P14" i="25"/>
  <c r="P14" i="49"/>
  <c r="F14" i="8"/>
  <c r="F14" i="26"/>
  <c r="P14" i="40"/>
  <c r="P14" i="24"/>
  <c r="F14" i="28"/>
  <c r="F14" i="17"/>
  <c r="F14" i="21"/>
  <c r="F14" i="50"/>
  <c r="F14" i="14"/>
  <c r="F14" i="27"/>
  <c r="F14" i="35"/>
  <c r="F14" i="40"/>
  <c r="P14" i="39"/>
  <c r="P14" i="50"/>
  <c r="P14" i="16"/>
  <c r="F14" i="42"/>
  <c r="P14" i="13"/>
  <c r="P14" i="32"/>
  <c r="F14" i="18"/>
  <c r="P14" i="29"/>
  <c r="F14" i="15"/>
  <c r="F14" i="16"/>
  <c r="P14" i="31"/>
  <c r="P14" i="33"/>
  <c r="V17" i="50"/>
  <c r="V17" i="20"/>
  <c r="V17" i="40"/>
  <c r="V17" i="31"/>
  <c r="V17" i="24"/>
  <c r="V17" i="18"/>
  <c r="V17" i="41"/>
  <c r="V17" i="36"/>
  <c r="V17" i="52"/>
  <c r="V17" i="12"/>
  <c r="V17" i="42"/>
  <c r="V17" i="13"/>
  <c r="V17" i="44"/>
  <c r="V17" i="48"/>
  <c r="V17" i="25"/>
  <c r="V17" i="49"/>
  <c r="V17" i="28"/>
  <c r="V17" i="33"/>
  <c r="V17" i="51"/>
  <c r="V17" i="23"/>
  <c r="V17" i="19"/>
  <c r="V17" i="30"/>
  <c r="V17" i="32"/>
  <c r="V17" i="39"/>
  <c r="V17" i="29"/>
  <c r="V17" i="15"/>
  <c r="V17" i="21"/>
  <c r="V17" i="16"/>
  <c r="V17" i="35"/>
  <c r="V17" i="14"/>
  <c r="V17" i="43"/>
  <c r="V17" i="17"/>
  <c r="V17" i="8"/>
  <c r="V17" i="38"/>
  <c r="V17" i="34"/>
  <c r="N43" i="30"/>
  <c r="N43" i="33"/>
  <c r="N43" i="23"/>
  <c r="N43" i="38"/>
  <c r="N43" i="16"/>
  <c r="N43" i="50"/>
  <c r="N43" i="22"/>
  <c r="N43" i="8"/>
  <c r="N43" i="35"/>
  <c r="N43" i="25"/>
  <c r="P29" i="8"/>
  <c r="P29" i="33"/>
  <c r="F29" i="8"/>
  <c r="P29" i="23"/>
  <c r="P29" i="50"/>
  <c r="P29" i="44"/>
  <c r="P29" i="17"/>
  <c r="P29" i="36"/>
  <c r="F29" i="33"/>
  <c r="F29" i="43"/>
  <c r="P29" i="20"/>
  <c r="F29" i="15"/>
  <c r="P29" i="39"/>
  <c r="F29" i="51"/>
  <c r="P13" i="34"/>
  <c r="P13" i="33"/>
  <c r="F13" i="27"/>
  <c r="F13" i="28"/>
  <c r="P13" i="44"/>
  <c r="P13" i="51"/>
  <c r="F13" i="8"/>
  <c r="F13" i="17"/>
  <c r="F13" i="34"/>
  <c r="F13" i="32"/>
  <c r="F13" i="44"/>
  <c r="P13" i="23"/>
  <c r="P13" i="29"/>
  <c r="F13" i="23"/>
  <c r="F13" i="39"/>
  <c r="P13" i="15"/>
  <c r="P13" i="42"/>
  <c r="F13" i="35"/>
  <c r="F13" i="29"/>
  <c r="P13" i="8"/>
  <c r="F13" i="30"/>
  <c r="P13" i="50"/>
  <c r="F13" i="15"/>
  <c r="P13" i="48"/>
  <c r="P13" i="12"/>
  <c r="P13" i="36"/>
  <c r="P13" i="35"/>
  <c r="P13" i="43"/>
  <c r="F13" i="25"/>
  <c r="F13" i="43"/>
  <c r="F13" i="37"/>
  <c r="F13" i="18"/>
  <c r="P13" i="26"/>
  <c r="P13" i="21"/>
  <c r="F13" i="42"/>
  <c r="P13" i="20"/>
  <c r="P13" i="39"/>
  <c r="F13" i="38"/>
  <c r="P13" i="41"/>
  <c r="P13" i="49"/>
  <c r="P13" i="13"/>
  <c r="F13" i="26"/>
  <c r="F13" i="52"/>
  <c r="P13" i="27"/>
  <c r="F13" i="22"/>
  <c r="F13" i="40"/>
  <c r="P13" i="18"/>
  <c r="P13" i="30"/>
  <c r="F13" i="24"/>
  <c r="F13" i="20"/>
  <c r="P13" i="14"/>
  <c r="P13" i="28"/>
  <c r="P13" i="17"/>
  <c r="P15" i="51"/>
  <c r="P15" i="28"/>
  <c r="F15" i="27"/>
  <c r="F15" i="40"/>
  <c r="P15" i="17"/>
  <c r="F15" i="30"/>
  <c r="F15" i="23"/>
  <c r="P15" i="8"/>
  <c r="P15" i="37"/>
  <c r="P15" i="44"/>
  <c r="F15" i="50"/>
  <c r="F15" i="38"/>
  <c r="P15" i="34"/>
  <c r="F15" i="39"/>
  <c r="F15" i="14"/>
  <c r="P15" i="35"/>
  <c r="P15" i="18"/>
  <c r="P15" i="16"/>
  <c r="F15" i="13"/>
  <c r="F15" i="42"/>
  <c r="P15" i="39"/>
  <c r="P15" i="52"/>
  <c r="F34" i="30"/>
  <c r="F34" i="12"/>
  <c r="F34" i="33"/>
  <c r="P34" i="42"/>
  <c r="P34" i="27"/>
  <c r="F34" i="34"/>
  <c r="P34" i="40"/>
  <c r="F34" i="26"/>
  <c r="F34" i="50"/>
  <c r="F34" i="32"/>
  <c r="P34" i="20"/>
  <c r="P34" i="13"/>
  <c r="P34" i="44"/>
  <c r="P34" i="17"/>
  <c r="P34" i="50"/>
  <c r="P34" i="51"/>
  <c r="F34" i="44"/>
  <c r="F34" i="27"/>
  <c r="P34" i="33"/>
  <c r="F34" i="8"/>
  <c r="F34" i="21"/>
  <c r="F34" i="37"/>
  <c r="F34" i="52"/>
  <c r="P34" i="37"/>
  <c r="F34" i="29"/>
  <c r="P34" i="15"/>
  <c r="F34" i="42"/>
  <c r="P34" i="48"/>
  <c r="P34" i="21"/>
  <c r="P34" i="34"/>
  <c r="F34" i="24"/>
  <c r="F34" i="16"/>
  <c r="P34" i="31"/>
  <c r="F34" i="43"/>
  <c r="P34" i="35"/>
  <c r="F34" i="38"/>
  <c r="P34" i="38"/>
  <c r="P34" i="25"/>
  <c r="F34" i="48"/>
  <c r="F34" i="20"/>
  <c r="F34" i="51"/>
  <c r="F34" i="18"/>
  <c r="F34" i="35"/>
  <c r="F34" i="31"/>
  <c r="F34" i="15"/>
  <c r="F34" i="36"/>
  <c r="F34" i="22"/>
  <c r="P34" i="8"/>
  <c r="F34" i="25"/>
  <c r="P34" i="39"/>
  <c r="X20" i="36"/>
  <c r="X20" i="19"/>
  <c r="X20" i="21"/>
  <c r="X20" i="43"/>
  <c r="X20" i="23"/>
  <c r="X20" i="25"/>
  <c r="X20" i="31"/>
  <c r="X20" i="37"/>
  <c r="X20" i="52"/>
  <c r="X20" i="30"/>
  <c r="X20" i="49"/>
  <c r="X20" i="34"/>
  <c r="X20" i="40"/>
  <c r="X20" i="17"/>
  <c r="X20" i="48"/>
  <c r="X20" i="42"/>
  <c r="X20" i="35"/>
  <c r="X20" i="38"/>
  <c r="X20" i="20"/>
  <c r="X20" i="16"/>
  <c r="X15" i="17"/>
  <c r="X15" i="38"/>
  <c r="X15" i="21"/>
  <c r="X15" i="18"/>
  <c r="X15" i="22"/>
  <c r="X15" i="32"/>
  <c r="X15" i="13"/>
  <c r="X15" i="16"/>
  <c r="X15" i="15"/>
  <c r="X15" i="49"/>
  <c r="X15" i="44"/>
  <c r="X15" i="35"/>
  <c r="X15" i="12"/>
  <c r="X15" i="51"/>
  <c r="X15" i="27"/>
  <c r="X15" i="34"/>
  <c r="X15" i="42"/>
  <c r="X15" i="24"/>
  <c r="X15" i="20"/>
  <c r="X15" i="25"/>
  <c r="X15" i="8"/>
  <c r="X15" i="36"/>
  <c r="X15" i="28"/>
  <c r="X15" i="39"/>
  <c r="X15" i="31"/>
  <c r="X15" i="23"/>
  <c r="V9" i="25"/>
  <c r="V9" i="16"/>
  <c r="V9" i="34"/>
  <c r="V9" i="12"/>
  <c r="V9" i="40"/>
  <c r="V9" i="33"/>
  <c r="V9" i="42"/>
  <c r="V9" i="49"/>
  <c r="V9" i="52"/>
  <c r="V9" i="35"/>
  <c r="V9" i="41"/>
  <c r="V9" i="28"/>
  <c r="V9" i="30"/>
  <c r="V9" i="18"/>
  <c r="V9" i="23"/>
  <c r="V9" i="38"/>
  <c r="V9" i="43"/>
  <c r="V9" i="14"/>
  <c r="V9" i="15"/>
  <c r="V9" i="36"/>
  <c r="V9" i="24"/>
  <c r="V9" i="8"/>
  <c r="V9" i="19"/>
  <c r="V9" i="17"/>
  <c r="V9" i="13"/>
  <c r="V9" i="37"/>
  <c r="V9" i="48"/>
  <c r="V9" i="20"/>
  <c r="V33" i="14"/>
  <c r="V33" i="22"/>
  <c r="V33" i="34"/>
  <c r="V33" i="52"/>
  <c r="V33" i="43"/>
  <c r="V33" i="21"/>
  <c r="V33" i="29"/>
  <c r="V33" i="32"/>
  <c r="V33" i="12"/>
  <c r="V33" i="50"/>
  <c r="V33" i="13"/>
  <c r="V33" i="23"/>
  <c r="V33" i="18"/>
  <c r="V33" i="51"/>
  <c r="V33" i="28"/>
  <c r="V33" i="19"/>
  <c r="V33" i="8"/>
  <c r="V33" i="17"/>
  <c r="V33" i="27"/>
  <c r="V33" i="20"/>
  <c r="V33" i="25"/>
  <c r="V33" i="49"/>
  <c r="V33" i="48"/>
  <c r="V33" i="26"/>
  <c r="V33" i="44"/>
  <c r="V33" i="24"/>
  <c r="V33" i="39"/>
  <c r="V33" i="38"/>
  <c r="V33" i="33"/>
  <c r="V33" i="30"/>
  <c r="V33" i="16"/>
  <c r="X32" i="22"/>
  <c r="X32" i="32"/>
  <c r="X32" i="51"/>
  <c r="X32" i="12"/>
  <c r="X32" i="35"/>
  <c r="X32" i="26"/>
  <c r="X32" i="40"/>
  <c r="X32" i="18"/>
  <c r="X32" i="13"/>
  <c r="X32" i="23"/>
  <c r="X32" i="38"/>
  <c r="X32" i="15"/>
  <c r="X32" i="29"/>
  <c r="X32" i="50"/>
  <c r="X32" i="36"/>
  <c r="X32" i="44"/>
  <c r="X32" i="16"/>
  <c r="X32" i="33"/>
  <c r="X32" i="48"/>
  <c r="X32" i="24"/>
  <c r="X32" i="34"/>
  <c r="X32" i="20"/>
  <c r="X32" i="49"/>
  <c r="X32" i="31"/>
  <c r="X32" i="25"/>
  <c r="X32" i="17"/>
  <c r="X32" i="41"/>
  <c r="X32" i="28"/>
  <c r="X32" i="39"/>
  <c r="X7" i="33"/>
  <c r="X7" i="50"/>
  <c r="X7" i="22"/>
  <c r="X7" i="39"/>
  <c r="X7" i="18"/>
  <c r="X7" i="35"/>
  <c r="X7" i="29"/>
  <c r="X7" i="13"/>
  <c r="X7" i="42"/>
  <c r="X7" i="17"/>
  <c r="X7" i="48"/>
  <c r="X7" i="14"/>
  <c r="X7" i="25"/>
  <c r="X7" i="8"/>
  <c r="X7" i="20"/>
  <c r="X7" i="40"/>
  <c r="X7" i="43"/>
  <c r="X7" i="23"/>
  <c r="X7" i="52"/>
  <c r="X7" i="41"/>
  <c r="X7" i="12"/>
  <c r="X7" i="32"/>
  <c r="X7" i="28"/>
  <c r="X7" i="49"/>
  <c r="X7" i="38"/>
  <c r="X7" i="36"/>
  <c r="X7" i="44"/>
  <c r="X7" i="21"/>
  <c r="X7" i="24"/>
  <c r="N35" i="18"/>
  <c r="N35" i="29"/>
  <c r="N35" i="28"/>
  <c r="N35" i="38"/>
  <c r="N35" i="16"/>
  <c r="N35" i="44"/>
  <c r="N35" i="35"/>
  <c r="N35" i="39"/>
  <c r="N35" i="8"/>
  <c r="N35" i="22"/>
  <c r="N35" i="25"/>
  <c r="N35" i="36"/>
  <c r="N35" i="43"/>
  <c r="N35" i="20"/>
  <c r="N35" i="15"/>
  <c r="N35" i="30"/>
  <c r="N35" i="24"/>
  <c r="N35" i="27"/>
  <c r="N35" i="14"/>
  <c r="N35" i="41"/>
  <c r="N35" i="34"/>
  <c r="N35" i="17"/>
  <c r="N35" i="23"/>
  <c r="N34" i="49"/>
  <c r="N34" i="19"/>
  <c r="N34" i="36"/>
  <c r="N34" i="17"/>
  <c r="N34" i="34"/>
  <c r="N34" i="8"/>
  <c r="N34" i="27"/>
  <c r="N34" i="16"/>
  <c r="N34" i="42"/>
  <c r="N34" i="18"/>
  <c r="N34" i="39"/>
  <c r="N34" i="26"/>
  <c r="N34" i="52"/>
  <c r="N34" i="24"/>
  <c r="N34" i="25"/>
  <c r="N34" i="32"/>
  <c r="N34" i="33"/>
  <c r="N34" i="15"/>
  <c r="N34" i="13"/>
  <c r="N34" i="50"/>
  <c r="N34" i="37"/>
  <c r="N34" i="35"/>
  <c r="N34" i="44"/>
  <c r="N34" i="30"/>
  <c r="N34" i="31"/>
  <c r="N34" i="20"/>
  <c r="N34" i="21"/>
  <c r="N34" i="48"/>
  <c r="N34" i="23"/>
  <c r="N34" i="14"/>
  <c r="N34" i="43"/>
  <c r="N34" i="40"/>
  <c r="N34" i="38"/>
  <c r="N34" i="29"/>
  <c r="N32" i="50"/>
  <c r="N32" i="16"/>
  <c r="N32" i="20"/>
  <c r="N32" i="36"/>
  <c r="N32" i="14"/>
  <c r="N32" i="25"/>
  <c r="N32" i="13"/>
  <c r="N32" i="48"/>
  <c r="N32" i="19"/>
  <c r="N32" i="38"/>
  <c r="N32" i="34"/>
  <c r="N32" i="21"/>
  <c r="N32" i="27"/>
  <c r="N32" i="22"/>
  <c r="N32" i="28"/>
  <c r="N32" i="23"/>
  <c r="N32" i="31"/>
  <c r="N32" i="33"/>
  <c r="N32" i="41"/>
  <c r="N32" i="15"/>
  <c r="N32" i="44"/>
  <c r="N32" i="30"/>
  <c r="N32" i="8"/>
  <c r="N32" i="12"/>
  <c r="N32" i="40"/>
  <c r="N32" i="43"/>
  <c r="N32" i="35"/>
  <c r="N32" i="18"/>
  <c r="N32" i="17"/>
  <c r="N32" i="51"/>
  <c r="N32" i="29"/>
  <c r="N30" i="48"/>
  <c r="N30" i="52"/>
  <c r="N30" i="49"/>
  <c r="N30" i="17"/>
  <c r="N30" i="16"/>
  <c r="N30" i="37"/>
  <c r="N30" i="18"/>
  <c r="N30" i="35"/>
  <c r="N30" i="38"/>
  <c r="N30" i="43"/>
  <c r="N30" i="50"/>
  <c r="N30" i="29"/>
  <c r="N30" i="25"/>
  <c r="N30" i="26"/>
  <c r="N30" i="40"/>
  <c r="N30" i="22"/>
  <c r="N30" i="21"/>
  <c r="N30" i="28"/>
  <c r="N30" i="41"/>
  <c r="N30" i="31"/>
  <c r="N30" i="36"/>
  <c r="N30" i="32"/>
  <c r="N30" i="27"/>
  <c r="N30" i="8"/>
  <c r="N30" i="51"/>
  <c r="N30" i="24"/>
  <c r="N30" i="39"/>
  <c r="N30" i="44"/>
  <c r="N30" i="34"/>
  <c r="N30" i="13"/>
  <c r="N28" i="50"/>
  <c r="N28" i="19"/>
  <c r="N28" i="23"/>
  <c r="N28" i="36"/>
  <c r="N28" i="14"/>
  <c r="N28" i="39"/>
  <c r="N28" i="38"/>
  <c r="N28" i="48"/>
  <c r="N28" i="33"/>
  <c r="N28" i="15"/>
  <c r="N28" i="22"/>
  <c r="N28" i="20"/>
  <c r="N28" i="28"/>
  <c r="N28" i="30"/>
  <c r="N28" i="17"/>
  <c r="N28" i="25"/>
  <c r="N28" i="27"/>
  <c r="N28" i="18"/>
  <c r="N28" i="34"/>
  <c r="N28" i="26"/>
  <c r="N28" i="40"/>
  <c r="N28" i="8"/>
  <c r="N28" i="21"/>
  <c r="N28" i="42"/>
  <c r="N28" i="29"/>
  <c r="N28" i="32"/>
  <c r="N28" i="51"/>
  <c r="N28" i="41"/>
  <c r="N28" i="49"/>
  <c r="N26" i="50"/>
  <c r="N26" i="52"/>
  <c r="N26" i="20"/>
  <c r="N26" i="29"/>
  <c r="N26" i="38"/>
  <c r="N26" i="12"/>
  <c r="N26" i="21"/>
  <c r="N26" i="28"/>
  <c r="N26" i="36"/>
  <c r="N26" i="43"/>
  <c r="N26" i="49"/>
  <c r="N26" i="14"/>
  <c r="N26" i="25"/>
  <c r="N26" i="35"/>
  <c r="N26" i="16"/>
  <c r="N26" i="24"/>
  <c r="N26" i="34"/>
  <c r="N26" i="13"/>
  <c r="N26" i="17"/>
  <c r="N26" i="31"/>
  <c r="N26" i="41"/>
  <c r="N26" i="19"/>
  <c r="N26" i="30"/>
  <c r="N26" i="39"/>
  <c r="N26" i="48"/>
  <c r="N26" i="23"/>
  <c r="N26" i="44"/>
  <c r="N26" i="33"/>
  <c r="N26" i="8"/>
  <c r="N26" i="27"/>
  <c r="N26" i="18"/>
  <c r="N26" i="37"/>
  <c r="N26" i="51"/>
  <c r="N26" i="22"/>
  <c r="N26" i="32"/>
  <c r="N26" i="42"/>
  <c r="N26" i="40"/>
  <c r="N26" i="26"/>
  <c r="N24" i="48"/>
  <c r="N24" i="13"/>
  <c r="N24" i="51"/>
  <c r="N24" i="16"/>
  <c r="N24" i="20"/>
  <c r="N24" i="30"/>
  <c r="N24" i="18"/>
  <c r="N24" i="39"/>
  <c r="N24" i="23"/>
  <c r="N24" i="52"/>
  <c r="N24" i="37"/>
  <c r="N24" i="49"/>
  <c r="N24" i="26"/>
  <c r="N24" i="19"/>
  <c r="N24" i="14"/>
  <c r="N24" i="35"/>
  <c r="N24" i="28"/>
  <c r="N24" i="8"/>
  <c r="N24" i="31"/>
  <c r="N24" i="15"/>
  <c r="N24" i="29"/>
  <c r="N24" i="34"/>
  <c r="N24" i="33"/>
  <c r="N24" i="42"/>
  <c r="N24" i="25"/>
  <c r="N24" i="36"/>
  <c r="N24" i="50"/>
  <c r="N24" i="38"/>
  <c r="N24" i="43"/>
  <c r="X20" i="39"/>
  <c r="X20" i="32"/>
  <c r="X20" i="26"/>
  <c r="X20" i="22"/>
  <c r="X20" i="15"/>
  <c r="V19" i="24"/>
  <c r="V19" i="13"/>
  <c r="V19" i="35"/>
  <c r="V19" i="39"/>
  <c r="V19" i="38"/>
  <c r="V19" i="40"/>
  <c r="V19" i="23"/>
  <c r="V19" i="21"/>
  <c r="V19" i="22"/>
  <c r="V19" i="30"/>
  <c r="V19" i="50"/>
  <c r="V19" i="29"/>
  <c r="V19" i="43"/>
  <c r="V19" i="14"/>
  <c r="V19" i="34"/>
  <c r="V19" i="52"/>
  <c r="V19" i="28"/>
  <c r="V19" i="25"/>
  <c r="V19" i="19"/>
  <c r="V19" i="36"/>
  <c r="V19" i="32"/>
  <c r="V19" i="8"/>
  <c r="V19" i="31"/>
  <c r="V19" i="42"/>
  <c r="V19" i="48"/>
  <c r="X5" i="14"/>
  <c r="X5" i="40"/>
  <c r="X5" i="50"/>
  <c r="X5" i="18"/>
  <c r="X5" i="16"/>
  <c r="X5" i="31"/>
  <c r="X5" i="43"/>
  <c r="X5" i="34"/>
  <c r="X5" i="26"/>
  <c r="X5" i="13"/>
  <c r="X5" i="27"/>
  <c r="X5" i="37"/>
  <c r="X5" i="29"/>
  <c r="X5" i="35"/>
  <c r="X5" i="32"/>
  <c r="X5" i="51"/>
  <c r="X5" i="52"/>
  <c r="X5" i="30"/>
  <c r="X5" i="33"/>
  <c r="X5" i="15"/>
  <c r="V9" i="29"/>
  <c r="V33" i="40"/>
  <c r="V30" i="26"/>
  <c r="V30" i="32"/>
  <c r="V36" i="28"/>
  <c r="V36" i="37"/>
  <c r="V36" i="15"/>
  <c r="V36" i="52"/>
  <c r="V36" i="41"/>
  <c r="V36" i="49"/>
  <c r="V36" i="44"/>
  <c r="V36" i="13"/>
  <c r="V36" i="17"/>
  <c r="V36" i="51"/>
  <c r="V36" i="29"/>
  <c r="V36" i="50"/>
  <c r="V36" i="31"/>
  <c r="V36" i="8"/>
  <c r="V36" i="36"/>
  <c r="V36" i="39"/>
  <c r="V36" i="12"/>
  <c r="X18" i="33"/>
  <c r="X18" i="19"/>
  <c r="X18" i="29"/>
  <c r="X18" i="40"/>
  <c r="X18" i="8"/>
  <c r="X18" i="16"/>
  <c r="X18" i="17"/>
  <c r="X18" i="34"/>
  <c r="X18" i="13"/>
  <c r="X18" i="15"/>
  <c r="X18" i="49"/>
  <c r="X18" i="51"/>
  <c r="X18" i="39"/>
  <c r="X18" i="23"/>
  <c r="X18" i="31"/>
  <c r="V7" i="18"/>
  <c r="V7" i="19"/>
  <c r="V7" i="30"/>
  <c r="V7" i="31"/>
  <c r="V7" i="51"/>
  <c r="V7" i="17"/>
  <c r="V7" i="29"/>
  <c r="V7" i="20"/>
  <c r="V7" i="8"/>
  <c r="V7" i="40"/>
  <c r="V7" i="35"/>
  <c r="V7" i="42"/>
  <c r="V7" i="26"/>
  <c r="V7" i="50"/>
  <c r="X38" i="8"/>
  <c r="X38" i="49"/>
  <c r="X38" i="39"/>
  <c r="X38" i="50"/>
  <c r="X38" i="15"/>
  <c r="X38" i="23"/>
  <c r="X38" i="26"/>
  <c r="X38" i="32"/>
  <c r="X38" i="37"/>
  <c r="X38" i="43"/>
  <c r="X38" i="13"/>
  <c r="X38" i="18"/>
  <c r="X38" i="30"/>
  <c r="X38" i="19"/>
  <c r="X38" i="27"/>
  <c r="X38" i="29"/>
  <c r="X38" i="38"/>
  <c r="F28" i="48"/>
  <c r="P28" i="49"/>
  <c r="F28" i="51"/>
  <c r="F28" i="14"/>
  <c r="P28" i="50"/>
  <c r="P28" i="48"/>
  <c r="P28" i="51"/>
  <c r="F28" i="12"/>
  <c r="F28" i="49"/>
  <c r="F28" i="13"/>
  <c r="F28" i="50"/>
  <c r="P28" i="13"/>
  <c r="P28" i="15"/>
  <c r="P28" i="22"/>
  <c r="F28" i="31"/>
  <c r="P28" i="24"/>
  <c r="F28" i="42"/>
  <c r="F28" i="25"/>
  <c r="P28" i="33"/>
  <c r="P28" i="41"/>
  <c r="F28" i="27"/>
  <c r="F28" i="37"/>
  <c r="P28" i="52"/>
  <c r="F28" i="19"/>
  <c r="F28" i="34"/>
  <c r="F28" i="38"/>
  <c r="F28" i="16"/>
  <c r="P28" i="26"/>
  <c r="P28" i="23"/>
  <c r="P28" i="18"/>
  <c r="P28" i="31"/>
  <c r="P28" i="38"/>
  <c r="P8" i="37"/>
  <c r="P8" i="23"/>
  <c r="P8" i="42"/>
  <c r="P8" i="43"/>
  <c r="F8" i="12"/>
  <c r="P8" i="17"/>
  <c r="P8" i="48"/>
  <c r="F8" i="16"/>
  <c r="F8" i="13"/>
  <c r="F8" i="49"/>
  <c r="F8" i="25"/>
  <c r="F8" i="33"/>
  <c r="P8" i="31"/>
  <c r="P8" i="27"/>
  <c r="P8" i="13"/>
  <c r="P8" i="22"/>
  <c r="F8" i="20"/>
  <c r="F8" i="23"/>
  <c r="P8" i="29"/>
  <c r="F8" i="15"/>
  <c r="F8" i="42"/>
  <c r="F8" i="32"/>
  <c r="P8" i="20"/>
  <c r="P8" i="34"/>
  <c r="P8" i="28"/>
  <c r="F8" i="30"/>
  <c r="F8" i="44"/>
  <c r="P8" i="52"/>
  <c r="F8" i="35"/>
  <c r="F8" i="48"/>
  <c r="F8" i="37"/>
  <c r="P8" i="14"/>
  <c r="F8" i="8"/>
  <c r="F8" i="19"/>
  <c r="F8" i="39"/>
  <c r="F8" i="31"/>
  <c r="P8" i="44"/>
  <c r="F8" i="36"/>
  <c r="P8" i="51"/>
  <c r="X43" i="30"/>
  <c r="X43" i="52"/>
  <c r="X43" i="43"/>
  <c r="X43" i="36"/>
  <c r="X43" i="28"/>
  <c r="X43" i="37"/>
  <c r="X43" i="27"/>
  <c r="X43" i="15"/>
  <c r="X43" i="19"/>
  <c r="X43" i="23"/>
  <c r="X43" i="12"/>
  <c r="X43" i="49"/>
  <c r="X43" i="48"/>
  <c r="X43" i="40"/>
  <c r="X43" i="34"/>
  <c r="X43" i="41"/>
  <c r="X43" i="31"/>
  <c r="X43" i="17"/>
  <c r="X43" i="21"/>
  <c r="X43" i="8"/>
  <c r="X39" i="29"/>
  <c r="X39" i="40"/>
  <c r="X39" i="42"/>
  <c r="X39" i="25"/>
  <c r="X39" i="14"/>
  <c r="X39" i="24"/>
  <c r="X39" i="28"/>
  <c r="X39" i="52"/>
  <c r="X39" i="23"/>
  <c r="X39" i="27"/>
  <c r="X39" i="31"/>
  <c r="X39" i="41"/>
  <c r="X39" i="26"/>
  <c r="X37" i="17"/>
  <c r="X37" i="32"/>
  <c r="X37" i="8"/>
  <c r="X37" i="34"/>
  <c r="X37" i="12"/>
  <c r="X37" i="38"/>
  <c r="X37" i="22"/>
  <c r="X37" i="33"/>
  <c r="X37" i="52"/>
  <c r="X37" i="31"/>
  <c r="X37" i="24"/>
  <c r="X37" i="39"/>
  <c r="X37" i="21"/>
  <c r="X37" i="43"/>
  <c r="X37" i="25"/>
  <c r="X37" i="49"/>
  <c r="X37" i="15"/>
  <c r="X37" i="18"/>
  <c r="X37" i="42"/>
  <c r="X33" i="29"/>
  <c r="X33" i="22"/>
  <c r="X33" i="23"/>
  <c r="X33" i="31"/>
  <c r="X33" i="30"/>
  <c r="X33" i="26"/>
  <c r="X33" i="48"/>
  <c r="X33" i="13"/>
  <c r="X33" i="20"/>
  <c r="X33" i="34"/>
  <c r="X33" i="44"/>
  <c r="X33" i="42"/>
  <c r="X33" i="19"/>
  <c r="X27" i="19"/>
  <c r="X27" i="14"/>
  <c r="X27" i="51"/>
  <c r="X27" i="22"/>
  <c r="X27" i="35"/>
  <c r="X27" i="29"/>
  <c r="X27" i="33"/>
  <c r="X27" i="21"/>
  <c r="X27" i="34"/>
  <c r="X27" i="17"/>
  <c r="X27" i="44"/>
  <c r="X27" i="18"/>
  <c r="X27" i="50"/>
  <c r="X27" i="37"/>
  <c r="X27" i="13"/>
  <c r="X27" i="28"/>
  <c r="X27" i="42"/>
  <c r="X27" i="20"/>
  <c r="X27" i="40"/>
  <c r="X27" i="43"/>
  <c r="X27" i="24"/>
  <c r="X27" i="52"/>
  <c r="X27" i="39"/>
  <c r="X25" i="26"/>
  <c r="X25" i="43"/>
  <c r="X25" i="15"/>
  <c r="X25" i="31"/>
  <c r="X25" i="29"/>
  <c r="X25" i="48"/>
  <c r="X25" i="22"/>
  <c r="X25" i="38"/>
  <c r="X25" i="39"/>
  <c r="X25" i="35"/>
  <c r="X25" i="30"/>
  <c r="X25" i="23"/>
  <c r="X25" i="18"/>
  <c r="X25" i="36"/>
  <c r="X25" i="8"/>
  <c r="X25" i="32"/>
  <c r="X25" i="50"/>
  <c r="X25" i="24"/>
  <c r="X25" i="12"/>
  <c r="X25" i="21"/>
  <c r="X25" i="41"/>
  <c r="X23" i="30"/>
  <c r="X23" i="49"/>
  <c r="X23" i="25"/>
  <c r="X23" i="52"/>
  <c r="X23" i="16"/>
  <c r="X23" i="39"/>
  <c r="X23" i="35"/>
  <c r="X23" i="33"/>
  <c r="X23" i="27"/>
  <c r="X23" i="48"/>
  <c r="X23" i="18"/>
  <c r="X23" i="37"/>
  <c r="X23" i="20"/>
  <c r="X23" i="29"/>
  <c r="X23" i="17"/>
  <c r="X23" i="14"/>
  <c r="X23" i="31"/>
  <c r="X23" i="13"/>
  <c r="X23" i="36"/>
  <c r="X23" i="21"/>
  <c r="X13" i="30"/>
  <c r="X13" i="38"/>
  <c r="X13" i="41"/>
  <c r="X13" i="27"/>
  <c r="X13" i="31"/>
  <c r="X13" i="13"/>
  <c r="X13" i="40"/>
  <c r="X13" i="16"/>
  <c r="X13" i="32"/>
  <c r="X11" i="19"/>
  <c r="X11" i="13"/>
  <c r="X11" i="32"/>
  <c r="X11" i="52"/>
  <c r="X11" i="18"/>
  <c r="X11" i="43"/>
  <c r="X11" i="15"/>
  <c r="X11" i="33"/>
  <c r="X11" i="23"/>
  <c r="X11" i="17"/>
  <c r="X11" i="48"/>
  <c r="X11" i="35"/>
  <c r="X11" i="25"/>
  <c r="X11" i="28"/>
  <c r="X11" i="8"/>
  <c r="X11" i="27"/>
  <c r="X11" i="42"/>
  <c r="X11" i="26"/>
  <c r="X11" i="40"/>
  <c r="X11" i="37"/>
  <c r="X11" i="34"/>
  <c r="X9" i="19"/>
  <c r="X9" i="37"/>
  <c r="X9" i="20"/>
  <c r="X9" i="44"/>
  <c r="X9" i="8"/>
  <c r="X9" i="29"/>
  <c r="X9" i="28"/>
  <c r="X9" i="36"/>
  <c r="X9" i="49"/>
  <c r="X9" i="14"/>
  <c r="X9" i="15"/>
  <c r="X9" i="27"/>
  <c r="X9" i="50"/>
  <c r="X9" i="23"/>
  <c r="X9" i="38"/>
  <c r="X9" i="40"/>
  <c r="X9" i="41"/>
  <c r="X9" i="24"/>
  <c r="X9" i="34"/>
  <c r="X9" i="16"/>
  <c r="X9" i="30"/>
  <c r="X9" i="48"/>
  <c r="X9" i="25"/>
  <c r="X9" i="22"/>
  <c r="N42" i="22"/>
  <c r="N42" i="21"/>
  <c r="N42" i="24"/>
  <c r="N42" i="17"/>
  <c r="N42" i="31"/>
  <c r="N42" i="48"/>
  <c r="N42" i="49"/>
  <c r="N42" i="38"/>
  <c r="N42" i="37"/>
  <c r="V6" i="37"/>
  <c r="V6" i="39"/>
  <c r="V6" i="34"/>
  <c r="V6" i="25"/>
  <c r="V6" i="44"/>
  <c r="V6" i="28"/>
  <c r="V6" i="13"/>
  <c r="V6" i="48"/>
  <c r="V6" i="19"/>
  <c r="V30" i="51"/>
  <c r="V30" i="42"/>
  <c r="V30" i="37"/>
  <c r="V30" i="38"/>
  <c r="V30" i="22"/>
  <c r="V30" i="50"/>
  <c r="V30" i="28"/>
  <c r="V30" i="12"/>
  <c r="V30" i="25"/>
  <c r="V37" i="27"/>
  <c r="V37" i="18"/>
  <c r="V37" i="13"/>
  <c r="V37" i="39"/>
  <c r="V37" i="23"/>
  <c r="V37" i="33"/>
  <c r="V37" i="35"/>
  <c r="V37" i="50"/>
  <c r="V37" i="16"/>
  <c r="V37" i="29"/>
  <c r="V37" i="31"/>
  <c r="V37" i="19"/>
  <c r="V37" i="26"/>
  <c r="V37" i="41"/>
  <c r="V37" i="44"/>
  <c r="V37" i="38"/>
  <c r="V37" i="49"/>
  <c r="V37" i="20"/>
  <c r="V37" i="15"/>
  <c r="V36" i="16"/>
  <c r="V10" i="49"/>
  <c r="V10" i="14"/>
  <c r="V10" i="41"/>
  <c r="V10" i="35"/>
  <c r="V10" i="15"/>
  <c r="V10" i="17"/>
  <c r="V10" i="42"/>
  <c r="V10" i="34"/>
  <c r="V10" i="19"/>
  <c r="V10" i="52"/>
  <c r="V10" i="8"/>
  <c r="V10" i="25"/>
  <c r="V10" i="20"/>
  <c r="V10" i="21"/>
  <c r="V10" i="12"/>
  <c r="V10" i="26"/>
  <c r="V10" i="27"/>
  <c r="V10" i="31"/>
  <c r="V10" i="13"/>
  <c r="F28" i="29"/>
  <c r="F28" i="43"/>
  <c r="P28" i="36"/>
  <c r="F28" i="26"/>
  <c r="P10" i="19"/>
  <c r="P10" i="27"/>
  <c r="P10" i="36"/>
  <c r="F10" i="38"/>
  <c r="P10" i="17"/>
  <c r="P10" i="25"/>
  <c r="F10" i="27"/>
  <c r="P10" i="40"/>
  <c r="P10" i="41"/>
  <c r="F10" i="8"/>
  <c r="F10" i="25"/>
  <c r="P10" i="37"/>
  <c r="F10" i="50"/>
  <c r="P10" i="34"/>
  <c r="P10" i="12"/>
  <c r="P10" i="23"/>
  <c r="F10" i="29"/>
  <c r="P10" i="42"/>
  <c r="F10" i="13"/>
  <c r="F10" i="22"/>
  <c r="F10" i="28"/>
  <c r="F10" i="33"/>
  <c r="F10" i="36"/>
  <c r="P10" i="13"/>
  <c r="F10" i="32"/>
  <c r="F10" i="21"/>
  <c r="V5" i="34"/>
  <c r="V5" i="52"/>
  <c r="V5" i="24"/>
  <c r="V5" i="29"/>
  <c r="V5" i="48"/>
  <c r="V5" i="42"/>
  <c r="V5" i="44"/>
  <c r="V5" i="27"/>
  <c r="V5" i="32"/>
  <c r="V5" i="12"/>
  <c r="V5" i="41"/>
  <c r="X24" i="19"/>
  <c r="X24" i="34"/>
  <c r="X24" i="41"/>
  <c r="X24" i="52"/>
  <c r="X24" i="30"/>
  <c r="X24" i="20"/>
  <c r="X24" i="38"/>
  <c r="X24" i="36"/>
  <c r="X24" i="35"/>
  <c r="F27" i="50"/>
  <c r="P27" i="52"/>
  <c r="P27" i="50"/>
  <c r="F27" i="52"/>
  <c r="AE8" i="4"/>
  <c r="AC10" i="4"/>
  <c r="AF11" i="4"/>
  <c r="AD13" i="4"/>
  <c r="AB15" i="4"/>
  <c r="AI15" i="4" s="1"/>
  <c r="G15" i="4" s="1"/>
  <c r="AE16" i="4"/>
  <c r="AC18" i="4"/>
  <c r="AF19" i="4"/>
  <c r="AD21" i="4"/>
  <c r="AB23" i="4"/>
  <c r="AI23" i="4" s="1"/>
  <c r="G23" i="4" s="1"/>
  <c r="AE24" i="4"/>
  <c r="AC26" i="4"/>
  <c r="AF27" i="4"/>
  <c r="AD29" i="4"/>
  <c r="AB31" i="4"/>
  <c r="AE32" i="4"/>
  <c r="AC34" i="4"/>
  <c r="AF35" i="4"/>
  <c r="AD37" i="4"/>
  <c r="AB39" i="4"/>
  <c r="AE40" i="4"/>
  <c r="AB42" i="4"/>
  <c r="AI42" i="4" s="1"/>
  <c r="G42" i="4" s="1"/>
  <c r="AF42" i="4"/>
  <c r="AE43" i="4"/>
  <c r="AD44" i="4"/>
  <c r="AC45" i="4"/>
  <c r="AB46" i="4"/>
  <c r="AF46" i="4"/>
  <c r="AB8" i="4"/>
  <c r="AD9" i="4"/>
  <c r="AB11" i="4"/>
  <c r="AE12" i="4"/>
  <c r="AC14" i="4"/>
  <c r="AF15" i="4"/>
  <c r="AD17" i="4"/>
  <c r="AB19" i="4"/>
  <c r="AI19" i="4" s="1"/>
  <c r="G19" i="4" s="1"/>
  <c r="AE20" i="4"/>
  <c r="AC22" i="4"/>
  <c r="AF23" i="4"/>
  <c r="AD25" i="4"/>
  <c r="AB27" i="4"/>
  <c r="AI27" i="4" s="1"/>
  <c r="G27" i="4" s="1"/>
  <c r="AE28" i="4"/>
  <c r="AC30" i="4"/>
  <c r="AF31" i="4"/>
  <c r="AD33" i="4"/>
  <c r="AB35" i="4"/>
  <c r="AE36" i="4"/>
  <c r="AC38" i="4"/>
  <c r="AF39" i="4"/>
  <c r="AD41" i="4"/>
  <c r="AD42" i="4"/>
  <c r="AC43" i="4"/>
  <c r="AB44" i="4"/>
  <c r="AI44" i="4" s="1"/>
  <c r="G44" i="4" s="1"/>
  <c r="AF44" i="4"/>
  <c r="AE45" i="4"/>
  <c r="AD46" i="4"/>
  <c r="AC8" i="4"/>
  <c r="AD11" i="4"/>
  <c r="AE14" i="4"/>
  <c r="AF17" i="4"/>
  <c r="AB21" i="4"/>
  <c r="AC24" i="4"/>
  <c r="AD27" i="4"/>
  <c r="AE30" i="4"/>
  <c r="AF33" i="4"/>
  <c r="AB37" i="4"/>
  <c r="AC40" i="4"/>
  <c r="AE42" i="4"/>
  <c r="AC44" i="4"/>
  <c r="AF45" i="4"/>
  <c r="AF9" i="4"/>
  <c r="AH9" i="4" s="1"/>
  <c r="F9" i="4" s="1"/>
  <c r="AB13" i="4"/>
  <c r="AC16" i="4"/>
  <c r="AH16" i="4" s="1"/>
  <c r="F16" i="4" s="1"/>
  <c r="AD19" i="4"/>
  <c r="AE22" i="4"/>
  <c r="AF25" i="4"/>
  <c r="AB29" i="4"/>
  <c r="AC32" i="4"/>
  <c r="AD35" i="4"/>
  <c r="AE38" i="4"/>
  <c r="AF41" i="4"/>
  <c r="AD43" i="4"/>
  <c r="AB45" i="4"/>
  <c r="AE46" i="4"/>
  <c r="AE10" i="4"/>
  <c r="AB17" i="4"/>
  <c r="AD23" i="4"/>
  <c r="AH23" i="4" s="1"/>
  <c r="F23" i="4" s="1"/>
  <c r="AF29" i="4"/>
  <c r="AC36" i="4"/>
  <c r="AH36" i="4" s="1"/>
  <c r="F36" i="4" s="1"/>
  <c r="AC42" i="4"/>
  <c r="AD45" i="4"/>
  <c r="AC12" i="4"/>
  <c r="AE18" i="4"/>
  <c r="AB25" i="4"/>
  <c r="AD31" i="4"/>
  <c r="AF37" i="4"/>
  <c r="AB43" i="4"/>
  <c r="AC46" i="4"/>
  <c r="N36" i="52"/>
  <c r="N36" i="48"/>
  <c r="N36" i="50"/>
  <c r="AD39" i="4"/>
  <c r="AE26" i="4"/>
  <c r="AF13" i="4"/>
  <c r="F5" i="8"/>
  <c r="F5" i="12"/>
  <c r="F5" i="14"/>
  <c r="F5" i="16"/>
  <c r="P5" i="15"/>
  <c r="P12" i="50"/>
  <c r="P12" i="52"/>
  <c r="F12" i="48"/>
  <c r="F12" i="50"/>
  <c r="F12" i="49"/>
  <c r="P12" i="51"/>
  <c r="P25" i="49"/>
  <c r="P25" i="48"/>
  <c r="P25" i="14"/>
  <c r="E9" i="38"/>
  <c r="E37" i="38"/>
  <c r="E37" i="18"/>
  <c r="E33" i="18"/>
  <c r="G33" i="18" s="1"/>
  <c r="E25" i="18"/>
  <c r="E7" i="18"/>
  <c r="N22" i="50"/>
  <c r="N22" i="8"/>
  <c r="N22" i="13"/>
  <c r="N20" i="41"/>
  <c r="N20" i="13"/>
  <c r="N18" i="50"/>
  <c r="N18" i="48"/>
  <c r="N16" i="50"/>
  <c r="N16" i="8"/>
  <c r="N16" i="51"/>
  <c r="N14" i="44"/>
  <c r="N14" i="48"/>
  <c r="N14" i="51"/>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X12" i="20"/>
  <c r="X12" i="27"/>
  <c r="X12" i="30"/>
  <c r="X12" i="28"/>
  <c r="X12" i="38"/>
  <c r="X12" i="22"/>
  <c r="X12" i="37"/>
  <c r="X12" i="48"/>
  <c r="X12" i="52"/>
  <c r="F40" i="30"/>
  <c r="P40" i="52"/>
  <c r="P11" i="48"/>
  <c r="P11" i="52"/>
  <c r="P11" i="12"/>
  <c r="P11" i="49"/>
  <c r="F11" i="12"/>
  <c r="P5" i="48"/>
  <c r="P5" i="50"/>
  <c r="P5" i="51"/>
  <c r="P5" i="17"/>
  <c r="F5" i="26"/>
  <c r="F5" i="18"/>
  <c r="P5" i="8"/>
  <c r="P5" i="18"/>
  <c r="F5" i="27"/>
  <c r="F5" i="19"/>
  <c r="P5" i="25"/>
  <c r="P5" i="49"/>
  <c r="F5" i="50"/>
  <c r="P5" i="19"/>
  <c r="P5" i="14"/>
  <c r="F5" i="24"/>
  <c r="P5" i="20"/>
  <c r="F5" i="15"/>
  <c r="P5" i="23"/>
  <c r="E27" i="35"/>
  <c r="G27" i="35" s="1"/>
  <c r="N8" i="51"/>
  <c r="N8" i="13"/>
  <c r="N8" i="50"/>
  <c r="N10" i="49"/>
  <c r="N10" i="52"/>
  <c r="J42" i="30"/>
  <c r="J42" i="8"/>
  <c r="O10" i="4"/>
  <c r="P10" i="4" s="1"/>
  <c r="C10" i="4" s="1"/>
  <c r="V29" i="49"/>
  <c r="V29" i="14"/>
  <c r="V29" i="31"/>
  <c r="V29" i="34"/>
  <c r="V29" i="40"/>
  <c r="V29" i="17"/>
  <c r="V29" i="23"/>
  <c r="V29" i="27"/>
  <c r="V29" i="36"/>
  <c r="V29" i="43"/>
  <c r="E10" i="49"/>
  <c r="G10" i="49" s="1"/>
  <c r="AI25" i="4"/>
  <c r="G25" i="4" s="1"/>
  <c r="AI17" i="4"/>
  <c r="G17" i="4" s="1"/>
  <c r="AI37" i="4"/>
  <c r="G37" i="4" s="1"/>
  <c r="AI35" i="4"/>
  <c r="G35" i="4" s="1"/>
  <c r="AH42" i="4"/>
  <c r="F42" i="4" s="1"/>
  <c r="J31" i="36"/>
  <c r="J31" i="28"/>
  <c r="J31" i="24"/>
  <c r="J31" i="18"/>
  <c r="J31" i="15"/>
  <c r="J31" i="50"/>
  <c r="J31" i="39"/>
  <c r="J31" i="12"/>
  <c r="J31" i="8"/>
  <c r="J31" i="33"/>
  <c r="J31" i="40"/>
  <c r="J31" i="19"/>
  <c r="J31" i="31"/>
  <c r="J31" i="41"/>
  <c r="J31" i="22"/>
  <c r="J31" i="17"/>
  <c r="J31" i="25"/>
  <c r="J31" i="13"/>
  <c r="J31" i="20"/>
  <c r="AI43" i="4"/>
  <c r="G43" i="4" s="1"/>
  <c r="AI29" i="4"/>
  <c r="G29" i="4" s="1"/>
  <c r="AI21" i="4"/>
  <c r="G21" i="4" s="1"/>
  <c r="AH27" i="4"/>
  <c r="F27" i="4" s="1"/>
  <c r="AH14" i="4"/>
  <c r="F14" i="4" s="1"/>
  <c r="AI8" i="4"/>
  <c r="G8" i="4" s="1"/>
  <c r="J9" i="43"/>
  <c r="J9" i="30"/>
  <c r="J9" i="18"/>
  <c r="J9" i="49"/>
  <c r="J9" i="35"/>
  <c r="J9" i="50"/>
  <c r="J9" i="48"/>
  <c r="J9" i="28"/>
  <c r="J9" i="13"/>
  <c r="J9" i="33"/>
  <c r="J9" i="17"/>
  <c r="J9" i="22"/>
  <c r="J9" i="26"/>
  <c r="J9" i="40"/>
  <c r="J9" i="41"/>
  <c r="J9" i="29"/>
  <c r="J9" i="31"/>
  <c r="J9" i="8"/>
  <c r="J9" i="39"/>
  <c r="AI13" i="4"/>
  <c r="G13" i="4" s="1"/>
  <c r="AH19" i="4"/>
  <c r="F19" i="4" s="1"/>
  <c r="AI39" i="4"/>
  <c r="G39" i="4" s="1"/>
  <c r="AI11" i="4"/>
  <c r="G11" i="4" s="1"/>
  <c r="AH11" i="4"/>
  <c r="F11" i="4" s="1"/>
  <c r="AI46" i="4"/>
  <c r="G46" i="4" s="1"/>
  <c r="AH46" i="4"/>
  <c r="F46" i="4" s="1"/>
  <c r="AI31" i="4"/>
  <c r="G31" i="4" s="1"/>
  <c r="AH31" i="4"/>
  <c r="F31" i="4" s="1"/>
  <c r="J37" i="26"/>
  <c r="J37" i="49"/>
  <c r="J37" i="22"/>
  <c r="J37" i="34"/>
  <c r="J37" i="41"/>
  <c r="J37" i="20"/>
  <c r="J37" i="38"/>
  <c r="J37" i="13"/>
  <c r="J37" i="40"/>
  <c r="J37" i="8"/>
  <c r="J37" i="42"/>
  <c r="J37" i="36"/>
  <c r="J37" i="23"/>
  <c r="J37" i="30"/>
  <c r="J37" i="31"/>
  <c r="J37" i="39"/>
  <c r="J37" i="27"/>
  <c r="J37" i="18"/>
  <c r="J37" i="48"/>
  <c r="J37" i="21"/>
  <c r="J37" i="33"/>
  <c r="J37" i="29"/>
  <c r="J37" i="14"/>
  <c r="J37" i="19"/>
  <c r="J37" i="37"/>
  <c r="J37" i="15"/>
  <c r="J37" i="28"/>
  <c r="J37" i="16"/>
  <c r="J37" i="35"/>
  <c r="J37" i="12"/>
  <c r="J37" i="17"/>
  <c r="J37" i="25"/>
  <c r="J37" i="44"/>
  <c r="J37" i="52"/>
  <c r="J37" i="43"/>
  <c r="J37" i="50"/>
  <c r="J37" i="24"/>
  <c r="J37" i="51"/>
  <c r="J37" i="32"/>
  <c r="J28" i="30"/>
  <c r="J28" i="8"/>
  <c r="J28" i="49"/>
  <c r="J28" i="43"/>
  <c r="J28" i="34"/>
  <c r="J28" i="26"/>
  <c r="J28" i="21"/>
  <c r="J28" i="29"/>
  <c r="J28" i="15"/>
  <c r="J28" i="42"/>
  <c r="J28" i="39"/>
  <c r="J28" i="38"/>
  <c r="J28" i="19"/>
  <c r="J28" i="40"/>
  <c r="J28" i="18"/>
  <c r="J28" i="22"/>
  <c r="J28" i="20"/>
  <c r="J28" i="32"/>
  <c r="J28" i="33"/>
  <c r="J28" i="25"/>
  <c r="J28" i="31"/>
  <c r="J28" i="14"/>
  <c r="J28" i="12"/>
  <c r="J28" i="24"/>
  <c r="J28" i="52"/>
  <c r="J28" i="50"/>
  <c r="T11" i="51"/>
  <c r="T11" i="42"/>
  <c r="T11" i="28"/>
  <c r="T11" i="19"/>
  <c r="T11" i="34"/>
  <c r="T11" i="48"/>
  <c r="T11" i="29"/>
  <c r="T11" i="32"/>
  <c r="T11" i="25"/>
  <c r="T11" i="41"/>
  <c r="T11" i="14"/>
  <c r="T11" i="17"/>
  <c r="T11" i="39"/>
  <c r="T11" i="44"/>
  <c r="T11" i="38"/>
  <c r="T11" i="50"/>
  <c r="T11" i="40"/>
  <c r="T11" i="24"/>
  <c r="T11" i="16"/>
  <c r="T11" i="23"/>
  <c r="J41" i="30"/>
  <c r="J41" i="34"/>
  <c r="J41" i="26"/>
  <c r="J41" i="48"/>
  <c r="J41" i="36"/>
  <c r="J41" i="31"/>
  <c r="J41" i="24"/>
  <c r="J41" i="18"/>
  <c r="J41" i="41"/>
  <c r="J41" i="40"/>
  <c r="J41" i="12"/>
  <c r="J41" i="8"/>
  <c r="J41" i="42"/>
  <c r="J41" i="16"/>
  <c r="J41" i="17"/>
  <c r="J41" i="14"/>
  <c r="J41" i="25"/>
  <c r="J41" i="15"/>
  <c r="J41" i="21"/>
  <c r="J41" i="52"/>
  <c r="J41" i="38"/>
  <c r="J41" i="27"/>
  <c r="J41" i="44"/>
  <c r="J41" i="37"/>
  <c r="J41" i="39"/>
  <c r="J41" i="49"/>
  <c r="J41" i="29"/>
  <c r="J41" i="28"/>
  <c r="J41" i="23"/>
  <c r="J41" i="50"/>
  <c r="J41" i="13"/>
  <c r="J41" i="51"/>
  <c r="J41" i="43"/>
  <c r="J41" i="32"/>
  <c r="J41" i="35"/>
  <c r="J41" i="33"/>
  <c r="J41" i="19"/>
  <c r="J41" i="22"/>
  <c r="J41" i="20"/>
  <c r="T39" i="16"/>
  <c r="T39" i="38"/>
  <c r="T39" i="18"/>
  <c r="T39" i="39"/>
  <c r="T39" i="51"/>
  <c r="T39" i="30"/>
  <c r="T39" i="35"/>
  <c r="T39" i="28"/>
  <c r="T39" i="42"/>
  <c r="T39" i="43"/>
  <c r="T39" i="29"/>
  <c r="T39" i="23"/>
  <c r="T39" i="49"/>
  <c r="T39" i="52"/>
  <c r="T39" i="40"/>
  <c r="T39" i="33"/>
  <c r="T39" i="12"/>
  <c r="T39" i="31"/>
  <c r="T39" i="48"/>
  <c r="T39" i="27"/>
  <c r="J24" i="25"/>
  <c r="J24" i="12"/>
  <c r="J24" i="19"/>
  <c r="J24" i="39"/>
  <c r="J24" i="20"/>
  <c r="J24" i="26"/>
  <c r="J24" i="38"/>
  <c r="J24" i="21"/>
  <c r="J24" i="35"/>
  <c r="J24" i="24"/>
  <c r="J24" i="13"/>
  <c r="J24" i="8"/>
  <c r="J24" i="51"/>
  <c r="J24" i="30"/>
  <c r="J24" i="32"/>
  <c r="J24" i="18"/>
  <c r="J24" i="28"/>
  <c r="J24" i="50"/>
  <c r="J24" i="52"/>
  <c r="J24" i="14"/>
  <c r="J24" i="17"/>
  <c r="J24" i="31"/>
  <c r="J24" i="48"/>
  <c r="J24" i="37"/>
  <c r="J24" i="36"/>
  <c r="J24" i="23"/>
  <c r="J24" i="41"/>
  <c r="J24" i="43"/>
  <c r="J24" i="34"/>
  <c r="J24" i="42"/>
  <c r="J24" i="44"/>
  <c r="J24" i="29"/>
  <c r="J24" i="49"/>
  <c r="J24" i="33"/>
  <c r="J24" i="40"/>
  <c r="J24" i="16"/>
  <c r="J24" i="22"/>
  <c r="J24" i="27"/>
  <c r="J24" i="15"/>
  <c r="J39" i="43"/>
  <c r="J39" i="16"/>
  <c r="J39" i="12"/>
  <c r="J39" i="13"/>
  <c r="J39" i="36"/>
  <c r="J39" i="23"/>
  <c r="J39" i="22"/>
  <c r="J39" i="30"/>
  <c r="J39" i="31"/>
  <c r="J39" i="20"/>
  <c r="J39" i="37"/>
  <c r="J39" i="14"/>
  <c r="J39" i="27"/>
  <c r="J39" i="48"/>
  <c r="J39" i="26"/>
  <c r="J39" i="34"/>
  <c r="J39" i="18"/>
  <c r="J39" i="24"/>
  <c r="J39" i="35"/>
  <c r="J39" i="33"/>
  <c r="T28" i="52"/>
  <c r="T28" i="18"/>
  <c r="T28" i="40"/>
  <c r="T28" i="39"/>
  <c r="T28" i="12"/>
  <c r="T28" i="35"/>
  <c r="T28" i="38"/>
  <c r="T28" i="30"/>
  <c r="T28" i="26"/>
  <c r="T28" i="29"/>
  <c r="T28" i="23"/>
  <c r="T28" i="24"/>
  <c r="T28" i="27"/>
  <c r="T28" i="41"/>
  <c r="T28" i="34"/>
  <c r="T28" i="14"/>
  <c r="T28" i="42"/>
  <c r="T28" i="25"/>
  <c r="T28" i="19"/>
  <c r="T8" i="40"/>
  <c r="T8" i="34"/>
  <c r="T8" i="42"/>
  <c r="T8" i="51"/>
  <c r="T8" i="8"/>
  <c r="T8" i="43"/>
  <c r="T8" i="22"/>
  <c r="T8" i="17"/>
  <c r="T8" i="32"/>
  <c r="T8" i="33"/>
  <c r="T8" i="41"/>
  <c r="T8" i="44"/>
  <c r="T8" i="23"/>
  <c r="T8" i="49"/>
  <c r="T8" i="15"/>
  <c r="T8" i="16"/>
  <c r="T8" i="26"/>
  <c r="T8" i="37"/>
  <c r="T8" i="39"/>
  <c r="T8" i="19"/>
  <c r="J16" i="33"/>
  <c r="J16" i="44"/>
  <c r="J16" i="42"/>
  <c r="J16" i="14"/>
  <c r="J16" i="40"/>
  <c r="J16" i="16"/>
  <c r="J16" i="52"/>
  <c r="J16" i="19"/>
  <c r="J16" i="12"/>
  <c r="J16" i="32"/>
  <c r="J16" i="34"/>
  <c r="J16" i="23"/>
  <c r="J16" i="22"/>
  <c r="J16" i="20"/>
  <c r="J16" i="48"/>
  <c r="J16" i="18"/>
  <c r="J16" i="26"/>
  <c r="J16" i="24"/>
  <c r="J16" i="35"/>
  <c r="J16" i="13"/>
  <c r="J20" i="37"/>
  <c r="J20" i="22"/>
  <c r="J20" i="34"/>
  <c r="J20" i="16"/>
  <c r="J20" i="27"/>
  <c r="J20" i="19"/>
  <c r="J20" i="48"/>
  <c r="J20" i="41"/>
  <c r="J20" i="12"/>
  <c r="J20" i="15"/>
  <c r="J20" i="25"/>
  <c r="J20" i="20"/>
  <c r="J20" i="49"/>
  <c r="J20" i="35"/>
  <c r="J20" i="28"/>
  <c r="J20" i="13"/>
  <c r="J20" i="31"/>
  <c r="J20" i="24"/>
  <c r="J20" i="51"/>
  <c r="J20" i="39"/>
  <c r="J20" i="33"/>
  <c r="J20" i="17"/>
  <c r="J20" i="30"/>
  <c r="J20" i="18"/>
  <c r="J20" i="42"/>
  <c r="J20" i="23"/>
  <c r="J20" i="52"/>
  <c r="J20" i="36"/>
  <c r="J20" i="44"/>
  <c r="J20" i="14"/>
  <c r="J20" i="43"/>
  <c r="J20" i="32"/>
  <c r="J20" i="8"/>
  <c r="J20" i="21"/>
  <c r="J20" i="40"/>
  <c r="J20" i="38"/>
  <c r="J20" i="29"/>
  <c r="J8" i="48"/>
  <c r="J8" i="22"/>
  <c r="J8" i="26"/>
  <c r="J8" i="34"/>
  <c r="J8" i="13"/>
  <c r="J8" i="35"/>
  <c r="J8" i="37"/>
  <c r="J8" i="28"/>
  <c r="J8" i="29"/>
  <c r="J8" i="36"/>
  <c r="J8" i="27"/>
  <c r="J8" i="50"/>
  <c r="J8" i="40"/>
  <c r="J8" i="39"/>
  <c r="J8" i="38"/>
  <c r="J8" i="23"/>
  <c r="J8" i="32"/>
  <c r="J8" i="49"/>
  <c r="J8" i="52"/>
  <c r="J8" i="51"/>
  <c r="J8" i="41"/>
  <c r="J8" i="33"/>
  <c r="J8" i="16"/>
  <c r="J8" i="15"/>
  <c r="J8" i="18"/>
  <c r="J8" i="19"/>
  <c r="J8" i="25"/>
  <c r="J8" i="44"/>
  <c r="J8" i="43"/>
  <c r="J8" i="12"/>
  <c r="J8" i="24"/>
  <c r="J8" i="31"/>
  <c r="J8" i="42"/>
  <c r="J8" i="30"/>
  <c r="J8" i="20"/>
  <c r="J8" i="8"/>
  <c r="J8" i="17"/>
  <c r="J8" i="21"/>
  <c r="J8" i="14"/>
  <c r="T43" i="30"/>
  <c r="T43" i="17"/>
  <c r="T43" i="13"/>
  <c r="T43" i="38"/>
  <c r="T43" i="31"/>
  <c r="T43" i="34"/>
  <c r="T43" i="21"/>
  <c r="T43" i="16"/>
  <c r="T43" i="43"/>
  <c r="T43" i="27"/>
  <c r="T43" i="44"/>
  <c r="T43" i="24"/>
  <c r="T43" i="36"/>
  <c r="T43" i="33"/>
  <c r="T43" i="40"/>
  <c r="T43" i="15"/>
  <c r="T43" i="50"/>
  <c r="T43" i="42"/>
  <c r="T43" i="37"/>
  <c r="T43" i="48"/>
  <c r="T43" i="19"/>
  <c r="T43" i="35"/>
  <c r="T43" i="14"/>
  <c r="T43" i="22"/>
  <c r="T43" i="20"/>
  <c r="T43" i="39"/>
  <c r="T43" i="51"/>
  <c r="T43" i="25"/>
  <c r="T43" i="52"/>
  <c r="T43" i="12"/>
  <c r="T43" i="32"/>
  <c r="T43" i="41"/>
  <c r="T43" i="29"/>
  <c r="T43" i="26"/>
  <c r="T43" i="28"/>
  <c r="T43" i="23"/>
  <c r="T43" i="8"/>
  <c r="T43" i="49"/>
  <c r="T43" i="18"/>
  <c r="J43" i="30"/>
  <c r="J43" i="35"/>
  <c r="J43" i="23"/>
  <c r="J43" i="52"/>
  <c r="J43" i="43"/>
  <c r="J43" i="27"/>
  <c r="J43" i="20"/>
  <c r="J43" i="14"/>
  <c r="J43" i="15"/>
  <c r="J43" i="48"/>
  <c r="J43" i="49"/>
  <c r="J43" i="42"/>
  <c r="J43" i="31"/>
  <c r="J43" i="50"/>
  <c r="J43" i="17"/>
  <c r="J43" i="40"/>
  <c r="J43" i="29"/>
  <c r="J43" i="25"/>
  <c r="J43" i="51"/>
  <c r="J43" i="21"/>
  <c r="J43" i="36"/>
  <c r="J43" i="22"/>
  <c r="J43" i="18"/>
  <c r="J43" i="44"/>
  <c r="J43" i="12"/>
  <c r="J43" i="34"/>
  <c r="J43" i="28"/>
  <c r="J43" i="24"/>
  <c r="J43" i="13"/>
  <c r="J43" i="37"/>
  <c r="J43" i="38"/>
  <c r="J43" i="39"/>
  <c r="J43" i="16"/>
  <c r="J43" i="32"/>
  <c r="J43" i="33"/>
  <c r="J43" i="8"/>
  <c r="J43" i="19"/>
  <c r="J43" i="41"/>
  <c r="J43" i="26"/>
  <c r="T16" i="17"/>
  <c r="T16" i="50"/>
  <c r="T16" i="39"/>
  <c r="T16" i="38"/>
  <c r="T16" i="23"/>
  <c r="T16" i="24"/>
  <c r="T16" i="16"/>
  <c r="T16" i="37"/>
  <c r="T16" i="52"/>
  <c r="T16" i="25"/>
  <c r="T16" i="19"/>
  <c r="T16" i="44"/>
  <c r="T16" i="35"/>
  <c r="T16" i="14"/>
  <c r="T16" i="21"/>
  <c r="T16" i="49"/>
  <c r="T16" i="32"/>
  <c r="T16" i="43"/>
  <c r="T16" i="36"/>
  <c r="T16" i="15"/>
  <c r="T16" i="20"/>
  <c r="T16" i="28"/>
  <c r="T16" i="42"/>
  <c r="T16" i="30"/>
  <c r="T16" i="31"/>
  <c r="T16" i="22"/>
  <c r="T16" i="26"/>
  <c r="T16" i="34"/>
  <c r="T16" i="40"/>
  <c r="T16" i="18"/>
  <c r="T16" i="8"/>
  <c r="T16" i="51"/>
  <c r="T16" i="13"/>
  <c r="T16" i="48"/>
  <c r="T16" i="29"/>
  <c r="T16" i="41"/>
  <c r="T16" i="27"/>
  <c r="T16" i="12"/>
  <c r="T16" i="33"/>
  <c r="J10" i="21"/>
  <c r="J10" i="15"/>
  <c r="J10" i="44"/>
  <c r="J10" i="12"/>
  <c r="J10" i="22"/>
  <c r="J10" i="8"/>
  <c r="J10" i="14"/>
  <c r="J10" i="33"/>
  <c r="J10" i="36"/>
  <c r="J10" i="35"/>
  <c r="J10" i="37"/>
  <c r="J10" i="25"/>
  <c r="J10" i="28"/>
  <c r="J10" i="32"/>
  <c r="J10" i="13"/>
  <c r="J10" i="38"/>
  <c r="J10" i="49"/>
  <c r="J10" i="29"/>
  <c r="J10" i="17"/>
  <c r="J10" i="40"/>
  <c r="J10" i="23"/>
  <c r="J10" i="27"/>
  <c r="J10" i="50"/>
  <c r="J10" i="39"/>
  <c r="J10" i="52"/>
  <c r="J10" i="18"/>
  <c r="J10" i="31"/>
  <c r="J10" i="20"/>
  <c r="J10" i="24"/>
  <c r="J10" i="16"/>
  <c r="J10" i="43"/>
  <c r="J10" i="42"/>
  <c r="J10" i="19"/>
  <c r="J10" i="30"/>
  <c r="J10" i="51"/>
  <c r="J10" i="34"/>
  <c r="J10" i="48"/>
  <c r="J10" i="41"/>
  <c r="J10" i="26"/>
  <c r="J5" i="52"/>
  <c r="J5" i="43"/>
  <c r="J5" i="29"/>
  <c r="J5" i="28"/>
  <c r="J5" i="16"/>
  <c r="J5" i="35"/>
  <c r="J5" i="36"/>
  <c r="J5" i="14"/>
  <c r="J5" i="48"/>
  <c r="J5" i="21"/>
  <c r="J5" i="34"/>
  <c r="J5" i="26"/>
  <c r="J5" i="20"/>
  <c r="J5" i="40"/>
  <c r="J5" i="19"/>
  <c r="J5" i="31"/>
  <c r="J5" i="44"/>
  <c r="J5" i="24"/>
  <c r="J5" i="30"/>
  <c r="J5" i="38"/>
  <c r="J5" i="18"/>
  <c r="J5" i="41"/>
  <c r="J5" i="33"/>
  <c r="J5" i="50"/>
  <c r="J5" i="22"/>
  <c r="J5" i="27"/>
  <c r="J5" i="23"/>
  <c r="J5" i="37"/>
  <c r="J5" i="8"/>
  <c r="J5" i="51"/>
  <c r="J5" i="12"/>
  <c r="J5" i="13"/>
  <c r="J5" i="17"/>
  <c r="J5" i="15"/>
  <c r="J5" i="25"/>
  <c r="J5" i="39"/>
  <c r="J5" i="42"/>
  <c r="J5" i="32"/>
  <c r="J5" i="49"/>
  <c r="T24" i="51"/>
  <c r="T24" i="8"/>
  <c r="T24" i="21"/>
  <c r="T24" i="24"/>
  <c r="T24" i="33"/>
  <c r="T24" i="14"/>
  <c r="T24" i="40"/>
  <c r="T24" i="34"/>
  <c r="T24" i="26"/>
  <c r="T24" i="44"/>
  <c r="T24" i="22"/>
  <c r="T24" i="25"/>
  <c r="T24" i="20"/>
  <c r="T24" i="35"/>
  <c r="T24" i="30"/>
  <c r="T24" i="48"/>
  <c r="T24" i="50"/>
  <c r="T24" i="41"/>
  <c r="T24" i="36"/>
  <c r="T24" i="32"/>
  <c r="T24" i="13"/>
  <c r="T24" i="16"/>
  <c r="T24" i="31"/>
  <c r="T24" i="43"/>
  <c r="T24" i="23"/>
  <c r="T24" i="38"/>
  <c r="T24" i="18"/>
  <c r="T24" i="19"/>
  <c r="T24" i="39"/>
  <c r="T24" i="17"/>
  <c r="T24" i="42"/>
  <c r="T24" i="52"/>
  <c r="T24" i="49"/>
  <c r="T24" i="15"/>
  <c r="T24" i="29"/>
  <c r="T24" i="28"/>
  <c r="T24" i="12"/>
  <c r="T24" i="27"/>
  <c r="T24" i="37"/>
  <c r="J26" i="31"/>
  <c r="J26" i="43"/>
  <c r="J26" i="15"/>
  <c r="J26" i="34"/>
  <c r="J26" i="14"/>
  <c r="J26" i="18"/>
  <c r="J26" i="29"/>
  <c r="J26" i="51"/>
  <c r="J26" i="30"/>
  <c r="J26" i="20"/>
  <c r="J26" i="33"/>
  <c r="J26" i="26"/>
  <c r="J26" i="41"/>
  <c r="J26" i="13"/>
  <c r="J26" i="23"/>
  <c r="J26" i="19"/>
  <c r="J26" i="49"/>
  <c r="J26" i="8"/>
  <c r="J26" i="48"/>
  <c r="J26" i="38"/>
  <c r="J26" i="52"/>
  <c r="J26" i="40"/>
  <c r="J26" i="24"/>
  <c r="J26" i="27"/>
  <c r="J26" i="36"/>
  <c r="J26" i="22"/>
  <c r="J26" i="25"/>
  <c r="J26" i="17"/>
  <c r="J26" i="44"/>
  <c r="J26" i="50"/>
  <c r="J26" i="28"/>
  <c r="J26" i="21"/>
  <c r="J26" i="16"/>
  <c r="J26" i="42"/>
  <c r="J26" i="39"/>
  <c r="J26" i="37"/>
  <c r="J26" i="12"/>
  <c r="J26" i="35"/>
  <c r="J26" i="32"/>
  <c r="T20" i="16"/>
  <c r="T20" i="51"/>
  <c r="T20" i="37"/>
  <c r="T20" i="13"/>
  <c r="T20" i="32"/>
  <c r="T20" i="39"/>
  <c r="T20" i="30"/>
  <c r="T20" i="26"/>
  <c r="T20" i="27"/>
  <c r="T20" i="23"/>
  <c r="T20" i="31"/>
  <c r="T20" i="42"/>
  <c r="T20" i="12"/>
  <c r="T20" i="34"/>
  <c r="T20" i="18"/>
  <c r="T20" i="43"/>
  <c r="T20" i="28"/>
  <c r="T20" i="22"/>
  <c r="T20" i="41"/>
  <c r="T20" i="40"/>
  <c r="T20" i="52"/>
  <c r="T20" i="36"/>
  <c r="T20" i="33"/>
  <c r="T20" i="44"/>
  <c r="T20" i="19"/>
  <c r="T20" i="21"/>
  <c r="T20" i="29"/>
  <c r="T20" i="15"/>
  <c r="T20" i="49"/>
  <c r="T20" i="24"/>
  <c r="T20" i="8"/>
  <c r="T20" i="38"/>
  <c r="T20" i="50"/>
  <c r="T20" i="14"/>
  <c r="T20" i="20"/>
  <c r="T20" i="17"/>
  <c r="T20" i="48"/>
  <c r="T20" i="25"/>
  <c r="T20" i="35"/>
  <c r="T6" i="44"/>
  <c r="T6" i="50"/>
  <c r="T6" i="25"/>
  <c r="T6" i="52"/>
  <c r="T6" i="36"/>
  <c r="T6" i="51"/>
  <c r="T6" i="32"/>
  <c r="T6" i="40"/>
  <c r="T6" i="27"/>
  <c r="T6" i="43"/>
  <c r="T6" i="24"/>
  <c r="T6" i="15"/>
  <c r="T6" i="38"/>
  <c r="T6" i="23"/>
  <c r="T6" i="16"/>
  <c r="T6" i="12"/>
  <c r="T6" i="31"/>
  <c r="T6" i="22"/>
  <c r="T6" i="29"/>
  <c r="T6" i="20"/>
  <c r="T6" i="19"/>
  <c r="T6" i="39"/>
  <c r="T6" i="33"/>
  <c r="T6" i="42"/>
  <c r="T6" i="18"/>
  <c r="T6" i="34"/>
  <c r="T6" i="37"/>
  <c r="T6" i="14"/>
  <c r="T6" i="28"/>
  <c r="T6" i="49"/>
  <c r="T6" i="13"/>
  <c r="T6" i="17"/>
  <c r="T6" i="8"/>
  <c r="T6" i="26"/>
  <c r="T6" i="41"/>
  <c r="T6" i="30"/>
  <c r="T6" i="48"/>
  <c r="T6" i="21"/>
  <c r="T6" i="35"/>
  <c r="J14" i="51"/>
  <c r="J14" i="13"/>
  <c r="J14" i="50"/>
  <c r="J14" i="40"/>
  <c r="J14" i="38"/>
  <c r="J14" i="20"/>
  <c r="J14" i="25"/>
  <c r="J14" i="43"/>
  <c r="J14" i="24"/>
  <c r="J14" i="28"/>
  <c r="J14" i="52"/>
  <c r="J14" i="36"/>
  <c r="J14" i="12"/>
  <c r="J14" i="41"/>
  <c r="J14" i="31"/>
  <c r="J14" i="21"/>
  <c r="J14" i="15"/>
  <c r="J14" i="34"/>
  <c r="J14" i="30"/>
  <c r="J14" i="39"/>
  <c r="J14" i="35"/>
  <c r="J14" i="18"/>
  <c r="J14" i="14"/>
  <c r="J14" i="26"/>
  <c r="J14" i="16"/>
  <c r="J14" i="49"/>
  <c r="J14" i="19"/>
  <c r="J14" i="48"/>
  <c r="J14" i="22"/>
  <c r="J14" i="27"/>
  <c r="J14" i="42"/>
  <c r="J14" i="29"/>
  <c r="J14" i="32"/>
  <c r="J14" i="44"/>
  <c r="J14" i="37"/>
  <c r="J14" i="17"/>
  <c r="J14" i="33"/>
  <c r="J14" i="8"/>
  <c r="J14" i="23"/>
  <c r="E5" i="27" l="1"/>
  <c r="E40" i="29"/>
  <c r="E5" i="29"/>
  <c r="G5" i="29" s="1"/>
  <c r="E29" i="27"/>
  <c r="G29" i="27" s="1"/>
  <c r="E33" i="29"/>
  <c r="E28" i="29"/>
  <c r="E42" i="29"/>
  <c r="E37" i="27"/>
  <c r="E9" i="29"/>
  <c r="E34" i="27"/>
  <c r="E30" i="27"/>
  <c r="E7" i="25"/>
  <c r="E13" i="21"/>
  <c r="E18" i="27"/>
  <c r="E19" i="29"/>
  <c r="E22" i="27"/>
  <c r="E6" i="29"/>
  <c r="E37" i="51"/>
  <c r="E39" i="23"/>
  <c r="G39" i="23" s="1"/>
  <c r="E15" i="27"/>
  <c r="G15" i="27" s="1"/>
  <c r="E41" i="27"/>
  <c r="E6" i="27"/>
  <c r="E27" i="27"/>
  <c r="G27" i="27" s="1"/>
  <c r="E23" i="29"/>
  <c r="E8" i="29"/>
  <c r="G8" i="29" s="1"/>
  <c r="E16" i="29"/>
  <c r="E15" i="29"/>
  <c r="E37" i="29"/>
  <c r="E38" i="29"/>
  <c r="E27" i="29"/>
  <c r="E25" i="29"/>
  <c r="G25" i="29" s="1"/>
  <c r="E12" i="25"/>
  <c r="E22" i="29"/>
  <c r="E11" i="27"/>
  <c r="E41" i="29"/>
  <c r="E27" i="25"/>
  <c r="G27" i="25" s="1"/>
  <c r="E31" i="27"/>
  <c r="E10" i="27"/>
  <c r="E36" i="27"/>
  <c r="G36" i="27" s="1"/>
  <c r="E42" i="27"/>
  <c r="E35" i="29"/>
  <c r="E11" i="29"/>
  <c r="E30" i="29"/>
  <c r="E12" i="29"/>
  <c r="E17" i="27"/>
  <c r="E31" i="29"/>
  <c r="E34" i="29"/>
  <c r="G34" i="29" s="1"/>
  <c r="E33" i="23"/>
  <c r="G33" i="23" s="1"/>
  <c r="E10" i="29"/>
  <c r="G10" i="29" s="1"/>
  <c r="E13" i="25"/>
  <c r="G13" i="25" s="1"/>
  <c r="E24" i="29"/>
  <c r="E42" i="49"/>
  <c r="E20" i="29"/>
  <c r="E43" i="27"/>
  <c r="G43" i="27" s="1"/>
  <c r="E41" i="25"/>
  <c r="E6" i="21"/>
  <c r="E40" i="27"/>
  <c r="E8" i="27"/>
  <c r="G8" i="27" s="1"/>
  <c r="E38" i="27"/>
  <c r="E9" i="27"/>
  <c r="E18" i="29"/>
  <c r="E29" i="29"/>
  <c r="E43" i="29"/>
  <c r="E21" i="29"/>
  <c r="E21" i="27"/>
  <c r="E26" i="29"/>
  <c r="E14" i="29"/>
  <c r="G14" i="29" s="1"/>
  <c r="E24" i="27"/>
  <c r="E23" i="25"/>
  <c r="E25" i="25"/>
  <c r="E42" i="25"/>
  <c r="E28" i="21"/>
  <c r="G28" i="21" s="1"/>
  <c r="E7" i="21"/>
  <c r="E35" i="23"/>
  <c r="E8" i="25"/>
  <c r="G8" i="25" s="1"/>
  <c r="E32" i="25"/>
  <c r="G32" i="25" s="1"/>
  <c r="E33" i="25"/>
  <c r="G33" i="25" s="1"/>
  <c r="E20" i="35"/>
  <c r="G31" i="29"/>
  <c r="G19" i="37"/>
  <c r="E43" i="23"/>
  <c r="E41" i="33"/>
  <c r="E39" i="14"/>
  <c r="E22" i="21"/>
  <c r="E17" i="21"/>
  <c r="E36" i="23"/>
  <c r="E27" i="33"/>
  <c r="E31" i="33"/>
  <c r="G31" i="33" s="1"/>
  <c r="E29" i="33"/>
  <c r="E39" i="33"/>
  <c r="E35" i="35"/>
  <c r="E9" i="35"/>
  <c r="E8" i="35"/>
  <c r="G8" i="35" s="1"/>
  <c r="E19" i="35"/>
  <c r="E22" i="35"/>
  <c r="E17" i="35"/>
  <c r="E35" i="37"/>
  <c r="E41" i="37"/>
  <c r="E24" i="37"/>
  <c r="E34" i="37"/>
  <c r="G34" i="37" s="1"/>
  <c r="E25" i="37"/>
  <c r="E36" i="37"/>
  <c r="G36" i="37" s="1"/>
  <c r="E27" i="40"/>
  <c r="G27" i="40" s="1"/>
  <c r="E34" i="33"/>
  <c r="G34" i="33" s="1"/>
  <c r="E22" i="33"/>
  <c r="E22" i="44"/>
  <c r="E23" i="40"/>
  <c r="E28" i="25"/>
  <c r="G28" i="25" s="1"/>
  <c r="E5" i="44"/>
  <c r="E32" i="40"/>
  <c r="G32" i="40" s="1"/>
  <c r="E28" i="40"/>
  <c r="E13" i="44"/>
  <c r="G13" i="44" s="1"/>
  <c r="E16" i="25"/>
  <c r="E9" i="40"/>
  <c r="E10" i="25"/>
  <c r="G10" i="25" s="1"/>
  <c r="E37" i="25"/>
  <c r="E18" i="25"/>
  <c r="G34" i="27"/>
  <c r="E10" i="51"/>
  <c r="G10" i="51" s="1"/>
  <c r="E43" i="40"/>
  <c r="E40" i="21"/>
  <c r="G40" i="21" s="1"/>
  <c r="E23" i="21"/>
  <c r="E11" i="23"/>
  <c r="E13" i="33"/>
  <c r="G13" i="33" s="1"/>
  <c r="E7" i="33"/>
  <c r="E14" i="33"/>
  <c r="G14" i="33" s="1"/>
  <c r="E10" i="35"/>
  <c r="G10" i="35" s="1"/>
  <c r="E28" i="35"/>
  <c r="G28" i="35" s="1"/>
  <c r="E6" i="35"/>
  <c r="E7" i="35"/>
  <c r="E41" i="35"/>
  <c r="E23" i="35"/>
  <c r="G23" i="35" s="1"/>
  <c r="E6" i="37"/>
  <c r="E39" i="37"/>
  <c r="E26" i="37"/>
  <c r="E17" i="37"/>
  <c r="E5" i="37"/>
  <c r="G5" i="37" s="1"/>
  <c r="E22" i="37"/>
  <c r="E40" i="37"/>
  <c r="E36" i="40"/>
  <c r="G36" i="40" s="1"/>
  <c r="E24" i="35"/>
  <c r="E9" i="33"/>
  <c r="E15" i="37"/>
  <c r="E30" i="33"/>
  <c r="E19" i="33"/>
  <c r="E31" i="40"/>
  <c r="E22" i="25"/>
  <c r="E25" i="40"/>
  <c r="G25" i="40" s="1"/>
  <c r="E34" i="38"/>
  <c r="G34" i="38" s="1"/>
  <c r="E33" i="14"/>
  <c r="G33" i="14" s="1"/>
  <c r="G19" i="29"/>
  <c r="E32" i="51"/>
  <c r="G32" i="51" s="1"/>
  <c r="E30" i="51"/>
  <c r="E10" i="13"/>
  <c r="E26" i="14"/>
  <c r="E27" i="38"/>
  <c r="G27" i="38" s="1"/>
  <c r="G8" i="14"/>
  <c r="E31" i="14"/>
  <c r="E34" i="13"/>
  <c r="G34" i="13" s="1"/>
  <c r="E13" i="13"/>
  <c r="G13" i="13" s="1"/>
  <c r="E16" i="38"/>
  <c r="E8" i="38"/>
  <c r="G8" i="38" s="1"/>
  <c r="E39" i="51"/>
  <c r="G39" i="51" s="1"/>
  <c r="E11" i="51"/>
  <c r="G11" i="51" s="1"/>
  <c r="E25" i="51"/>
  <c r="E22" i="13"/>
  <c r="E27" i="14"/>
  <c r="G27" i="14" s="1"/>
  <c r="E35" i="38"/>
  <c r="E34" i="40"/>
  <c r="E37" i="40"/>
  <c r="E29" i="40"/>
  <c r="E17" i="40"/>
  <c r="E25" i="38"/>
  <c r="G25" i="38" s="1"/>
  <c r="E18" i="38"/>
  <c r="E13" i="38"/>
  <c r="G13" i="38" s="1"/>
  <c r="E21" i="51"/>
  <c r="E42" i="51"/>
  <c r="E34" i="18"/>
  <c r="G29" i="37"/>
  <c r="G43" i="23"/>
  <c r="G31" i="27"/>
  <c r="G10" i="33"/>
  <c r="G35" i="37"/>
  <c r="G23" i="37"/>
  <c r="E41" i="31"/>
  <c r="E39" i="43"/>
  <c r="G13" i="18"/>
  <c r="G36" i="18"/>
  <c r="E24" i="12"/>
  <c r="E11" i="34"/>
  <c r="E11" i="33"/>
  <c r="G11" i="33" s="1"/>
  <c r="E23" i="33"/>
  <c r="E43" i="33"/>
  <c r="E18" i="33"/>
  <c r="E43" i="35"/>
  <c r="G43" i="35" s="1"/>
  <c r="E5" i="35"/>
  <c r="G5" i="35" s="1"/>
  <c r="E29" i="35"/>
  <c r="E42" i="35"/>
  <c r="E13" i="35"/>
  <c r="E21" i="35"/>
  <c r="E38" i="35"/>
  <c r="E33" i="35"/>
  <c r="E30" i="35"/>
  <c r="E10" i="37"/>
  <c r="E18" i="37"/>
  <c r="E32" i="37"/>
  <c r="G32" i="37" s="1"/>
  <c r="E20" i="37"/>
  <c r="E7" i="37"/>
  <c r="E37" i="37"/>
  <c r="E16" i="37"/>
  <c r="E9" i="37"/>
  <c r="E33" i="40"/>
  <c r="G33" i="40" s="1"/>
  <c r="E39" i="40"/>
  <c r="G39" i="40" s="1"/>
  <c r="E12" i="35"/>
  <c r="E36" i="29"/>
  <c r="G36" i="29" s="1"/>
  <c r="E17" i="29"/>
  <c r="E19" i="18"/>
  <c r="E21" i="18"/>
  <c r="E28" i="27"/>
  <c r="G28" i="27" s="1"/>
  <c r="E7" i="29"/>
  <c r="E13" i="29"/>
  <c r="G13" i="29" s="1"/>
  <c r="E32" i="29"/>
  <c r="G32" i="29" s="1"/>
  <c r="E26" i="33"/>
  <c r="E21" i="33"/>
  <c r="E12" i="33"/>
  <c r="G12" i="33" s="1"/>
  <c r="E14" i="40"/>
  <c r="G14" i="40" s="1"/>
  <c r="E27" i="18"/>
  <c r="G27" i="18" s="1"/>
  <c r="E40" i="18"/>
  <c r="G40" i="18" s="1"/>
  <c r="E39" i="29"/>
  <c r="G39" i="29" s="1"/>
  <c r="E28" i="37"/>
  <c r="G28" i="37" s="1"/>
  <c r="E36" i="33"/>
  <c r="G36" i="33" s="1"/>
  <c r="E32" i="33"/>
  <c r="G32" i="33" s="1"/>
  <c r="E39" i="18"/>
  <c r="G39" i="18" s="1"/>
  <c r="E35" i="18"/>
  <c r="E32" i="18"/>
  <c r="G32" i="18" s="1"/>
  <c r="E28" i="18"/>
  <c r="G28" i="18" s="1"/>
  <c r="E24" i="18"/>
  <c r="E20" i="18"/>
  <c r="E16" i="18"/>
  <c r="E12" i="18"/>
  <c r="E8" i="18"/>
  <c r="G8" i="18" s="1"/>
  <c r="G43" i="37"/>
  <c r="G40" i="37"/>
  <c r="E42" i="28"/>
  <c r="E17" i="28"/>
  <c r="E23" i="48"/>
  <c r="G10" i="27"/>
  <c r="G14" i="18"/>
  <c r="E24" i="36"/>
  <c r="E28" i="12"/>
  <c r="G28" i="12" s="1"/>
  <c r="E11" i="17"/>
  <c r="G11" i="17" s="1"/>
  <c r="E8" i="12"/>
  <c r="G8" i="12" s="1"/>
  <c r="E12" i="26"/>
  <c r="E21" i="31"/>
  <c r="G14" i="35"/>
  <c r="E35" i="43"/>
  <c r="E23" i="39"/>
  <c r="G23" i="39" s="1"/>
  <c r="G43" i="29"/>
  <c r="E42" i="26"/>
  <c r="E43" i="12"/>
  <c r="G43" i="12" s="1"/>
  <c r="E30" i="12"/>
  <c r="E15" i="28"/>
  <c r="E33" i="31"/>
  <c r="G33" i="31" s="1"/>
  <c r="E15" i="36"/>
  <c r="E26" i="39"/>
  <c r="E38" i="26"/>
  <c r="E28" i="43"/>
  <c r="G28" i="43" s="1"/>
  <c r="E39" i="48"/>
  <c r="G39" i="48" s="1"/>
  <c r="E27" i="43"/>
  <c r="G27" i="43" s="1"/>
  <c r="E19" i="36"/>
  <c r="G19" i="36" s="1"/>
  <c r="G29" i="33"/>
  <c r="G29" i="18"/>
  <c r="G31" i="18"/>
  <c r="G31" i="40"/>
  <c r="G31" i="35"/>
  <c r="E30" i="20"/>
  <c r="G30" i="20" s="1"/>
  <c r="E27" i="28"/>
  <c r="G27" i="28" s="1"/>
  <c r="E10" i="31"/>
  <c r="G10" i="31" s="1"/>
  <c r="E29" i="36"/>
  <c r="E22" i="34"/>
  <c r="E19" i="43"/>
  <c r="G13" i="40"/>
  <c r="G13" i="35"/>
  <c r="G12" i="40"/>
  <c r="E9" i="36"/>
  <c r="E13" i="17"/>
  <c r="G13" i="17" s="1"/>
  <c r="E15" i="31"/>
  <c r="E23" i="34"/>
  <c r="E7" i="42"/>
  <c r="E13" i="12"/>
  <c r="E23" i="17"/>
  <c r="E12" i="39"/>
  <c r="G12" i="39" s="1"/>
  <c r="E24" i="39"/>
  <c r="E38" i="39"/>
  <c r="E39" i="39"/>
  <c r="G39" i="39" s="1"/>
  <c r="E14" i="39"/>
  <c r="G14" i="39" s="1"/>
  <c r="E31" i="39"/>
  <c r="G31" i="39" s="1"/>
  <c r="E20" i="39"/>
  <c r="E5" i="39"/>
  <c r="E40" i="39"/>
  <c r="G40" i="39" s="1"/>
  <c r="E32" i="39"/>
  <c r="G32" i="39" s="1"/>
  <c r="E11" i="39"/>
  <c r="E41" i="39"/>
  <c r="E43" i="39"/>
  <c r="G43" i="39" s="1"/>
  <c r="E18" i="28"/>
  <c r="E30" i="28"/>
  <c r="E14" i="28"/>
  <c r="E40" i="28"/>
  <c r="G40" i="28" s="1"/>
  <c r="E11" i="28"/>
  <c r="G11" i="28" s="1"/>
  <c r="E34" i="28"/>
  <c r="E21" i="28"/>
  <c r="E6" i="28"/>
  <c r="E26" i="28"/>
  <c r="E43" i="28"/>
  <c r="G43" i="28" s="1"/>
  <c r="E23" i="28"/>
  <c r="E13" i="28"/>
  <c r="G13" i="28" s="1"/>
  <c r="E7" i="28"/>
  <c r="E12" i="28"/>
  <c r="G12" i="28" s="1"/>
  <c r="E28" i="28"/>
  <c r="E25" i="28"/>
  <c r="G25" i="28" s="1"/>
  <c r="E31" i="28"/>
  <c r="G31" i="28" s="1"/>
  <c r="E11" i="48"/>
  <c r="G11" i="48" s="1"/>
  <c r="E27" i="48"/>
  <c r="G27" i="48" s="1"/>
  <c r="E43" i="48"/>
  <c r="G43" i="48" s="1"/>
  <c r="E26" i="12"/>
  <c r="E10" i="43"/>
  <c r="G10" i="43" s="1"/>
  <c r="E37" i="43"/>
  <c r="E24" i="43"/>
  <c r="E16" i="28"/>
  <c r="E28" i="36"/>
  <c r="G28" i="36" s="1"/>
  <c r="E11" i="36"/>
  <c r="E41" i="36"/>
  <c r="E8" i="36"/>
  <c r="G8" i="36" s="1"/>
  <c r="E43" i="43"/>
  <c r="G43" i="43" s="1"/>
  <c r="E32" i="12"/>
  <c r="E37" i="17"/>
  <c r="E24" i="17"/>
  <c r="E22" i="28"/>
  <c r="E41" i="28"/>
  <c r="E36" i="28"/>
  <c r="G36" i="28" s="1"/>
  <c r="E9" i="28"/>
  <c r="E24" i="31"/>
  <c r="E23" i="31"/>
  <c r="G23" i="31" s="1"/>
  <c r="E17" i="31"/>
  <c r="E30" i="31"/>
  <c r="E19" i="34"/>
  <c r="E25" i="36"/>
  <c r="E35" i="39"/>
  <c r="E20" i="17"/>
  <c r="E10" i="39"/>
  <c r="G10" i="39" s="1"/>
  <c r="E22" i="39"/>
  <c r="E35" i="34"/>
  <c r="E5" i="12"/>
  <c r="G5" i="12" s="1"/>
  <c r="E18" i="26"/>
  <c r="E40" i="26"/>
  <c r="E31" i="26"/>
  <c r="G31" i="26" s="1"/>
  <c r="E40" i="43"/>
  <c r="G40" i="43" s="1"/>
  <c r="E16" i="43"/>
  <c r="E36" i="39"/>
  <c r="G36" i="39" s="1"/>
  <c r="E36" i="26"/>
  <c r="G36" i="26" s="1"/>
  <c r="E32" i="26"/>
  <c r="G32" i="26" s="1"/>
  <c r="E16" i="26"/>
  <c r="E18" i="24"/>
  <c r="E35" i="24"/>
  <c r="E15" i="48"/>
  <c r="E31" i="48"/>
  <c r="G31" i="48" s="1"/>
  <c r="E7" i="48"/>
  <c r="E37" i="12"/>
  <c r="E26" i="43"/>
  <c r="E34" i="43"/>
  <c r="G34" i="43" s="1"/>
  <c r="E12" i="43"/>
  <c r="G12" i="43" s="1"/>
  <c r="E32" i="28"/>
  <c r="G32" i="28" s="1"/>
  <c r="E14" i="36"/>
  <c r="G14" i="36" s="1"/>
  <c r="E39" i="36"/>
  <c r="G39" i="36" s="1"/>
  <c r="E26" i="36"/>
  <c r="E7" i="36"/>
  <c r="E42" i="36"/>
  <c r="E28" i="17"/>
  <c r="G28" i="17" s="1"/>
  <c r="E32" i="17"/>
  <c r="G32" i="17" s="1"/>
  <c r="E43" i="17"/>
  <c r="E35" i="28"/>
  <c r="E24" i="28"/>
  <c r="E29" i="28"/>
  <c r="E29" i="31"/>
  <c r="E43" i="31"/>
  <c r="G43" i="31" s="1"/>
  <c r="E35" i="31"/>
  <c r="E23" i="36"/>
  <c r="E16" i="39"/>
  <c r="E9" i="17"/>
  <c r="E39" i="28"/>
  <c r="G39" i="28" s="1"/>
  <c r="E12" i="17"/>
  <c r="G12" i="17" s="1"/>
  <c r="E28" i="39"/>
  <c r="G28" i="39" s="1"/>
  <c r="C44" i="43"/>
  <c r="E14" i="43"/>
  <c r="G14" i="43" s="1"/>
  <c r="E42" i="43"/>
  <c r="E15" i="43"/>
  <c r="E38" i="43"/>
  <c r="E20" i="43"/>
  <c r="E30" i="43"/>
  <c r="G30" i="43" s="1"/>
  <c r="E5" i="43"/>
  <c r="G5" i="43" s="1"/>
  <c r="E35" i="36"/>
  <c r="G35" i="36" s="1"/>
  <c r="E17" i="36"/>
  <c r="E18" i="36"/>
  <c r="E43" i="36"/>
  <c r="G43" i="36" s="1"/>
  <c r="E12" i="36"/>
  <c r="E33" i="36"/>
  <c r="G33" i="36" s="1"/>
  <c r="E38" i="36"/>
  <c r="E30" i="36"/>
  <c r="G30" i="36" s="1"/>
  <c r="E6" i="36"/>
  <c r="E32" i="36"/>
  <c r="G32" i="36" s="1"/>
  <c r="E27" i="36"/>
  <c r="G27" i="36" s="1"/>
  <c r="E30" i="34"/>
  <c r="E34" i="34"/>
  <c r="G34" i="34" s="1"/>
  <c r="E10" i="34"/>
  <c r="G10" i="34" s="1"/>
  <c r="E25" i="34"/>
  <c r="G25" i="34" s="1"/>
  <c r="E12" i="34"/>
  <c r="E26" i="34"/>
  <c r="E40" i="34"/>
  <c r="G40" i="34" s="1"/>
  <c r="E6" i="34"/>
  <c r="E38" i="34"/>
  <c r="E39" i="34"/>
  <c r="G39" i="34" s="1"/>
  <c r="E43" i="34"/>
  <c r="G43" i="34" s="1"/>
  <c r="E11" i="31"/>
  <c r="G11" i="31" s="1"/>
  <c r="E34" i="31"/>
  <c r="G34" i="31" s="1"/>
  <c r="E12" i="31"/>
  <c r="G12" i="31" s="1"/>
  <c r="E13" i="31"/>
  <c r="E20" i="31"/>
  <c r="E31" i="31"/>
  <c r="G31" i="31" s="1"/>
  <c r="E22" i="31"/>
  <c r="E9" i="31"/>
  <c r="E27" i="31"/>
  <c r="G27" i="31" s="1"/>
  <c r="E6" i="31"/>
  <c r="E7" i="31"/>
  <c r="E42" i="31"/>
  <c r="E37" i="31"/>
  <c r="E19" i="31"/>
  <c r="E27" i="26"/>
  <c r="G27" i="26" s="1"/>
  <c r="E37" i="26"/>
  <c r="E17" i="26"/>
  <c r="E43" i="26"/>
  <c r="E30" i="26"/>
  <c r="E6" i="26"/>
  <c r="E25" i="26"/>
  <c r="G25" i="26" s="1"/>
  <c r="E35" i="26"/>
  <c r="E41" i="26"/>
  <c r="E15" i="17"/>
  <c r="G15" i="17" s="1"/>
  <c r="E25" i="17"/>
  <c r="G25" i="17" s="1"/>
  <c r="E40" i="17"/>
  <c r="G40" i="17" s="1"/>
  <c r="E21" i="17"/>
  <c r="E35" i="17"/>
  <c r="E41" i="17"/>
  <c r="E42" i="17"/>
  <c r="E17" i="17"/>
  <c r="E16" i="17"/>
  <c r="E29" i="17"/>
  <c r="G29" i="17" s="1"/>
  <c r="E19" i="17"/>
  <c r="E33" i="17"/>
  <c r="G33" i="17" s="1"/>
  <c r="C44" i="12"/>
  <c r="E33" i="12"/>
  <c r="E22" i="12"/>
  <c r="E21" i="12"/>
  <c r="E42" i="12"/>
  <c r="E17" i="12"/>
  <c r="E40" i="12"/>
  <c r="G40" i="12" s="1"/>
  <c r="E41" i="12"/>
  <c r="E20" i="12"/>
  <c r="E10" i="12"/>
  <c r="G10" i="12" s="1"/>
  <c r="E19" i="48"/>
  <c r="E35" i="48"/>
  <c r="E34" i="12"/>
  <c r="G34" i="12" s="1"/>
  <c r="E17" i="43"/>
  <c r="E23" i="43"/>
  <c r="E33" i="43"/>
  <c r="G33" i="43" s="1"/>
  <c r="E41" i="43"/>
  <c r="E38" i="28"/>
  <c r="E21" i="36"/>
  <c r="E34" i="36"/>
  <c r="G34" i="36" s="1"/>
  <c r="G40" i="27"/>
  <c r="G5" i="34"/>
  <c r="G5" i="39"/>
  <c r="E6" i="12"/>
  <c r="E36" i="17"/>
  <c r="G36" i="17" s="1"/>
  <c r="E31" i="17"/>
  <c r="G31" i="17" s="1"/>
  <c r="E5" i="28"/>
  <c r="G5" i="28" s="1"/>
  <c r="E37" i="28"/>
  <c r="E10" i="28"/>
  <c r="G10" i="28" s="1"/>
  <c r="E39" i="31"/>
  <c r="G39" i="31" s="1"/>
  <c r="E26" i="31"/>
  <c r="E14" i="31"/>
  <c r="G14" i="31" s="1"/>
  <c r="E42" i="34"/>
  <c r="E20" i="36"/>
  <c r="E19" i="39"/>
  <c r="G19" i="39" s="1"/>
  <c r="E26" i="26"/>
  <c r="E27" i="39"/>
  <c r="G27" i="39" s="1"/>
  <c r="E13" i="34"/>
  <c r="G13" i="34" s="1"/>
  <c r="E25" i="12"/>
  <c r="E39" i="17"/>
  <c r="G39" i="17" s="1"/>
  <c r="E11" i="26"/>
  <c r="G11" i="26" s="1"/>
  <c r="E30" i="39"/>
  <c r="E21" i="43"/>
  <c r="G13" i="26"/>
  <c r="G14" i="28"/>
  <c r="G14" i="8"/>
  <c r="G43" i="18"/>
  <c r="G32" i="12"/>
  <c r="E31" i="43"/>
  <c r="G31" i="43" s="1"/>
  <c r="E11" i="43"/>
  <c r="G11" i="43" s="1"/>
  <c r="E7" i="43"/>
  <c r="G34" i="18"/>
  <c r="E38" i="12"/>
  <c r="E5" i="18"/>
  <c r="G5" i="18" s="1"/>
  <c r="G14" i="25"/>
  <c r="E15" i="49"/>
  <c r="G15" i="49" s="1"/>
  <c r="G31" i="36"/>
  <c r="G28" i="28"/>
  <c r="E35" i="22"/>
  <c r="G35" i="22" s="1"/>
  <c r="E40" i="49"/>
  <c r="G40" i="49" s="1"/>
  <c r="G14" i="51"/>
  <c r="G23" i="28"/>
  <c r="E40" i="20"/>
  <c r="G40" i="20" s="1"/>
  <c r="E6" i="24"/>
  <c r="E9" i="42"/>
  <c r="E40" i="44"/>
  <c r="G40" i="44" s="1"/>
  <c r="E39" i="25"/>
  <c r="G39" i="25" s="1"/>
  <c r="G35" i="29"/>
  <c r="E28" i="20"/>
  <c r="E6" i="22"/>
  <c r="E17" i="44"/>
  <c r="E5" i="36"/>
  <c r="G5" i="36" s="1"/>
  <c r="G8" i="37"/>
  <c r="G36" i="23"/>
  <c r="G40" i="29"/>
  <c r="G14" i="37"/>
  <c r="E7" i="20"/>
  <c r="E20" i="20"/>
  <c r="E26" i="22"/>
  <c r="E10" i="22"/>
  <c r="G10" i="22" s="1"/>
  <c r="E30" i="24"/>
  <c r="E38" i="24"/>
  <c r="E15" i="42"/>
  <c r="G15" i="42" s="1"/>
  <c r="E42" i="42"/>
  <c r="G13" i="52"/>
  <c r="G33" i="29"/>
  <c r="E16" i="20"/>
  <c r="E33" i="20"/>
  <c r="G33" i="20" s="1"/>
  <c r="E38" i="22"/>
  <c r="E33" i="22"/>
  <c r="G33" i="22" s="1"/>
  <c r="E32" i="24"/>
  <c r="G32" i="24" s="1"/>
  <c r="E14" i="24"/>
  <c r="G14" i="24" s="1"/>
  <c r="E13" i="42"/>
  <c r="G13" i="42" s="1"/>
  <c r="E26" i="42"/>
  <c r="E34" i="42"/>
  <c r="G34" i="42" s="1"/>
  <c r="E25" i="22"/>
  <c r="E29" i="20"/>
  <c r="G8" i="33"/>
  <c r="G39" i="37"/>
  <c r="G31" i="37"/>
  <c r="G27" i="37"/>
  <c r="E25" i="20"/>
  <c r="E35" i="20"/>
  <c r="E31" i="22"/>
  <c r="G31" i="22" s="1"/>
  <c r="E28" i="22"/>
  <c r="G28" i="22" s="1"/>
  <c r="E42" i="24"/>
  <c r="E7" i="24"/>
  <c r="E24" i="24"/>
  <c r="E17" i="42"/>
  <c r="E10" i="42"/>
  <c r="G10" i="42" s="1"/>
  <c r="G34" i="35"/>
  <c r="G40" i="26"/>
  <c r="G19" i="27"/>
  <c r="G33" i="33"/>
  <c r="G36" i="35"/>
  <c r="E34" i="20"/>
  <c r="G34" i="20" s="1"/>
  <c r="E12" i="20"/>
  <c r="G12" i="20" s="1"/>
  <c r="E23" i="20"/>
  <c r="G23" i="20" s="1"/>
  <c r="E21" i="20"/>
  <c r="E5" i="20"/>
  <c r="E17" i="20"/>
  <c r="E13" i="20"/>
  <c r="G13" i="20" s="1"/>
  <c r="E15" i="20"/>
  <c r="E43" i="20"/>
  <c r="G43" i="20" s="1"/>
  <c r="E36" i="22"/>
  <c r="G36" i="22" s="1"/>
  <c r="E5" i="22"/>
  <c r="E23" i="22"/>
  <c r="E34" i="22"/>
  <c r="G34" i="22" s="1"/>
  <c r="E21" i="22"/>
  <c r="E42" i="22"/>
  <c r="E16" i="22"/>
  <c r="E22" i="22"/>
  <c r="G22" i="22" s="1"/>
  <c r="E20" i="24"/>
  <c r="E13" i="24"/>
  <c r="G13" i="24" s="1"/>
  <c r="E22" i="24"/>
  <c r="G22" i="24" s="1"/>
  <c r="E12" i="24"/>
  <c r="G12" i="24" s="1"/>
  <c r="E41" i="24"/>
  <c r="E16" i="24"/>
  <c r="E9" i="24"/>
  <c r="E23" i="24"/>
  <c r="E43" i="24"/>
  <c r="G43" i="24" s="1"/>
  <c r="E16" i="42"/>
  <c r="E18" i="42"/>
  <c r="E37" i="42"/>
  <c r="E19" i="42"/>
  <c r="E11" i="42"/>
  <c r="G11" i="42" s="1"/>
  <c r="E33" i="42"/>
  <c r="G33" i="42" s="1"/>
  <c r="E27" i="42"/>
  <c r="G27" i="42" s="1"/>
  <c r="E29" i="42"/>
  <c r="G29" i="42" s="1"/>
  <c r="E22" i="42"/>
  <c r="E22" i="20"/>
  <c r="E23" i="49"/>
  <c r="G23" i="49" s="1"/>
  <c r="E30" i="49"/>
  <c r="E16" i="49"/>
  <c r="E31" i="49"/>
  <c r="G31" i="49" s="1"/>
  <c r="E20" i="49"/>
  <c r="E26" i="49"/>
  <c r="G5" i="27"/>
  <c r="G33" i="37"/>
  <c r="G39" i="20"/>
  <c r="G32" i="35"/>
  <c r="E10" i="20"/>
  <c r="G10" i="20" s="1"/>
  <c r="E31" i="20"/>
  <c r="G31" i="20" s="1"/>
  <c r="E11" i="20"/>
  <c r="E37" i="20"/>
  <c r="E9" i="20"/>
  <c r="E6" i="20"/>
  <c r="E27" i="20"/>
  <c r="E13" i="22"/>
  <c r="G13" i="22" s="1"/>
  <c r="E40" i="22"/>
  <c r="G40" i="22" s="1"/>
  <c r="E24" i="22"/>
  <c r="E7" i="22"/>
  <c r="E27" i="22"/>
  <c r="G27" i="22" s="1"/>
  <c r="E29" i="22"/>
  <c r="E18" i="22"/>
  <c r="E32" i="22"/>
  <c r="G32" i="22" s="1"/>
  <c r="E14" i="22"/>
  <c r="G14" i="22" s="1"/>
  <c r="E11" i="24"/>
  <c r="G11" i="24" s="1"/>
  <c r="E17" i="24"/>
  <c r="E34" i="24"/>
  <c r="G34" i="24" s="1"/>
  <c r="E39" i="24"/>
  <c r="G39" i="24" s="1"/>
  <c r="E10" i="24"/>
  <c r="E27" i="24"/>
  <c r="G27" i="24" s="1"/>
  <c r="E21" i="24"/>
  <c r="E15" i="24"/>
  <c r="E28" i="42"/>
  <c r="G28" i="42" s="1"/>
  <c r="E31" i="42"/>
  <c r="G31" i="42" s="1"/>
  <c r="E14" i="42"/>
  <c r="G14" i="42" s="1"/>
  <c r="E43" i="42"/>
  <c r="G43" i="42" s="1"/>
  <c r="E25" i="42"/>
  <c r="G25" i="42" s="1"/>
  <c r="E30" i="42"/>
  <c r="E8" i="42"/>
  <c r="G8" i="42" s="1"/>
  <c r="E38" i="42"/>
  <c r="E41" i="42"/>
  <c r="E34" i="49"/>
  <c r="G34" i="49" s="1"/>
  <c r="E32" i="49"/>
  <c r="G32" i="49" s="1"/>
  <c r="E39" i="49"/>
  <c r="E8" i="49"/>
  <c r="G8" i="49" s="1"/>
  <c r="E18" i="49"/>
  <c r="E24" i="20"/>
  <c r="G10" i="13"/>
  <c r="G28" i="29"/>
  <c r="G40" i="35"/>
  <c r="E42" i="20"/>
  <c r="E26" i="20"/>
  <c r="E8" i="20"/>
  <c r="G8" i="20" s="1"/>
  <c r="E41" i="20"/>
  <c r="E14" i="20"/>
  <c r="G14" i="20" s="1"/>
  <c r="E32" i="20"/>
  <c r="G32" i="20" s="1"/>
  <c r="E18" i="20"/>
  <c r="E30" i="22"/>
  <c r="E20" i="22"/>
  <c r="E39" i="22"/>
  <c r="E43" i="22"/>
  <c r="G43" i="22" s="1"/>
  <c r="E12" i="22"/>
  <c r="G12" i="22" s="1"/>
  <c r="E37" i="22"/>
  <c r="E11" i="22"/>
  <c r="G11" i="22" s="1"/>
  <c r="E9" i="22"/>
  <c r="E41" i="22"/>
  <c r="E8" i="24"/>
  <c r="G8" i="24" s="1"/>
  <c r="E29" i="24"/>
  <c r="E5" i="24"/>
  <c r="G5" i="24" s="1"/>
  <c r="E40" i="24"/>
  <c r="G40" i="24" s="1"/>
  <c r="E26" i="24"/>
  <c r="E28" i="24"/>
  <c r="G28" i="24" s="1"/>
  <c r="E33" i="24"/>
  <c r="G33" i="24" s="1"/>
  <c r="E31" i="24"/>
  <c r="G31" i="24" s="1"/>
  <c r="E20" i="42"/>
  <c r="E21" i="42"/>
  <c r="E5" i="42"/>
  <c r="G5" i="42" s="1"/>
  <c r="E12" i="42"/>
  <c r="G12" i="42" s="1"/>
  <c r="E24" i="42"/>
  <c r="E6" i="42"/>
  <c r="E35" i="42"/>
  <c r="E12" i="44"/>
  <c r="G12" i="44" s="1"/>
  <c r="G12" i="26"/>
  <c r="E28" i="44"/>
  <c r="G28" i="44" s="1"/>
  <c r="G10" i="38"/>
  <c r="C44" i="44"/>
  <c r="E35" i="44"/>
  <c r="E14" i="44"/>
  <c r="G14" i="44" s="1"/>
  <c r="E18" i="44"/>
  <c r="E23" i="44"/>
  <c r="E31" i="44"/>
  <c r="G31" i="44" s="1"/>
  <c r="E33" i="44"/>
  <c r="G33" i="44" s="1"/>
  <c r="E41" i="44"/>
  <c r="E26" i="44"/>
  <c r="E8" i="44"/>
  <c r="G8" i="44" s="1"/>
  <c r="E15" i="44"/>
  <c r="E19" i="44"/>
  <c r="E24" i="44"/>
  <c r="E32" i="44"/>
  <c r="G32" i="44" s="1"/>
  <c r="E7" i="44"/>
  <c r="E43" i="44"/>
  <c r="G43" i="44" s="1"/>
  <c r="E34" i="44"/>
  <c r="G34" i="44" s="1"/>
  <c r="E11" i="44"/>
  <c r="E16" i="44"/>
  <c r="E21" i="44"/>
  <c r="E25" i="44"/>
  <c r="E36" i="44"/>
  <c r="G36" i="44" s="1"/>
  <c r="C44" i="38"/>
  <c r="E14" i="38"/>
  <c r="G14" i="38" s="1"/>
  <c r="E43" i="38"/>
  <c r="G43" i="38" s="1"/>
  <c r="E6" i="38"/>
  <c r="E42" i="38"/>
  <c r="E12" i="38"/>
  <c r="G12" i="38" s="1"/>
  <c r="E24" i="38"/>
  <c r="E28" i="38"/>
  <c r="G28" i="38" s="1"/>
  <c r="E38" i="38"/>
  <c r="E22" i="38"/>
  <c r="E31" i="38"/>
  <c r="G31" i="38" s="1"/>
  <c r="E21" i="38"/>
  <c r="E17" i="38"/>
  <c r="E7" i="38"/>
  <c r="E20" i="38"/>
  <c r="E30" i="38"/>
  <c r="E33" i="38"/>
  <c r="G33" i="38" s="1"/>
  <c r="E41" i="38"/>
  <c r="E26" i="38"/>
  <c r="E11" i="38"/>
  <c r="C44" i="25"/>
  <c r="E19" i="25"/>
  <c r="E40" i="25"/>
  <c r="G40" i="25" s="1"/>
  <c r="E26" i="25"/>
  <c r="E38" i="25"/>
  <c r="E20" i="25"/>
  <c r="E5" i="25"/>
  <c r="E6" i="25"/>
  <c r="E36" i="25"/>
  <c r="G36" i="25" s="1"/>
  <c r="E21" i="25"/>
  <c r="E29" i="25"/>
  <c r="G29" i="25" s="1"/>
  <c r="E11" i="25"/>
  <c r="E43" i="25"/>
  <c r="G43" i="25" s="1"/>
  <c r="E31" i="25"/>
  <c r="G31" i="25" s="1"/>
  <c r="E35" i="25"/>
  <c r="E30" i="25"/>
  <c r="E17" i="25"/>
  <c r="E24" i="25"/>
  <c r="E9" i="25"/>
  <c r="C44" i="23"/>
  <c r="E27" i="23"/>
  <c r="G27" i="23" s="1"/>
  <c r="E13" i="23"/>
  <c r="G13" i="23" s="1"/>
  <c r="E9" i="23"/>
  <c r="E42" i="23"/>
  <c r="E24" i="23"/>
  <c r="E18" i="23"/>
  <c r="E5" i="23"/>
  <c r="E10" i="23"/>
  <c r="G10" i="23" s="1"/>
  <c r="E38" i="23"/>
  <c r="E19" i="23"/>
  <c r="G19" i="23" s="1"/>
  <c r="E22" i="23"/>
  <c r="E29" i="23"/>
  <c r="G29" i="23" s="1"/>
  <c r="E26" i="23"/>
  <c r="E30" i="23"/>
  <c r="E37" i="23"/>
  <c r="E20" i="23"/>
  <c r="E12" i="23"/>
  <c r="G12" i="23" s="1"/>
  <c r="E15" i="23"/>
  <c r="G15" i="23" s="1"/>
  <c r="E17" i="23"/>
  <c r="E6" i="23"/>
  <c r="E8" i="23"/>
  <c r="G8" i="23" s="1"/>
  <c r="E31" i="23"/>
  <c r="G31" i="23" s="1"/>
  <c r="E32" i="23"/>
  <c r="G32" i="23" s="1"/>
  <c r="E28" i="23"/>
  <c r="E41" i="23"/>
  <c r="E25" i="23"/>
  <c r="E21" i="23"/>
  <c r="C44" i="21"/>
  <c r="E5" i="21"/>
  <c r="E10" i="21"/>
  <c r="G10" i="21" s="1"/>
  <c r="E16" i="21"/>
  <c r="E12" i="21"/>
  <c r="G12" i="21" s="1"/>
  <c r="E27" i="21"/>
  <c r="G27" i="21" s="1"/>
  <c r="E9" i="21"/>
  <c r="E30" i="21"/>
  <c r="E33" i="21"/>
  <c r="E8" i="21"/>
  <c r="G8" i="21" s="1"/>
  <c r="E24" i="21"/>
  <c r="E42" i="21"/>
  <c r="E20" i="21"/>
  <c r="E34" i="21"/>
  <c r="G34" i="21" s="1"/>
  <c r="E36" i="21"/>
  <c r="G36" i="21" s="1"/>
  <c r="E38" i="21"/>
  <c r="E21" i="21"/>
  <c r="E31" i="21"/>
  <c r="G31" i="21" s="1"/>
  <c r="E11" i="21"/>
  <c r="E15" i="21"/>
  <c r="E25" i="21"/>
  <c r="E18" i="21"/>
  <c r="E32" i="21"/>
  <c r="G32" i="21" s="1"/>
  <c r="E43" i="21"/>
  <c r="G43" i="21" s="1"/>
  <c r="E37" i="21"/>
  <c r="E39" i="21"/>
  <c r="E41" i="21"/>
  <c r="E14" i="21"/>
  <c r="G14" i="21" s="1"/>
  <c r="E29" i="21"/>
  <c r="E20" i="19"/>
  <c r="E23" i="19"/>
  <c r="G23" i="19" s="1"/>
  <c r="C44" i="14"/>
  <c r="E30" i="14"/>
  <c r="E43" i="14"/>
  <c r="G43" i="14" s="1"/>
  <c r="E22" i="14"/>
  <c r="E7" i="14"/>
  <c r="E41" i="14"/>
  <c r="E14" i="14"/>
  <c r="G14" i="14" s="1"/>
  <c r="E42" i="14"/>
  <c r="E5" i="14"/>
  <c r="G5" i="14" s="1"/>
  <c r="E18" i="14"/>
  <c r="E16" i="14"/>
  <c r="E38" i="14"/>
  <c r="E11" i="14"/>
  <c r="G11" i="14" s="1"/>
  <c r="E15" i="14"/>
  <c r="G15" i="14" s="1"/>
  <c r="E10" i="14"/>
  <c r="E23" i="14"/>
  <c r="G23" i="14" s="1"/>
  <c r="E35" i="14"/>
  <c r="E36" i="14"/>
  <c r="G36" i="14" s="1"/>
  <c r="E34" i="14"/>
  <c r="G34" i="14" s="1"/>
  <c r="E33" i="13"/>
  <c r="E28" i="13"/>
  <c r="G28" i="13" s="1"/>
  <c r="E21" i="13"/>
  <c r="E39" i="13"/>
  <c r="E38" i="13"/>
  <c r="E40" i="13"/>
  <c r="G40" i="13" s="1"/>
  <c r="E14" i="13"/>
  <c r="G14" i="13" s="1"/>
  <c r="E17" i="13"/>
  <c r="E30" i="13"/>
  <c r="E43" i="13"/>
  <c r="E16" i="13"/>
  <c r="E20" i="13"/>
  <c r="E24" i="13"/>
  <c r="E36" i="13"/>
  <c r="G36" i="13" s="1"/>
  <c r="E8" i="13"/>
  <c r="G8" i="13" s="1"/>
  <c r="E42" i="13"/>
  <c r="E35" i="13"/>
  <c r="E12" i="13"/>
  <c r="G12" i="13" s="1"/>
  <c r="C44" i="51"/>
  <c r="E15" i="51"/>
  <c r="E26" i="51"/>
  <c r="E31" i="51"/>
  <c r="G31" i="51" s="1"/>
  <c r="E38" i="51"/>
  <c r="E5" i="51"/>
  <c r="E17" i="51"/>
  <c r="E35" i="51"/>
  <c r="E13" i="51"/>
  <c r="E23" i="51"/>
  <c r="E8" i="51"/>
  <c r="G8" i="51" s="1"/>
  <c r="E20" i="51"/>
  <c r="E27" i="51"/>
  <c r="G27" i="51" s="1"/>
  <c r="E33" i="51"/>
  <c r="G33" i="51" s="1"/>
  <c r="E40" i="51"/>
  <c r="G40" i="51" s="1"/>
  <c r="E6" i="51"/>
  <c r="E19" i="51"/>
  <c r="G19" i="51" s="1"/>
  <c r="E43" i="51"/>
  <c r="G43" i="51" s="1"/>
  <c r="E16" i="51"/>
  <c r="E28" i="51"/>
  <c r="G28" i="51" s="1"/>
  <c r="E12" i="51"/>
  <c r="E24" i="51"/>
  <c r="E29" i="51"/>
  <c r="G29" i="51" s="1"/>
  <c r="E36" i="51"/>
  <c r="G36" i="51" s="1"/>
  <c r="E41" i="51"/>
  <c r="E9" i="51"/>
  <c r="E22" i="51"/>
  <c r="E7" i="51"/>
  <c r="E18" i="51"/>
  <c r="E34" i="51"/>
  <c r="G34" i="51" s="1"/>
  <c r="E20" i="44"/>
  <c r="G31" i="14"/>
  <c r="G27" i="29"/>
  <c r="G5" i="44"/>
  <c r="E34" i="25"/>
  <c r="G34" i="25" s="1"/>
  <c r="E15" i="25"/>
  <c r="E23" i="23"/>
  <c r="E19" i="21"/>
  <c r="E37" i="44"/>
  <c r="E6" i="44"/>
  <c r="C44" i="8"/>
  <c r="E26" i="8"/>
  <c r="E20" i="8"/>
  <c r="E40" i="8"/>
  <c r="G40" i="8" s="1"/>
  <c r="E15" i="8"/>
  <c r="E5" i="8"/>
  <c r="G5" i="8" s="1"/>
  <c r="E29" i="8"/>
  <c r="G29" i="8" s="1"/>
  <c r="E16" i="8"/>
  <c r="E13" i="8"/>
  <c r="G13" i="8" s="1"/>
  <c r="E32" i="8"/>
  <c r="G32" i="8" s="1"/>
  <c r="G27" i="33"/>
  <c r="E42" i="52"/>
  <c r="E36" i="52"/>
  <c r="G36" i="52" s="1"/>
  <c r="E26" i="52"/>
  <c r="E21" i="52"/>
  <c r="E12" i="52"/>
  <c r="E7" i="52"/>
  <c r="E35" i="52"/>
  <c r="E28" i="52"/>
  <c r="E18" i="52"/>
  <c r="E11" i="52"/>
  <c r="E7" i="8"/>
  <c r="E41" i="8"/>
  <c r="E36" i="8"/>
  <c r="G36" i="8" s="1"/>
  <c r="E12" i="8"/>
  <c r="E28" i="8"/>
  <c r="C44" i="39"/>
  <c r="E42" i="39"/>
  <c r="E7" i="39"/>
  <c r="E15" i="39"/>
  <c r="G15" i="39" s="1"/>
  <c r="E8" i="39"/>
  <c r="G8" i="39" s="1"/>
  <c r="E18" i="39"/>
  <c r="C44" i="36"/>
  <c r="E13" i="36"/>
  <c r="G13" i="36" s="1"/>
  <c r="E10" i="36"/>
  <c r="G10" i="36" s="1"/>
  <c r="E36" i="34"/>
  <c r="G36" i="34" s="1"/>
  <c r="E24" i="34"/>
  <c r="E18" i="34"/>
  <c r="E27" i="34"/>
  <c r="G27" i="34" s="1"/>
  <c r="E31" i="34"/>
  <c r="G31" i="34" s="1"/>
  <c r="E32" i="34"/>
  <c r="G32" i="34" s="1"/>
  <c r="E29" i="34"/>
  <c r="E14" i="34"/>
  <c r="G14" i="34" s="1"/>
  <c r="E28" i="34"/>
  <c r="G28" i="34" s="1"/>
  <c r="C44" i="26"/>
  <c r="E9" i="26"/>
  <c r="E23" i="26"/>
  <c r="G23" i="26" s="1"/>
  <c r="E19" i="26"/>
  <c r="E39" i="26"/>
  <c r="E15" i="26"/>
  <c r="E22" i="26"/>
  <c r="E28" i="26"/>
  <c r="G28" i="26" s="1"/>
  <c r="E21" i="26"/>
  <c r="E33" i="26"/>
  <c r="G33" i="26" s="1"/>
  <c r="E34" i="26"/>
  <c r="G34" i="26" s="1"/>
  <c r="E10" i="26"/>
  <c r="G10" i="26" s="1"/>
  <c r="E29" i="26"/>
  <c r="G29" i="26" s="1"/>
  <c r="C44" i="17"/>
  <c r="E5" i="17"/>
  <c r="E27" i="17"/>
  <c r="G27" i="17" s="1"/>
  <c r="E8" i="17"/>
  <c r="G8" i="17" s="1"/>
  <c r="C44" i="13"/>
  <c r="E23" i="13"/>
  <c r="E9" i="13"/>
  <c r="E6" i="13"/>
  <c r="E37" i="13"/>
  <c r="E11" i="13"/>
  <c r="G11" i="13" s="1"/>
  <c r="E32" i="13"/>
  <c r="G32" i="13" s="1"/>
  <c r="E33" i="8"/>
  <c r="G33" i="8" s="1"/>
  <c r="G29" i="22"/>
  <c r="G14" i="52"/>
  <c r="E40" i="52"/>
  <c r="G40" i="52" s="1"/>
  <c r="E34" i="52"/>
  <c r="G34" i="52" s="1"/>
  <c r="E25" i="52"/>
  <c r="G25" i="52" s="1"/>
  <c r="E19" i="52"/>
  <c r="E10" i="52"/>
  <c r="G10" i="52" s="1"/>
  <c r="E43" i="52"/>
  <c r="G43" i="52" s="1"/>
  <c r="E32" i="52"/>
  <c r="G32" i="52" s="1"/>
  <c r="E27" i="52"/>
  <c r="G27" i="52" s="1"/>
  <c r="E17" i="52"/>
  <c r="E6" i="52"/>
  <c r="E37" i="8"/>
  <c r="E8" i="8"/>
  <c r="G8" i="8" s="1"/>
  <c r="E22" i="8"/>
  <c r="E21" i="8"/>
  <c r="E31" i="8"/>
  <c r="G31" i="8" s="1"/>
  <c r="E37" i="24"/>
  <c r="E25" i="24"/>
  <c r="C44" i="22"/>
  <c r="E15" i="22"/>
  <c r="E17" i="22"/>
  <c r="E8" i="22"/>
  <c r="G31" i="52"/>
  <c r="E38" i="52"/>
  <c r="E33" i="52"/>
  <c r="E24" i="52"/>
  <c r="E15" i="52"/>
  <c r="E9" i="52"/>
  <c r="E41" i="52"/>
  <c r="E30" i="52"/>
  <c r="G30" i="52" s="1"/>
  <c r="E23" i="52"/>
  <c r="G23" i="52" s="1"/>
  <c r="E16" i="52"/>
  <c r="E25" i="8"/>
  <c r="G25" i="8" s="1"/>
  <c r="E27" i="8"/>
  <c r="G27" i="8" s="1"/>
  <c r="E24" i="8"/>
  <c r="E42" i="8"/>
  <c r="E30" i="8"/>
  <c r="E39" i="8"/>
  <c r="G39" i="8" s="1"/>
  <c r="E40" i="42"/>
  <c r="E36" i="42"/>
  <c r="G36" i="42" s="1"/>
  <c r="E32" i="42"/>
  <c r="G32" i="42" s="1"/>
  <c r="C44" i="40"/>
  <c r="E40" i="40"/>
  <c r="G40" i="40" s="1"/>
  <c r="E5" i="40"/>
  <c r="G5" i="40" s="1"/>
  <c r="E19" i="40"/>
  <c r="E6" i="40"/>
  <c r="E20" i="40"/>
  <c r="E35" i="40"/>
  <c r="E38" i="40"/>
  <c r="E21" i="40"/>
  <c r="E34" i="8"/>
  <c r="G34" i="8" s="1"/>
  <c r="E9" i="12"/>
  <c r="E16" i="12"/>
  <c r="E34" i="39"/>
  <c r="G34" i="39" s="1"/>
  <c r="E7" i="26"/>
  <c r="E34" i="23"/>
  <c r="E31" i="13"/>
  <c r="G31" i="13" s="1"/>
  <c r="E27" i="13"/>
  <c r="G27" i="13" s="1"/>
  <c r="E19" i="13"/>
  <c r="E15" i="13"/>
  <c r="G15" i="13" s="1"/>
  <c r="E7" i="13"/>
  <c r="E38" i="8"/>
  <c r="E23" i="8"/>
  <c r="E11" i="8"/>
  <c r="E14" i="12"/>
  <c r="G14" i="12" s="1"/>
  <c r="E29" i="12"/>
  <c r="E12" i="12"/>
  <c r="G12" i="12" s="1"/>
  <c r="E26" i="40"/>
  <c r="E22" i="40"/>
  <c r="E18" i="40"/>
  <c r="E15" i="40"/>
  <c r="G15" i="40" s="1"/>
  <c r="E11" i="40"/>
  <c r="G11" i="40" s="1"/>
  <c r="E7" i="40"/>
  <c r="E37" i="39"/>
  <c r="E33" i="39"/>
  <c r="G33" i="39" s="1"/>
  <c r="E29" i="39"/>
  <c r="G29" i="39" s="1"/>
  <c r="E25" i="39"/>
  <c r="E21" i="39"/>
  <c r="E17" i="39"/>
  <c r="E13" i="39"/>
  <c r="G13" i="39" s="1"/>
  <c r="E9" i="39"/>
  <c r="E14" i="26"/>
  <c r="G14" i="26" s="1"/>
  <c r="E38" i="17"/>
  <c r="E34" i="17"/>
  <c r="G34" i="17" s="1"/>
  <c r="E30" i="17"/>
  <c r="E26" i="17"/>
  <c r="E22" i="17"/>
  <c r="E18" i="17"/>
  <c r="E14" i="17"/>
  <c r="G14" i="17" s="1"/>
  <c r="E10" i="17"/>
  <c r="E6" i="17"/>
  <c r="E37" i="14"/>
  <c r="E29" i="14"/>
  <c r="E25" i="14"/>
  <c r="E21" i="14"/>
  <c r="E17" i="14"/>
  <c r="E13" i="14"/>
  <c r="G13" i="14" s="1"/>
  <c r="E9" i="14"/>
  <c r="E6" i="14"/>
  <c r="E39" i="12"/>
  <c r="G39" i="12" s="1"/>
  <c r="E35" i="12"/>
  <c r="E31" i="12"/>
  <c r="G31" i="12" s="1"/>
  <c r="E27" i="12"/>
  <c r="G27" i="12" s="1"/>
  <c r="E23" i="12"/>
  <c r="E19" i="12"/>
  <c r="G19" i="12" s="1"/>
  <c r="E15" i="12"/>
  <c r="E11" i="12"/>
  <c r="G11" i="12" s="1"/>
  <c r="E7" i="12"/>
  <c r="E19" i="8"/>
  <c r="E18" i="8"/>
  <c r="AH40" i="4"/>
  <c r="F40" i="4" s="1"/>
  <c r="J35" i="48"/>
  <c r="J35" i="30"/>
  <c r="J35" i="34"/>
  <c r="J35" i="49"/>
  <c r="J35" i="33"/>
  <c r="J35" i="50"/>
  <c r="J35" i="8"/>
  <c r="J35" i="39"/>
  <c r="J35" i="20"/>
  <c r="J35" i="25"/>
  <c r="J35" i="19"/>
  <c r="J35" i="13"/>
  <c r="J35" i="51"/>
  <c r="J35" i="12"/>
  <c r="J35" i="35"/>
  <c r="J35" i="16"/>
  <c r="J35" i="52"/>
  <c r="J35" i="31"/>
  <c r="J35" i="40"/>
  <c r="J35" i="18"/>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V22" i="34"/>
  <c r="V22" i="42"/>
  <c r="V22" i="16"/>
  <c r="V22" i="51"/>
  <c r="V22" i="14"/>
  <c r="V22" i="39"/>
  <c r="V22" i="33"/>
  <c r="V22" i="24"/>
  <c r="V22" i="20"/>
  <c r="F22" i="41"/>
  <c r="P22" i="20"/>
  <c r="P22" i="42"/>
  <c r="F22" i="24"/>
  <c r="F22" i="48"/>
  <c r="P22" i="49"/>
  <c r="P22" i="43"/>
  <c r="P22" i="39"/>
  <c r="F22" i="12"/>
  <c r="F22" i="49"/>
  <c r="P22" i="52"/>
  <c r="P22" i="41"/>
  <c r="F22" i="27"/>
  <c r="F22" i="52"/>
  <c r="P22" i="18"/>
  <c r="F22" i="19"/>
  <c r="P22" i="19"/>
  <c r="P22" i="23"/>
  <c r="P22" i="31"/>
  <c r="F22" i="15"/>
  <c r="P22" i="22"/>
  <c r="P22" i="24"/>
  <c r="P22" i="33"/>
  <c r="F22" i="22"/>
  <c r="F22" i="35"/>
  <c r="F22" i="14"/>
  <c r="P22" i="34"/>
  <c r="P22" i="32"/>
  <c r="F22" i="44"/>
  <c r="F22" i="21"/>
  <c r="P22" i="51"/>
  <c r="P22" i="38"/>
  <c r="F22" i="29"/>
  <c r="F22" i="28"/>
  <c r="F22" i="16"/>
  <c r="F22" i="43"/>
  <c r="P22" i="37"/>
  <c r="P22" i="21"/>
  <c r="P22" i="48"/>
  <c r="P22" i="29"/>
  <c r="C44" i="19"/>
  <c r="E8" i="19"/>
  <c r="G8" i="19" s="1"/>
  <c r="E33" i="19"/>
  <c r="G33" i="19" s="1"/>
  <c r="E39" i="19"/>
  <c r="G39" i="19" s="1"/>
  <c r="E7" i="19"/>
  <c r="E17" i="19"/>
  <c r="E11" i="19"/>
  <c r="G11" i="19" s="1"/>
  <c r="E38" i="19"/>
  <c r="E40" i="19"/>
  <c r="G40" i="19" s="1"/>
  <c r="E12" i="19"/>
  <c r="G12" i="19" s="1"/>
  <c r="E42" i="19"/>
  <c r="E5" i="19"/>
  <c r="G5" i="19" s="1"/>
  <c r="E25" i="19"/>
  <c r="E21" i="19"/>
  <c r="E41" i="19"/>
  <c r="E16" i="19"/>
  <c r="E34" i="19"/>
  <c r="E22" i="19"/>
  <c r="G22" i="19" s="1"/>
  <c r="E30" i="19"/>
  <c r="E29" i="19"/>
  <c r="G29" i="19" s="1"/>
  <c r="E14" i="19"/>
  <c r="G14" i="19" s="1"/>
  <c r="E6" i="19"/>
  <c r="E13" i="19"/>
  <c r="E32" i="19"/>
  <c r="G32" i="19" s="1"/>
  <c r="E19" i="19"/>
  <c r="G19" i="19" s="1"/>
  <c r="E36" i="19"/>
  <c r="E35" i="19"/>
  <c r="E28" i="19"/>
  <c r="G28" i="19" s="1"/>
  <c r="E37" i="19"/>
  <c r="E15" i="19"/>
  <c r="E24" i="19"/>
  <c r="E43" i="19"/>
  <c r="G43" i="19" s="1"/>
  <c r="E9" i="19"/>
  <c r="E27" i="19"/>
  <c r="G27" i="19" s="1"/>
  <c r="G23" i="12"/>
  <c r="F15" i="24"/>
  <c r="F15" i="52"/>
  <c r="F15" i="18"/>
  <c r="G15" i="18" s="1"/>
  <c r="P15" i="20"/>
  <c r="P15" i="29"/>
  <c r="F15" i="31"/>
  <c r="G15" i="31" s="1"/>
  <c r="F15" i="29"/>
  <c r="P15" i="48"/>
  <c r="P15" i="50"/>
  <c r="F15" i="34"/>
  <c r="P15" i="15"/>
  <c r="P15" i="30"/>
  <c r="F15" i="35"/>
  <c r="G15" i="35" s="1"/>
  <c r="P15" i="12"/>
  <c r="P15" i="43"/>
  <c r="F15" i="43"/>
  <c r="F15" i="22"/>
  <c r="P15" i="32"/>
  <c r="F15" i="8"/>
  <c r="P15" i="14"/>
  <c r="F15" i="25"/>
  <c r="P15" i="13"/>
  <c r="P15" i="26"/>
  <c r="P15" i="23"/>
  <c r="F15" i="49"/>
  <c r="P15" i="36"/>
  <c r="F15" i="16"/>
  <c r="F15" i="51"/>
  <c r="P15" i="42"/>
  <c r="P15" i="38"/>
  <c r="P15" i="49"/>
  <c r="F15" i="12"/>
  <c r="F15" i="19"/>
  <c r="P15" i="33"/>
  <c r="F15" i="33"/>
  <c r="G15" i="33" s="1"/>
  <c r="F15" i="15"/>
  <c r="F15" i="44"/>
  <c r="F15" i="36"/>
  <c r="F15" i="48"/>
  <c r="P15" i="27"/>
  <c r="F15" i="26"/>
  <c r="F15" i="37"/>
  <c r="F15" i="28"/>
  <c r="P15" i="40"/>
  <c r="F15" i="20"/>
  <c r="P15" i="25"/>
  <c r="J11" i="28"/>
  <c r="J11" i="43"/>
  <c r="J11" i="27"/>
  <c r="J11" i="29"/>
  <c r="J11" i="30"/>
  <c r="J11" i="18"/>
  <c r="J11" i="8"/>
  <c r="J11" i="38"/>
  <c r="J11" i="48"/>
  <c r="V22" i="22"/>
  <c r="G22" i="29"/>
  <c r="AH8" i="4"/>
  <c r="F8" i="4" s="1"/>
  <c r="J31" i="16"/>
  <c r="J31" i="49"/>
  <c r="J31" i="48"/>
  <c r="J31" i="30"/>
  <c r="J31" i="42"/>
  <c r="J31" i="44"/>
  <c r="J31" i="23"/>
  <c r="J31" i="35"/>
  <c r="J31" i="26"/>
  <c r="J31" i="43"/>
  <c r="J31" i="14"/>
  <c r="J31" i="51"/>
  <c r="J31" i="38"/>
  <c r="J31" i="32"/>
  <c r="J31" i="34"/>
  <c r="J31" i="37"/>
  <c r="J31" i="29"/>
  <c r="J31" i="52"/>
  <c r="J31" i="21"/>
  <c r="J31" i="27"/>
  <c r="J7" i="22"/>
  <c r="J7" i="30"/>
  <c r="J7" i="25"/>
  <c r="J7" i="28"/>
  <c r="J7" i="16"/>
  <c r="J7" i="29"/>
  <c r="J7" i="27"/>
  <c r="J7" i="48"/>
  <c r="J7" i="38"/>
  <c r="J7" i="15"/>
  <c r="J7" i="50"/>
  <c r="J7" i="40"/>
  <c r="J7" i="18"/>
  <c r="J7" i="42"/>
  <c r="J15" i="17"/>
  <c r="J15" i="23"/>
  <c r="J15" i="22"/>
  <c r="J15" i="44"/>
  <c r="J15" i="8"/>
  <c r="J15" i="40"/>
  <c r="J15" i="35"/>
  <c r="J15" i="36"/>
  <c r="J15" i="38"/>
  <c r="J15" i="49"/>
  <c r="J15" i="29"/>
  <c r="J15" i="39"/>
  <c r="J15" i="37"/>
  <c r="J15" i="19"/>
  <c r="J15" i="28"/>
  <c r="J15" i="48"/>
  <c r="J15" i="14"/>
  <c r="J15" i="42"/>
  <c r="J15" i="30"/>
  <c r="J23" i="39"/>
  <c r="J23" i="22"/>
  <c r="J23" i="35"/>
  <c r="J23" i="49"/>
  <c r="J23" i="51"/>
  <c r="J23" i="15"/>
  <c r="J23" i="43"/>
  <c r="J23" i="25"/>
  <c r="J23" i="27"/>
  <c r="J23" i="17"/>
  <c r="J23" i="23"/>
  <c r="J23" i="29"/>
  <c r="J23" i="37"/>
  <c r="J23" i="26"/>
  <c r="J23" i="20"/>
  <c r="J11" i="20"/>
  <c r="J35" i="22"/>
  <c r="J35" i="23"/>
  <c r="J35" i="32"/>
  <c r="J35" i="41"/>
  <c r="J35" i="27"/>
  <c r="J23" i="52"/>
  <c r="J7" i="8"/>
  <c r="J7" i="23"/>
  <c r="J27" i="22"/>
  <c r="J27" i="21"/>
  <c r="J27" i="39"/>
  <c r="J27" i="38"/>
  <c r="J27" i="15"/>
  <c r="J27" i="52"/>
  <c r="J27" i="14"/>
  <c r="J27" i="25"/>
  <c r="J27" i="40"/>
  <c r="J27" i="19"/>
  <c r="N16" i="23"/>
  <c r="N16" i="31"/>
  <c r="N16" i="22"/>
  <c r="N16" i="26"/>
  <c r="N16" i="36"/>
  <c r="N16" i="42"/>
  <c r="N16" i="21"/>
  <c r="N16" i="41"/>
  <c r="N16" i="24"/>
  <c r="N16" i="32"/>
  <c r="N16" i="30"/>
  <c r="N16" i="28"/>
  <c r="N16" i="38"/>
  <c r="N16" i="44"/>
  <c r="N16" i="27"/>
  <c r="N16" i="14"/>
  <c r="N16" i="25"/>
  <c r="N16" i="12"/>
  <c r="N16" i="33"/>
  <c r="N16" i="39"/>
  <c r="N16" i="43"/>
  <c r="N16" i="34"/>
  <c r="N16" i="29"/>
  <c r="N16" i="17"/>
  <c r="N16" i="16"/>
  <c r="N16" i="18"/>
  <c r="N16" i="15"/>
  <c r="N16" i="37"/>
  <c r="N16" i="35"/>
  <c r="AH17" i="4"/>
  <c r="F17" i="4" s="1"/>
  <c r="AH32" i="4"/>
  <c r="F32" i="4" s="1"/>
  <c r="AH24" i="4"/>
  <c r="F24" i="4" s="1"/>
  <c r="AH35" i="4"/>
  <c r="F35" i="4" s="1"/>
  <c r="P35" i="18"/>
  <c r="F35" i="40"/>
  <c r="F35" i="12"/>
  <c r="P35" i="35"/>
  <c r="F35" i="24"/>
  <c r="J29" i="52"/>
  <c r="J19" i="36"/>
  <c r="J19" i="31"/>
  <c r="J19" i="24"/>
  <c r="J19" i="14"/>
  <c r="J6" i="12"/>
  <c r="J6" i="36"/>
  <c r="J6" i="25"/>
  <c r="J6" i="51"/>
  <c r="J29" i="50"/>
  <c r="J29" i="35"/>
  <c r="J29" i="37"/>
  <c r="J19" i="8"/>
  <c r="J6" i="8"/>
  <c r="G32" i="38"/>
  <c r="P19" i="30"/>
  <c r="P19" i="15"/>
  <c r="P19" i="33"/>
  <c r="F19" i="24"/>
  <c r="F19" i="15"/>
  <c r="P19" i="31"/>
  <c r="P19" i="14"/>
  <c r="F19" i="28"/>
  <c r="G19" i="28" s="1"/>
  <c r="N41" i="18"/>
  <c r="N41" i="27"/>
  <c r="N41" i="21"/>
  <c r="F33" i="35"/>
  <c r="P33" i="39"/>
  <c r="P33" i="30"/>
  <c r="F33" i="52"/>
  <c r="F33" i="32"/>
  <c r="F33" i="13"/>
  <c r="P33" i="29"/>
  <c r="F33" i="12"/>
  <c r="P33" i="44"/>
  <c r="P33" i="25"/>
  <c r="F33" i="21"/>
  <c r="P33" i="21"/>
  <c r="X14" i="28"/>
  <c r="X14" i="52"/>
  <c r="V14" i="23"/>
  <c r="V14" i="14"/>
  <c r="V14" i="20"/>
  <c r="V14" i="36"/>
  <c r="V14" i="34"/>
  <c r="V14" i="29"/>
  <c r="V14" i="18"/>
  <c r="V14" i="32"/>
  <c r="V14" i="31"/>
  <c r="V14" i="40"/>
  <c r="V14" i="50"/>
  <c r="V14" i="19"/>
  <c r="V14" i="30"/>
  <c r="V14" i="8"/>
  <c r="V14" i="52"/>
  <c r="V14" i="16"/>
  <c r="V14" i="26"/>
  <c r="V14" i="37"/>
  <c r="V14" i="48"/>
  <c r="V14" i="13"/>
  <c r="V14" i="17"/>
  <c r="V14" i="35"/>
  <c r="V14" i="38"/>
  <c r="V14" i="28"/>
  <c r="V14" i="49"/>
  <c r="V14" i="27"/>
  <c r="V14" i="33"/>
  <c r="V14" i="21"/>
  <c r="V14" i="41"/>
  <c r="V14" i="42"/>
  <c r="N16" i="20"/>
  <c r="N41" i="24"/>
  <c r="N41" i="39"/>
  <c r="N41" i="38"/>
  <c r="N41" i="20"/>
  <c r="N41" i="8"/>
  <c r="N41" i="35"/>
  <c r="N41" i="25"/>
  <c r="N41" i="31"/>
  <c r="N41" i="14"/>
  <c r="N41" i="51"/>
  <c r="N41" i="13"/>
  <c r="N41" i="43"/>
  <c r="N41" i="26"/>
  <c r="N41" i="17"/>
  <c r="F19" i="52"/>
  <c r="F19" i="49"/>
  <c r="F19" i="14"/>
  <c r="G19" i="14" s="1"/>
  <c r="P19" i="51"/>
  <c r="F19" i="18"/>
  <c r="G19" i="18" s="1"/>
  <c r="P19" i="29"/>
  <c r="F19" i="44"/>
  <c r="G19" i="44" s="1"/>
  <c r="F19" i="21"/>
  <c r="F19" i="25"/>
  <c r="F19" i="33"/>
  <c r="G19" i="33" s="1"/>
  <c r="F19" i="41"/>
  <c r="F19" i="26"/>
  <c r="F19" i="22"/>
  <c r="G19" i="22" s="1"/>
  <c r="F19" i="31"/>
  <c r="F19" i="8"/>
  <c r="P19" i="19"/>
  <c r="F19" i="35"/>
  <c r="F19" i="43"/>
  <c r="G19" i="43" s="1"/>
  <c r="P19" i="22"/>
  <c r="P19" i="26"/>
  <c r="P19" i="34"/>
  <c r="P19" i="42"/>
  <c r="N16" i="40"/>
  <c r="N16" i="19"/>
  <c r="AH12" i="4"/>
  <c r="F12" i="4" s="1"/>
  <c r="AH13" i="4"/>
  <c r="F13" i="4" s="1"/>
  <c r="P35" i="16"/>
  <c r="F35" i="21"/>
  <c r="P35" i="31"/>
  <c r="P35" i="49"/>
  <c r="F35" i="33"/>
  <c r="G35" i="33" s="1"/>
  <c r="J29" i="32"/>
  <c r="J19" i="39"/>
  <c r="J19" i="23"/>
  <c r="J19" i="21"/>
  <c r="J6" i="22"/>
  <c r="J6" i="49"/>
  <c r="J6" i="34"/>
  <c r="J29" i="8"/>
  <c r="J29" i="28"/>
  <c r="J29" i="34"/>
  <c r="P19" i="39"/>
  <c r="P19" i="23"/>
  <c r="F19" i="40"/>
  <c r="F19" i="30"/>
  <c r="P19" i="21"/>
  <c r="P19" i="38"/>
  <c r="P19" i="20"/>
  <c r="P19" i="37"/>
  <c r="F19" i="17"/>
  <c r="N41" i="52"/>
  <c r="N41" i="36"/>
  <c r="N41" i="37"/>
  <c r="N41" i="15"/>
  <c r="P19" i="18"/>
  <c r="P19" i="48"/>
  <c r="V14" i="51"/>
  <c r="V14" i="22"/>
  <c r="V14" i="25"/>
  <c r="X5" i="23"/>
  <c r="X5" i="38"/>
  <c r="X5" i="25"/>
  <c r="X5" i="48"/>
  <c r="X5" i="17"/>
  <c r="G22" i="52"/>
  <c r="G8" i="52"/>
  <c r="X24" i="26"/>
  <c r="X24" i="18"/>
  <c r="X24" i="13"/>
  <c r="X24" i="12"/>
  <c r="X24" i="23"/>
  <c r="X24" i="51"/>
  <c r="X24" i="43"/>
  <c r="X24" i="14"/>
  <c r="X24" i="39"/>
  <c r="X24" i="48"/>
  <c r="X24" i="15"/>
  <c r="G36" i="19"/>
  <c r="X5" i="39"/>
  <c r="X5" i="44"/>
  <c r="X5" i="21"/>
  <c r="V19" i="33"/>
  <c r="X40" i="30"/>
  <c r="X40" i="18"/>
  <c r="X40" i="35"/>
  <c r="X40" i="19"/>
  <c r="X40" i="38"/>
  <c r="X40" i="24"/>
  <c r="X40" i="44"/>
  <c r="X40" i="52"/>
  <c r="X40" i="43"/>
  <c r="X40" i="28"/>
  <c r="X40" i="22"/>
  <c r="X40" i="32"/>
  <c r="X40" i="23"/>
  <c r="X40" i="51"/>
  <c r="X40" i="31"/>
  <c r="X40" i="49"/>
  <c r="X40" i="13"/>
  <c r="X40" i="17"/>
  <c r="X40" i="50"/>
  <c r="X40" i="26"/>
  <c r="X40" i="40"/>
  <c r="X40" i="29"/>
  <c r="X40" i="8"/>
  <c r="X40" i="33"/>
  <c r="X40" i="21"/>
  <c r="X40" i="20"/>
  <c r="X40" i="36"/>
  <c r="X40" i="25"/>
  <c r="G25" i="33"/>
  <c r="F25" i="14"/>
  <c r="F25" i="19"/>
  <c r="F25" i="28"/>
  <c r="F25" i="30"/>
  <c r="P25" i="24"/>
  <c r="F25" i="27"/>
  <c r="C44" i="42"/>
  <c r="E39" i="42"/>
  <c r="G39" i="42" s="1"/>
  <c r="C44" i="34"/>
  <c r="E9" i="34"/>
  <c r="E15" i="34"/>
  <c r="E8" i="34"/>
  <c r="G8" i="34" s="1"/>
  <c r="E20" i="34"/>
  <c r="E16" i="34"/>
  <c r="C44" i="31"/>
  <c r="E25" i="31"/>
  <c r="G25" i="31" s="1"/>
  <c r="E5" i="31"/>
  <c r="G5" i="31" s="1"/>
  <c r="C44" i="28"/>
  <c r="E33" i="28"/>
  <c r="G33" i="28" s="1"/>
  <c r="E23" i="27"/>
  <c r="F28" i="52"/>
  <c r="P28" i="32"/>
  <c r="F28" i="20"/>
  <c r="F28" i="8"/>
  <c r="P28" i="12"/>
  <c r="F28" i="23"/>
  <c r="F28" i="32"/>
  <c r="P28" i="14"/>
  <c r="G22" i="14"/>
  <c r="G25" i="35"/>
  <c r="G22" i="35"/>
  <c r="G25" i="36"/>
  <c r="P25" i="8"/>
  <c r="F25" i="41"/>
  <c r="P25" i="37"/>
  <c r="F25" i="39"/>
  <c r="P25" i="12"/>
  <c r="F25" i="34"/>
  <c r="P25" i="17"/>
  <c r="P25" i="19"/>
  <c r="P25" i="16"/>
  <c r="F25" i="12"/>
  <c r="F25" i="18"/>
  <c r="G25" i="18" s="1"/>
  <c r="P25" i="41"/>
  <c r="F25" i="50"/>
  <c r="F25" i="43"/>
  <c r="P25" i="13"/>
  <c r="P25" i="22"/>
  <c r="F25" i="16"/>
  <c r="P25" i="23"/>
  <c r="P25" i="40"/>
  <c r="P25" i="15"/>
  <c r="P25" i="35"/>
  <c r="F25" i="25"/>
  <c r="F25" i="33"/>
  <c r="P25" i="20"/>
  <c r="F25" i="23"/>
  <c r="F25" i="36"/>
  <c r="F25" i="20"/>
  <c r="F25" i="51"/>
  <c r="G25" i="51" s="1"/>
  <c r="P25" i="21"/>
  <c r="G28" i="40"/>
  <c r="C44" i="24"/>
  <c r="E19" i="24"/>
  <c r="C44" i="20"/>
  <c r="E19" i="20"/>
  <c r="E36" i="20"/>
  <c r="G36" i="20" s="1"/>
  <c r="E38" i="20"/>
  <c r="E31" i="19"/>
  <c r="G31" i="19" s="1"/>
  <c r="X34" i="22"/>
  <c r="X34" i="42"/>
  <c r="X34" i="52"/>
  <c r="X34" i="14"/>
  <c r="X34" i="30"/>
  <c r="X34" i="13"/>
  <c r="X34" i="25"/>
  <c r="X34" i="43"/>
  <c r="X34" i="28"/>
  <c r="X34" i="19"/>
  <c r="X34" i="39"/>
  <c r="X34" i="16"/>
  <c r="X34" i="33"/>
  <c r="X12" i="12"/>
  <c r="X12" i="32"/>
  <c r="X12" i="49"/>
  <c r="P25" i="36"/>
  <c r="P25" i="30"/>
  <c r="P25" i="27"/>
  <c r="P25" i="38"/>
  <c r="F25" i="44"/>
  <c r="P25" i="42"/>
  <c r="F25" i="21"/>
  <c r="P12" i="12"/>
  <c r="P12" i="25"/>
  <c r="P12" i="33"/>
  <c r="P12" i="39"/>
  <c r="P12" i="17"/>
  <c r="F12" i="32"/>
  <c r="P12" i="40"/>
  <c r="P12" i="14"/>
  <c r="F12" i="29"/>
  <c r="F12" i="36"/>
  <c r="F12" i="8"/>
  <c r="F12" i="16"/>
  <c r="F12" i="27"/>
  <c r="F12" i="35"/>
  <c r="G12" i="35" s="1"/>
  <c r="F12" i="41"/>
  <c r="F12" i="25"/>
  <c r="F12" i="34"/>
  <c r="P12" i="42"/>
  <c r="F12" i="18"/>
  <c r="P12" i="31"/>
  <c r="P12" i="37"/>
  <c r="C44" i="27"/>
  <c r="E13" i="27"/>
  <c r="G13" i="27" s="1"/>
  <c r="E35" i="27"/>
  <c r="E12" i="27"/>
  <c r="E33" i="27"/>
  <c r="G33" i="27" s="1"/>
  <c r="E25" i="27"/>
  <c r="G25" i="27" s="1"/>
  <c r="E14" i="27"/>
  <c r="G14" i="27" s="1"/>
  <c r="E40" i="31"/>
  <c r="G40" i="31" s="1"/>
  <c r="E36" i="31"/>
  <c r="G36" i="31" s="1"/>
  <c r="E32" i="31"/>
  <c r="G32" i="31" s="1"/>
  <c r="E28" i="31"/>
  <c r="G28" i="31" s="1"/>
  <c r="E16" i="31"/>
  <c r="E8" i="31"/>
  <c r="G8" i="31" s="1"/>
  <c r="E20" i="28"/>
  <c r="E26" i="27"/>
  <c r="E36" i="24"/>
  <c r="G36" i="24" s="1"/>
  <c r="E26" i="19"/>
  <c r="E18" i="19"/>
  <c r="E10" i="19"/>
  <c r="O33" i="4"/>
  <c r="P33" i="4" s="1"/>
  <c r="C33" i="4" s="1"/>
  <c r="BL40" i="1"/>
  <c r="BL38" i="1"/>
  <c r="BL36" i="1"/>
  <c r="BL34" i="1"/>
  <c r="BL32" i="1"/>
  <c r="BL30" i="1"/>
  <c r="BL28" i="1"/>
  <c r="BL26" i="1"/>
  <c r="BL24" i="1"/>
  <c r="BL22" i="1"/>
  <c r="BL20" i="1"/>
  <c r="BL18" i="1"/>
  <c r="BL16" i="1"/>
  <c r="BL14" i="1"/>
  <c r="BL12" i="1"/>
  <c r="BL10" i="1"/>
  <c r="BL8" i="1"/>
  <c r="BL6" i="1"/>
  <c r="BL42" i="1"/>
  <c r="E39" i="38"/>
  <c r="G39" i="38" s="1"/>
  <c r="O19" i="4"/>
  <c r="P19" i="4" s="1"/>
  <c r="C19" i="4" s="1"/>
  <c r="E43" i="8"/>
  <c r="G43" i="8" s="1"/>
  <c r="E21" i="49"/>
  <c r="E15" i="38"/>
  <c r="G15" i="38" s="1"/>
  <c r="E30" i="37"/>
  <c r="E37" i="34"/>
  <c r="E17" i="34"/>
  <c r="E18" i="31"/>
  <c r="E20" i="27"/>
  <c r="BL41" i="1"/>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AH39" i="4"/>
  <c r="F39" i="4" s="1"/>
  <c r="AH29" i="4"/>
  <c r="F29" i="4" s="1"/>
  <c r="AH26" i="4"/>
  <c r="F26" i="4" s="1"/>
  <c r="AB41" i="4"/>
  <c r="AI41" i="4" s="1"/>
  <c r="G41" i="4" s="1"/>
  <c r="J7" i="21"/>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9" i="16"/>
  <c r="T29" i="51"/>
  <c r="T29" i="40"/>
  <c r="T29" i="14"/>
  <c r="T29" i="48"/>
  <c r="T29" i="44"/>
  <c r="T29" i="17"/>
  <c r="T29" i="8"/>
  <c r="T29" i="28"/>
  <c r="T29" i="50"/>
  <c r="T29" i="41"/>
  <c r="T29" i="27"/>
  <c r="T29" i="31"/>
  <c r="T29" i="15"/>
  <c r="T29" i="52"/>
  <c r="T29" i="33"/>
  <c r="T29" i="30"/>
  <c r="T29" i="32"/>
  <c r="T29" i="34"/>
  <c r="T29" i="26"/>
  <c r="T22" i="42"/>
  <c r="T22" i="12"/>
  <c r="T22" i="32"/>
  <c r="T22" i="16"/>
  <c r="T22" i="29"/>
  <c r="T22" i="19"/>
  <c r="T22" i="48"/>
  <c r="T22" i="23"/>
  <c r="T22" i="33"/>
  <c r="T22" i="8"/>
  <c r="T22" i="38"/>
  <c r="T22" i="39"/>
  <c r="T22" i="37"/>
  <c r="T22" i="51"/>
  <c r="T22" i="22"/>
  <c r="T22" i="52"/>
  <c r="T22" i="40"/>
  <c r="T22" i="34"/>
  <c r="T22" i="14"/>
  <c r="J16" i="50"/>
  <c r="J16" i="39"/>
  <c r="J16" i="30"/>
  <c r="J16" i="17"/>
  <c r="J16" i="38"/>
  <c r="J16" i="37"/>
  <c r="J16" i="27"/>
  <c r="J16" i="28"/>
  <c r="J16" i="8"/>
  <c r="J16" i="25"/>
  <c r="J16" i="43"/>
  <c r="J16" i="15"/>
  <c r="J16" i="29"/>
  <c r="J16" i="51"/>
  <c r="J16" i="36"/>
  <c r="J16" i="21"/>
  <c r="J16" i="31"/>
  <c r="J16" i="49"/>
  <c r="J16" i="41"/>
  <c r="J39" i="17"/>
  <c r="J39" i="21"/>
  <c r="J39" i="39"/>
  <c r="J39" i="50"/>
  <c r="J39" i="42"/>
  <c r="J39" i="25"/>
  <c r="J39" i="44"/>
  <c r="J39" i="51"/>
  <c r="J39" i="40"/>
  <c r="J39" i="52"/>
  <c r="J39" i="29"/>
  <c r="J39" i="41"/>
  <c r="J39" i="32"/>
  <c r="J39" i="38"/>
  <c r="J39" i="49"/>
  <c r="J39" i="28"/>
  <c r="J39" i="15"/>
  <c r="J39" i="19"/>
  <c r="J39" i="8"/>
  <c r="T23" i="20"/>
  <c r="T23" i="13"/>
  <c r="T23" i="23"/>
  <c r="T23" i="31"/>
  <c r="T23" i="40"/>
  <c r="T23" i="26"/>
  <c r="T23" i="25"/>
  <c r="T23" i="16"/>
  <c r="T23" i="42"/>
  <c r="T23" i="50"/>
  <c r="T23" i="29"/>
  <c r="T23" i="34"/>
  <c r="T23" i="49"/>
  <c r="T23" i="28"/>
  <c r="T23" i="52"/>
  <c r="T23" i="37"/>
  <c r="T23" i="41"/>
  <c r="T23" i="32"/>
  <c r="T23" i="48"/>
  <c r="T23" i="15"/>
  <c r="J20" i="26"/>
  <c r="J20" i="50"/>
  <c r="AH10" i="4"/>
  <c r="F10" i="4" s="1"/>
  <c r="AH41" i="4"/>
  <c r="F41" i="4" s="1"/>
  <c r="AH22" i="4"/>
  <c r="F22" i="4" s="1"/>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P29" i="38"/>
  <c r="P29" i="37"/>
  <c r="F29" i="34"/>
  <c r="F29" i="21"/>
  <c r="P29" i="51"/>
  <c r="P29" i="40"/>
  <c r="F29" i="13"/>
  <c r="F29" i="24"/>
  <c r="P29" i="31"/>
  <c r="P29" i="13"/>
  <c r="F29" i="31"/>
  <c r="F29" i="48"/>
  <c r="P29" i="27"/>
  <c r="F29" i="38"/>
  <c r="F29" i="12"/>
  <c r="F29" i="29"/>
  <c r="F29" i="14"/>
  <c r="F29" i="28"/>
  <c r="F29" i="32"/>
  <c r="F29" i="36"/>
  <c r="F29" i="40"/>
  <c r="F29" i="44"/>
  <c r="P29" i="21"/>
  <c r="F29" i="35"/>
  <c r="F29" i="16"/>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8"/>
  <c r="P30" i="14"/>
  <c r="P30" i="37"/>
  <c r="P30" i="19"/>
  <c r="P30" i="35"/>
  <c r="F30" i="27"/>
  <c r="F30" i="36"/>
  <c r="F30" i="43"/>
  <c r="P30" i="23"/>
  <c r="F30" i="52"/>
  <c r="F30" i="30"/>
  <c r="P30" i="49"/>
  <c r="P30" i="30"/>
  <c r="F30" i="14"/>
  <c r="F30" i="32"/>
  <c r="F30" i="20"/>
  <c r="P30" i="31"/>
  <c r="P30" i="39"/>
  <c r="F30" i="26"/>
  <c r="G30" i="26" s="1"/>
  <c r="P30" i="50"/>
  <c r="P30" i="16"/>
  <c r="P30" i="25"/>
  <c r="F10" i="14"/>
  <c r="G10" i="14" s="1"/>
  <c r="P10" i="21"/>
  <c r="P10" i="32"/>
  <c r="P10" i="35"/>
  <c r="P10" i="14"/>
  <c r="F10" i="24"/>
  <c r="P10" i="30"/>
  <c r="F10" i="37"/>
  <c r="F10" i="44"/>
  <c r="F10" i="19"/>
  <c r="P10" i="26"/>
  <c r="F10" i="39"/>
  <c r="P10" i="43"/>
  <c r="F10" i="17"/>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G10" i="24"/>
  <c r="O27" i="4"/>
  <c r="P27" i="4" s="1"/>
  <c r="C27" i="4" s="1"/>
  <c r="O23" i="4"/>
  <c r="P23" i="4" s="1"/>
  <c r="C23" i="4" s="1"/>
  <c r="O20" i="4"/>
  <c r="P20" i="4" s="1"/>
  <c r="C20" i="4" s="1"/>
  <c r="O9" i="4"/>
  <c r="P9" i="4" s="1"/>
  <c r="C9" i="4" s="1"/>
  <c r="O47" i="4"/>
  <c r="P47" i="4" s="1"/>
  <c r="C47" i="4" s="1"/>
  <c r="O45" i="4"/>
  <c r="P45" i="4" s="1"/>
  <c r="C45" i="4" s="1"/>
  <c r="O44" i="4"/>
  <c r="P44" i="4" s="1"/>
  <c r="C44" i="4" s="1"/>
  <c r="T42" i="52"/>
  <c r="AF21" i="4"/>
  <c r="AH21" i="4" s="1"/>
  <c r="F21" i="4" s="1"/>
  <c r="G28" i="1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F38" i="28"/>
  <c r="F38" i="39"/>
  <c r="F38" i="38"/>
  <c r="F38" i="43"/>
  <c r="G38" i="43" s="1"/>
  <c r="F38" i="22"/>
  <c r="F38" i="41"/>
  <c r="P38" i="33"/>
  <c r="F38" i="37"/>
  <c r="P38" i="17"/>
  <c r="P38" i="23"/>
  <c r="P38" i="13"/>
  <c r="P38" i="16"/>
  <c r="F38" i="17"/>
  <c r="P38" i="30"/>
  <c r="P38" i="34"/>
  <c r="F38" i="44"/>
  <c r="G38" i="44" s="1"/>
  <c r="P38" i="44"/>
  <c r="F38" i="15"/>
  <c r="F38" i="32"/>
  <c r="F38" i="50"/>
  <c r="P38" i="28"/>
  <c r="F38" i="29"/>
  <c r="G38" i="29" s="1"/>
  <c r="P38" i="43"/>
  <c r="F38" i="48"/>
  <c r="F38" i="40"/>
  <c r="F38" i="30"/>
  <c r="P38" i="49"/>
  <c r="P38" i="50"/>
  <c r="F38" i="33"/>
  <c r="G38" i="33" s="1"/>
  <c r="F38" i="13"/>
  <c r="F38" i="51"/>
  <c r="P38" i="52"/>
  <c r="P38" i="8"/>
  <c r="F38" i="31"/>
  <c r="G38" i="31" s="1"/>
  <c r="P38" i="42"/>
  <c r="P38" i="41"/>
  <c r="F38" i="12"/>
  <c r="P38" i="24"/>
  <c r="P38" i="35"/>
  <c r="P38" i="18"/>
  <c r="P38" i="20"/>
  <c r="F38" i="26"/>
  <c r="G38" i="26" s="1"/>
  <c r="F38" i="34"/>
  <c r="P38" i="25"/>
  <c r="F38" i="27"/>
  <c r="F38" i="21"/>
  <c r="P38" i="29"/>
  <c r="P38" i="32"/>
  <c r="F38" i="23"/>
  <c r="G38" i="23" s="1"/>
  <c r="F38" i="25"/>
  <c r="P38" i="36"/>
  <c r="P38" i="15"/>
  <c r="F38" i="18"/>
  <c r="G38" i="18" s="1"/>
  <c r="P38" i="27"/>
  <c r="F38" i="19"/>
  <c r="P38" i="40"/>
  <c r="P38" i="51"/>
  <c r="F39" i="13"/>
  <c r="F39" i="22"/>
  <c r="F39" i="43"/>
  <c r="P39" i="42"/>
  <c r="P39" i="17"/>
  <c r="P39" i="13"/>
  <c r="F39" i="33"/>
  <c r="G39" i="33" s="1"/>
  <c r="F39" i="41"/>
  <c r="F39" i="35"/>
  <c r="G39" i="35" s="1"/>
  <c r="P39" i="37"/>
  <c r="P39" i="38"/>
  <c r="F39" i="21"/>
  <c r="G39" i="21" s="1"/>
  <c r="P39" i="40"/>
  <c r="F39" i="14"/>
  <c r="P39" i="39"/>
  <c r="F39" i="32"/>
  <c r="P39" i="19"/>
  <c r="F39" i="26"/>
  <c r="F39" i="52"/>
  <c r="G39" i="52" s="1"/>
  <c r="P39" i="36"/>
  <c r="F39" i="16"/>
  <c r="F39" i="15"/>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AN36" i="4"/>
  <c r="H36" i="4" s="1"/>
  <c r="AN28" i="4"/>
  <c r="H28" i="4" s="1"/>
  <c r="AN20" i="4"/>
  <c r="H20" i="4" s="1"/>
  <c r="AN12" i="4"/>
  <c r="H12" i="4" s="1"/>
  <c r="J28" i="44"/>
  <c r="J28" i="28"/>
  <c r="J28" i="51"/>
  <c r="J28" i="41"/>
  <c r="J28" i="48"/>
  <c r="J28" i="23"/>
  <c r="J28" i="35"/>
  <c r="J28" i="27"/>
  <c r="J28" i="17"/>
  <c r="J28" i="16"/>
  <c r="J28" i="13"/>
  <c r="J28" i="36"/>
  <c r="J28" i="37"/>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E44" i="4"/>
  <c r="AH44" i="4" s="1"/>
  <c r="F44" i="4" s="1"/>
  <c r="AB33" i="4"/>
  <c r="AD15" i="4"/>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51"/>
  <c r="T26" i="40"/>
  <c r="T26" i="44"/>
  <c r="T26" i="48"/>
  <c r="T26" i="23"/>
  <c r="T26" i="32"/>
  <c r="T26" i="49"/>
  <c r="T26" i="41"/>
  <c r="T26" i="17"/>
  <c r="T26" i="52"/>
  <c r="T26" i="19"/>
  <c r="T26" i="22"/>
  <c r="T26" i="38"/>
  <c r="T26" i="18"/>
  <c r="T26" i="37"/>
  <c r="T26" i="30"/>
  <c r="T26" i="21"/>
  <c r="T26" i="16"/>
  <c r="T26" i="14"/>
  <c r="T26" i="50"/>
  <c r="T26" i="12"/>
  <c r="T26" i="8"/>
  <c r="T26" i="27"/>
  <c r="T26" i="24"/>
  <c r="T26" i="42"/>
  <c r="T26" i="33"/>
  <c r="T26" i="36"/>
  <c r="T26" i="39"/>
  <c r="T26" i="43"/>
  <c r="T26" i="34"/>
  <c r="T26" i="29"/>
  <c r="T26" i="31"/>
  <c r="T26" i="25"/>
  <c r="T26" i="35"/>
  <c r="T26" i="15"/>
  <c r="T26" i="13"/>
  <c r="T26" i="26"/>
  <c r="T26" i="20"/>
  <c r="T26" i="28"/>
  <c r="T33" i="49"/>
  <c r="T33" i="12"/>
  <c r="T33" i="51"/>
  <c r="T33" i="28"/>
  <c r="T33" i="29"/>
  <c r="T33" i="40"/>
  <c r="T33" i="50"/>
  <c r="T33" i="18"/>
  <c r="T33" i="25"/>
  <c r="T33" i="24"/>
  <c r="T33" i="8"/>
  <c r="T33" i="38"/>
  <c r="T33" i="48"/>
  <c r="T33" i="42"/>
  <c r="T33" i="30"/>
  <c r="T33" i="23"/>
  <c r="T33" i="44"/>
  <c r="T33" i="26"/>
  <c r="T33" i="37"/>
  <c r="T33" i="39"/>
  <c r="T33" i="22"/>
  <c r="T33" i="16"/>
  <c r="T33" i="41"/>
  <c r="T33" i="32"/>
  <c r="T33" i="52"/>
  <c r="T33" i="33"/>
  <c r="T33" i="34"/>
  <c r="T33" i="14"/>
  <c r="T33" i="31"/>
  <c r="T33" i="27"/>
  <c r="T33" i="17"/>
  <c r="T33" i="15"/>
  <c r="T33" i="43"/>
  <c r="T33" i="36"/>
  <c r="T33" i="20"/>
  <c r="T33" i="13"/>
  <c r="T33" i="21"/>
  <c r="T33" i="19"/>
  <c r="T33" i="35"/>
  <c r="T36" i="20"/>
  <c r="T36" i="29"/>
  <c r="T36" i="43"/>
  <c r="T36" i="30"/>
  <c r="T36" i="31"/>
  <c r="T36" i="28"/>
  <c r="T36" i="40"/>
  <c r="T36" i="44"/>
  <c r="T36" i="12"/>
  <c r="T36" i="8"/>
  <c r="T36" i="42"/>
  <c r="T36" i="51"/>
  <c r="T36" i="34"/>
  <c r="T36" i="52"/>
  <c r="T36" i="16"/>
  <c r="T36" i="18"/>
  <c r="T36" i="48"/>
  <c r="T36" i="49"/>
  <c r="T36" i="38"/>
  <c r="T36" i="50"/>
  <c r="T36" i="41"/>
  <c r="T36" i="24"/>
  <c r="T36" i="37"/>
  <c r="T36" i="19"/>
  <c r="T36" i="21"/>
  <c r="T36" i="36"/>
  <c r="T36" i="39"/>
  <c r="T36" i="17"/>
  <c r="T36" i="25"/>
  <c r="T36" i="33"/>
  <c r="T36" i="14"/>
  <c r="T36" i="27"/>
  <c r="T36" i="13"/>
  <c r="T36" i="23"/>
  <c r="T36" i="26"/>
  <c r="T36" i="22"/>
  <c r="T36" i="15"/>
  <c r="T36" i="32"/>
  <c r="T36" i="35"/>
  <c r="T10" i="14"/>
  <c r="T10" i="22"/>
  <c r="T10" i="35"/>
  <c r="T10" i="40"/>
  <c r="T10" i="44"/>
  <c r="T10" i="13"/>
  <c r="T10" i="27"/>
  <c r="T10" i="39"/>
  <c r="T10" i="17"/>
  <c r="T10" i="26"/>
  <c r="T10" i="41"/>
  <c r="T10" i="28"/>
  <c r="T10" i="30"/>
  <c r="T10" i="16"/>
  <c r="T10" i="23"/>
  <c r="T10" i="20"/>
  <c r="T10" i="33"/>
  <c r="T10" i="32"/>
  <c r="T10" i="31"/>
  <c r="T10" i="21"/>
  <c r="T10" i="12"/>
  <c r="T10" i="50"/>
  <c r="T10" i="15"/>
  <c r="T10" i="42"/>
  <c r="T10" i="37"/>
  <c r="T10" i="18"/>
  <c r="T10" i="19"/>
  <c r="T10" i="8"/>
  <c r="T10" i="34"/>
  <c r="T10" i="49"/>
  <c r="T10" i="52"/>
  <c r="T10" i="38"/>
  <c r="T10" i="51"/>
  <c r="T10" i="29"/>
  <c r="T10" i="43"/>
  <c r="T10" i="24"/>
  <c r="T10" i="48"/>
  <c r="T10" i="36"/>
  <c r="T10" i="25"/>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41"/>
  <c r="J33" i="36"/>
  <c r="J33" i="27"/>
  <c r="J33" i="18"/>
  <c r="J33" i="24"/>
  <c r="J33" i="14"/>
  <c r="J33" i="43"/>
  <c r="J33" i="34"/>
  <c r="J33" i="50"/>
  <c r="J33" i="38"/>
  <c r="J33" i="52"/>
  <c r="J33" i="17"/>
  <c r="J33" i="12"/>
  <c r="J33" i="51"/>
  <c r="J33" i="28"/>
  <c r="J33" i="39"/>
  <c r="J33" i="16"/>
  <c r="J33" i="33"/>
  <c r="J33" i="42"/>
  <c r="J17" i="18"/>
  <c r="J17" i="16"/>
  <c r="J17" i="48"/>
  <c r="F19" i="42"/>
  <c r="G19" i="42" s="1"/>
  <c r="P19" i="32"/>
  <c r="AH33" i="4"/>
  <c r="F33" i="4" s="1"/>
  <c r="AH30" i="4"/>
  <c r="F30" i="4" s="1"/>
  <c r="N41" i="30"/>
  <c r="N41" i="34"/>
  <c r="N41" i="32"/>
  <c r="N41" i="16"/>
  <c r="N41" i="23"/>
  <c r="N41" i="48"/>
  <c r="N41" i="49"/>
  <c r="N41" i="22"/>
  <c r="N41" i="29"/>
  <c r="N41" i="12"/>
  <c r="F19" i="50"/>
  <c r="P19" i="13"/>
  <c r="P19" i="24"/>
  <c r="P19" i="40"/>
  <c r="F19" i="13"/>
  <c r="P19" i="16"/>
  <c r="F19" i="34"/>
  <c r="P19" i="50"/>
  <c r="F19" i="48"/>
  <c r="P19" i="28"/>
  <c r="P19" i="43"/>
  <c r="F19" i="20"/>
  <c r="F19" i="38"/>
  <c r="G19" i="38" s="1"/>
  <c r="G10" i="40"/>
  <c r="G27" i="20"/>
  <c r="G8" i="40"/>
  <c r="N32" i="24"/>
  <c r="N32" i="39"/>
  <c r="N32" i="49"/>
  <c r="N32" i="32"/>
  <c r="N32" i="42"/>
  <c r="N39" i="49"/>
  <c r="N39" i="51"/>
  <c r="N39" i="50"/>
  <c r="N9" i="25"/>
  <c r="N9" i="41"/>
  <c r="N9" i="17"/>
  <c r="P11" i="8"/>
  <c r="F11" i="21"/>
  <c r="F11" i="23"/>
  <c r="G11" i="23" s="1"/>
  <c r="F11" i="27"/>
  <c r="G11" i="27" s="1"/>
  <c r="F11" i="30"/>
  <c r="F11" i="35"/>
  <c r="F11" i="39"/>
  <c r="F11" i="44"/>
  <c r="P11" i="17"/>
  <c r="P11" i="26"/>
  <c r="F11" i="32"/>
  <c r="P11" i="35"/>
  <c r="P11" i="42"/>
  <c r="P11" i="14"/>
  <c r="P11" i="21"/>
  <c r="F11" i="20"/>
  <c r="G11" i="20" s="1"/>
  <c r="F11" i="29"/>
  <c r="G11" i="29" s="1"/>
  <c r="P11" i="32"/>
  <c r="F11" i="38"/>
  <c r="G11" i="38" s="1"/>
  <c r="F11" i="15"/>
  <c r="P11" i="19"/>
  <c r="P11" i="25"/>
  <c r="P11" i="29"/>
  <c r="P11" i="33"/>
  <c r="P11" i="37"/>
  <c r="P11" i="41"/>
  <c r="F11" i="8"/>
  <c r="F11" i="16"/>
  <c r="F11" i="25"/>
  <c r="P11" i="28"/>
  <c r="F11" i="34"/>
  <c r="F11" i="4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AG47" i="4"/>
  <c r="O29" i="4"/>
  <c r="P29" i="4" s="1"/>
  <c r="C29" i="4" s="1"/>
  <c r="P26" i="39" s="1"/>
  <c r="O24" i="4"/>
  <c r="P24" i="4" s="1"/>
  <c r="C24" i="4" s="1"/>
  <c r="O12" i="4"/>
  <c r="P12" i="4" s="1"/>
  <c r="C12" i="4" s="1"/>
  <c r="AN8" i="4"/>
  <c r="H8" i="4" s="1"/>
  <c r="AN30" i="4"/>
  <c r="H30" i="4" s="1"/>
  <c r="AF43" i="4"/>
  <c r="AE34" i="4"/>
  <c r="AE47" i="4" s="1"/>
  <c r="AC28" i="4"/>
  <c r="AH28" i="4" s="1"/>
  <c r="F28" i="4" s="1"/>
  <c r="AC20" i="4"/>
  <c r="AC47" i="4" s="1"/>
  <c r="E16" i="36"/>
  <c r="E40" i="36"/>
  <c r="G40" i="36" s="1"/>
  <c r="E37" i="36"/>
  <c r="E38" i="37"/>
  <c r="E5" i="38"/>
  <c r="E23" i="38"/>
  <c r="G23" i="38" s="1"/>
  <c r="E29" i="38"/>
  <c r="G29" i="38" s="1"/>
  <c r="E29" i="44"/>
  <c r="G29" i="44" s="1"/>
  <c r="E39" i="44"/>
  <c r="G39" i="44" s="1"/>
  <c r="E10" i="44"/>
  <c r="G10" i="44" s="1"/>
  <c r="E13" i="43"/>
  <c r="G13" i="43" s="1"/>
  <c r="E25" i="43"/>
  <c r="G25" i="43" s="1"/>
  <c r="E32" i="43"/>
  <c r="G32" i="43" s="1"/>
  <c r="E22" i="43"/>
  <c r="G22" i="43" s="1"/>
  <c r="E36" i="43"/>
  <c r="G36" i="43" s="1"/>
  <c r="E8" i="43"/>
  <c r="G8" i="43" s="1"/>
  <c r="E36" i="38"/>
  <c r="G36" i="38" s="1"/>
  <c r="E29" i="43"/>
  <c r="G29" i="43" s="1"/>
  <c r="E18" i="43"/>
  <c r="E6" i="43"/>
  <c r="E30" i="44"/>
  <c r="E27" i="44"/>
  <c r="G27" i="44" s="1"/>
  <c r="E9" i="44"/>
  <c r="E42" i="44"/>
  <c r="E33" i="34"/>
  <c r="G33" i="34" s="1"/>
  <c r="E21" i="34"/>
  <c r="E7" i="34"/>
  <c r="E41" i="34"/>
  <c r="E40" i="33"/>
  <c r="G40" i="33" s="1"/>
  <c r="E28" i="33"/>
  <c r="G28" i="33" s="1"/>
  <c r="E5" i="33"/>
  <c r="G5" i="33" s="1"/>
  <c r="E8" i="28"/>
  <c r="G8" i="28" s="1"/>
  <c r="E24" i="26"/>
  <c r="E20" i="26"/>
  <c r="E8" i="26"/>
  <c r="G8" i="26" s="1"/>
  <c r="E5" i="26"/>
  <c r="E35" i="21"/>
  <c r="E40" i="14"/>
  <c r="G40" i="14" s="1"/>
  <c r="E20" i="14"/>
  <c r="E36" i="12"/>
  <c r="G5" i="38"/>
  <c r="T21" i="36"/>
  <c r="T21" i="32"/>
  <c r="T21" i="17"/>
  <c r="T21" i="12"/>
  <c r="T21" i="24"/>
  <c r="T21" i="44"/>
  <c r="T21" i="23"/>
  <c r="T21" i="39"/>
  <c r="T21" i="43"/>
  <c r="T21" i="35"/>
  <c r="T21" i="34"/>
  <c r="T21" i="42"/>
  <c r="T21" i="48"/>
  <c r="T21" i="31"/>
  <c r="T21" i="14"/>
  <c r="T21" i="13"/>
  <c r="T21" i="41"/>
  <c r="T21" i="37"/>
  <c r="T21" i="51"/>
  <c r="T21" i="52"/>
  <c r="T21" i="40"/>
  <c r="T21" i="15"/>
  <c r="T21" i="22"/>
  <c r="T21" i="29"/>
  <c r="T21" i="25"/>
  <c r="T21" i="50"/>
  <c r="T21" i="28"/>
  <c r="T21" i="30"/>
  <c r="T21" i="26"/>
  <c r="T21" i="21"/>
  <c r="T21" i="33"/>
  <c r="T21" i="27"/>
  <c r="T21" i="18"/>
  <c r="T21" i="8"/>
  <c r="T21" i="19"/>
  <c r="T21" i="16"/>
  <c r="T21" i="38"/>
  <c r="T21" i="20"/>
  <c r="T21" i="49"/>
  <c r="T27" i="35"/>
  <c r="T27" i="32"/>
  <c r="T27" i="31"/>
  <c r="T27" i="28"/>
  <c r="T27" i="36"/>
  <c r="T27" i="23"/>
  <c r="T27" i="29"/>
  <c r="T27" i="33"/>
  <c r="T27" i="49"/>
  <c r="T27" i="38"/>
  <c r="T27" i="26"/>
  <c r="T27" i="41"/>
  <c r="T27" i="37"/>
  <c r="T27" i="21"/>
  <c r="T27" i="24"/>
  <c r="T27" i="34"/>
  <c r="T27" i="42"/>
  <c r="T27" i="19"/>
  <c r="T27" i="51"/>
  <c r="T27" i="27"/>
  <c r="T27" i="13"/>
  <c r="T27" i="12"/>
  <c r="T27" i="48"/>
  <c r="T27" i="50"/>
  <c r="T27" i="18"/>
  <c r="T27" i="40"/>
  <c r="T27" i="44"/>
  <c r="T27" i="16"/>
  <c r="T27" i="22"/>
  <c r="T27" i="8"/>
  <c r="T27" i="39"/>
  <c r="T27" i="17"/>
  <c r="T27" i="43"/>
  <c r="T27" i="52"/>
  <c r="T27" i="25"/>
  <c r="T27" i="15"/>
  <c r="T27" i="30"/>
  <c r="T27" i="14"/>
  <c r="T27" i="20"/>
  <c r="F7" i="15"/>
  <c r="P7" i="20"/>
  <c r="F7" i="34"/>
  <c r="F7" i="14"/>
  <c r="F7" i="37"/>
  <c r="P7" i="40"/>
  <c r="P7" i="37"/>
  <c r="F7" i="18"/>
  <c r="G7" i="18" s="1"/>
  <c r="F7" i="28"/>
  <c r="P7" i="41"/>
  <c r="F7" i="32"/>
  <c r="P7" i="29"/>
  <c r="F7" i="24"/>
  <c r="F7" i="16"/>
  <c r="F7" i="35"/>
  <c r="G7" i="35" s="1"/>
  <c r="P7" i="33"/>
  <c r="P7" i="43"/>
  <c r="F7" i="33"/>
  <c r="F7" i="41"/>
  <c r="F7" i="27"/>
  <c r="P7" i="39"/>
  <c r="P7" i="18"/>
  <c r="F7" i="23"/>
  <c r="F7" i="36"/>
  <c r="F7" i="26"/>
  <c r="P7" i="48"/>
  <c r="F7" i="48"/>
  <c r="G7" i="48" s="1"/>
  <c r="P7" i="49"/>
  <c r="F7" i="31"/>
  <c r="F7" i="21"/>
  <c r="G7" i="21" s="1"/>
  <c r="F7" i="22"/>
  <c r="G7" i="22" s="1"/>
  <c r="P7" i="35"/>
  <c r="P7" i="31"/>
  <c r="F7" i="50"/>
  <c r="F7" i="51"/>
  <c r="P7" i="12"/>
  <c r="F7" i="52"/>
  <c r="F7" i="49"/>
  <c r="P7" i="51"/>
  <c r="P7" i="50"/>
  <c r="P7" i="17"/>
  <c r="F7" i="20"/>
  <c r="P7" i="21"/>
  <c r="F7" i="39"/>
  <c r="P7" i="25"/>
  <c r="P7" i="24"/>
  <c r="F7" i="43"/>
  <c r="P7" i="14"/>
  <c r="F7" i="38"/>
  <c r="P7" i="22"/>
  <c r="P7" i="34"/>
  <c r="P7" i="30"/>
  <c r="F7" i="8"/>
  <c r="F7" i="44"/>
  <c r="F7" i="19"/>
  <c r="F7" i="42"/>
  <c r="P7" i="19"/>
  <c r="F7" i="17"/>
  <c r="G7" i="17" s="1"/>
  <c r="P7" i="44"/>
  <c r="F7" i="25"/>
  <c r="P7" i="42"/>
  <c r="F7" i="30"/>
  <c r="F7" i="12"/>
  <c r="P7" i="38"/>
  <c r="P7" i="52"/>
  <c r="F7" i="13"/>
  <c r="P7" i="8"/>
  <c r="F7" i="29"/>
  <c r="P7" i="26"/>
  <c r="P7" i="28"/>
  <c r="P7" i="36"/>
  <c r="P7" i="32"/>
  <c r="P7" i="13"/>
  <c r="F7" i="40"/>
  <c r="P7" i="23"/>
  <c r="P7" i="15"/>
  <c r="P7" i="27"/>
  <c r="P7" i="16"/>
  <c r="T9" i="22"/>
  <c r="T9" i="49"/>
  <c r="T9" i="52"/>
  <c r="T9" i="40"/>
  <c r="T9" i="27"/>
  <c r="T9" i="42"/>
  <c r="T9" i="24"/>
  <c r="T9" i="31"/>
  <c r="T9" i="21"/>
  <c r="T9" i="25"/>
  <c r="T9" i="23"/>
  <c r="T9" i="35"/>
  <c r="T9" i="13"/>
  <c r="T9" i="20"/>
  <c r="T9" i="12"/>
  <c r="T9" i="8"/>
  <c r="T9" i="43"/>
  <c r="T9" i="37"/>
  <c r="T9" i="30"/>
  <c r="T9" i="18"/>
  <c r="T9" i="17"/>
  <c r="T9" i="39"/>
  <c r="T9" i="34"/>
  <c r="T9" i="26"/>
  <c r="T9" i="38"/>
  <c r="T9" i="48"/>
  <c r="T9" i="15"/>
  <c r="T9" i="44"/>
  <c r="T9" i="41"/>
  <c r="T9" i="29"/>
  <c r="T9" i="50"/>
  <c r="T9" i="33"/>
  <c r="T9" i="28"/>
  <c r="T9" i="36"/>
  <c r="T9" i="19"/>
  <c r="T9" i="32"/>
  <c r="T9" i="14"/>
  <c r="T9" i="16"/>
  <c r="T9" i="51"/>
  <c r="T7" i="29"/>
  <c r="T7" i="48"/>
  <c r="T7" i="51"/>
  <c r="T7" i="36"/>
  <c r="T7" i="40"/>
  <c r="T7" i="19"/>
  <c r="T7" i="52"/>
  <c r="T7" i="16"/>
  <c r="T7" i="25"/>
  <c r="T7" i="35"/>
  <c r="T7" i="27"/>
  <c r="T7" i="33"/>
  <c r="T7" i="31"/>
  <c r="T7" i="37"/>
  <c r="T7" i="44"/>
  <c r="T7" i="42"/>
  <c r="T7" i="41"/>
  <c r="T7" i="28"/>
  <c r="T7" i="18"/>
  <c r="T7" i="12"/>
  <c r="T7" i="30"/>
  <c r="T7" i="34"/>
  <c r="T7" i="15"/>
  <c r="T7" i="22"/>
  <c r="T7" i="39"/>
  <c r="T7" i="43"/>
  <c r="T7" i="24"/>
  <c r="T7" i="14"/>
  <c r="T7" i="50"/>
  <c r="T7" i="20"/>
  <c r="T7" i="32"/>
  <c r="T7" i="49"/>
  <c r="T38" i="39"/>
  <c r="T38" i="14"/>
  <c r="T38" i="26"/>
  <c r="T38" i="48"/>
  <c r="T38" i="51"/>
  <c r="T38" i="28"/>
  <c r="T38" i="52"/>
  <c r="T38" i="20"/>
  <c r="T38" i="12"/>
  <c r="T38" i="16"/>
  <c r="T38" i="23"/>
  <c r="T38" i="19"/>
  <c r="T38" i="27"/>
  <c r="T38" i="35"/>
  <c r="T38" i="25"/>
  <c r="T38" i="29"/>
  <c r="T38" i="41"/>
  <c r="T38" i="17"/>
  <c r="T38" i="24"/>
  <c r="T38" i="18"/>
  <c r="T38" i="8"/>
  <c r="T38" i="33"/>
  <c r="T38" i="42"/>
  <c r="T38" i="36"/>
  <c r="T38" i="49"/>
  <c r="T38" i="21"/>
  <c r="T38" i="38"/>
  <c r="T38" i="37"/>
  <c r="T38" i="13"/>
  <c r="T38" i="44"/>
  <c r="T38" i="31"/>
  <c r="T38" i="22"/>
  <c r="T38" i="43"/>
  <c r="T38" i="15"/>
  <c r="T38" i="32"/>
  <c r="T38" i="40"/>
  <c r="T38" i="30"/>
  <c r="T38" i="50"/>
  <c r="T38" i="34"/>
  <c r="T19" i="28"/>
  <c r="T19" i="24"/>
  <c r="T19" i="27"/>
  <c r="T19" i="32"/>
  <c r="T19" i="20"/>
  <c r="T19" i="22"/>
  <c r="T19" i="39"/>
  <c r="T19" i="36"/>
  <c r="T19" i="13"/>
  <c r="T19" i="30"/>
  <c r="T19" i="51"/>
  <c r="T19" i="18"/>
  <c r="T19" i="48"/>
  <c r="T19" i="19"/>
  <c r="T19" i="21"/>
  <c r="T19" i="15"/>
  <c r="T19" i="12"/>
  <c r="T19" i="14"/>
  <c r="T19" i="33"/>
  <c r="T19" i="17"/>
  <c r="T19" i="49"/>
  <c r="T19" i="8"/>
  <c r="T19" i="41"/>
  <c r="T19" i="34"/>
  <c r="T19" i="40"/>
  <c r="T19" i="26"/>
  <c r="T19" i="52"/>
  <c r="T19" i="50"/>
  <c r="T19" i="31"/>
  <c r="T19" i="35"/>
  <c r="T19" i="38"/>
  <c r="T19" i="44"/>
  <c r="T19" i="25"/>
  <c r="T19" i="16"/>
  <c r="T19" i="42"/>
  <c r="T19" i="43"/>
  <c r="T19" i="23"/>
  <c r="T19" i="29"/>
  <c r="T19" i="37"/>
  <c r="T25" i="20"/>
  <c r="T25" i="44"/>
  <c r="T25" i="15"/>
  <c r="T25" i="22"/>
  <c r="T25" i="28"/>
  <c r="T25" i="8"/>
  <c r="T25" i="40"/>
  <c r="T25" i="31"/>
  <c r="T25" i="19"/>
  <c r="T25" i="16"/>
  <c r="T25" i="39"/>
  <c r="T25" i="37"/>
  <c r="T25" i="29"/>
  <c r="T25" i="43"/>
  <c r="T25" i="21"/>
  <c r="T25" i="51"/>
  <c r="T25" i="27"/>
  <c r="T25" i="14"/>
  <c r="T25" i="18"/>
  <c r="T25" i="52"/>
  <c r="T25" i="24"/>
  <c r="T25" i="17"/>
  <c r="T25" i="12"/>
  <c r="T25" i="41"/>
  <c r="T25" i="50"/>
  <c r="T25" i="13"/>
  <c r="T25" i="48"/>
  <c r="T25" i="26"/>
  <c r="T25" i="36"/>
  <c r="T25" i="49"/>
  <c r="T25" i="32"/>
  <c r="T25" i="23"/>
  <c r="T25" i="34"/>
  <c r="T25" i="35"/>
  <c r="T25" i="30"/>
  <c r="T25" i="25"/>
  <c r="T25" i="42"/>
  <c r="T25" i="38"/>
  <c r="T25" i="33"/>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P38" i="12"/>
  <c r="P38" i="14"/>
  <c r="F38" i="35"/>
  <c r="P38" i="48"/>
  <c r="P38" i="39"/>
  <c r="P38" i="26"/>
  <c r="P38" i="19"/>
  <c r="P38" i="21"/>
  <c r="F38" i="14"/>
  <c r="P38" i="37"/>
  <c r="F38" i="52"/>
  <c r="F38" i="20"/>
  <c r="F38" i="36"/>
  <c r="F38" i="24"/>
  <c r="F38" i="42"/>
  <c r="P38" i="22"/>
  <c r="F38" i="8"/>
  <c r="P38" i="38"/>
  <c r="P23" i="12"/>
  <c r="P23" i="24"/>
  <c r="F23" i="30"/>
  <c r="F23" i="21"/>
  <c r="G23" i="21" s="1"/>
  <c r="F23" i="25"/>
  <c r="G23" i="25" s="1"/>
  <c r="P23" i="43"/>
  <c r="P23" i="38"/>
  <c r="F23" i="40"/>
  <c r="F23" i="34"/>
  <c r="P23" i="44"/>
  <c r="P23" i="23"/>
  <c r="F23" i="27"/>
  <c r="P23" i="34"/>
  <c r="P23" i="49"/>
  <c r="P23" i="20"/>
  <c r="F23" i="51"/>
  <c r="P23" i="27"/>
  <c r="P23" i="22"/>
  <c r="F23" i="42"/>
  <c r="G23" i="42" s="1"/>
  <c r="F23" i="22"/>
  <c r="F23" i="50"/>
  <c r="P23" i="19"/>
  <c r="F23" i="33"/>
  <c r="P23" i="15"/>
  <c r="F23" i="29"/>
  <c r="P23" i="18"/>
  <c r="F23" i="17"/>
  <c r="G23" i="17" s="1"/>
  <c r="P23" i="50"/>
  <c r="F23" i="13"/>
  <c r="P23" i="32"/>
  <c r="F23" i="43"/>
  <c r="F23" i="52"/>
  <c r="F23" i="8"/>
  <c r="P23" i="41"/>
  <c r="P23" i="35"/>
  <c r="P23" i="30"/>
  <c r="F23" i="44"/>
  <c r="F23" i="23"/>
  <c r="F23" i="32"/>
  <c r="F23" i="41"/>
  <c r="P23" i="29"/>
  <c r="P23" i="21"/>
  <c r="F23" i="15"/>
  <c r="F23" i="48"/>
  <c r="G23" i="48" s="1"/>
  <c r="P23" i="39"/>
  <c r="P23" i="14"/>
  <c r="F23" i="36"/>
  <c r="F23" i="24"/>
  <c r="P23" i="52"/>
  <c r="F23" i="18"/>
  <c r="G23" i="18" s="1"/>
  <c r="P23" i="48"/>
  <c r="F35" i="50"/>
  <c r="P35" i="37"/>
  <c r="F35" i="34"/>
  <c r="P35" i="13"/>
  <c r="P35" i="24"/>
  <c r="P35" i="51"/>
  <c r="F35" i="39"/>
  <c r="P35" i="48"/>
  <c r="F35" i="35"/>
  <c r="F35" i="42"/>
  <c r="P35" i="17"/>
  <c r="P35" i="28"/>
  <c r="F35" i="32"/>
  <c r="P35" i="36"/>
  <c r="F35" i="8"/>
  <c r="G35" i="8" s="1"/>
  <c r="F35" i="17"/>
  <c r="G35" i="17" s="1"/>
  <c r="F35" i="28"/>
  <c r="G35" i="28" s="1"/>
  <c r="F35" i="43"/>
  <c r="P35" i="50"/>
  <c r="F35" i="31"/>
  <c r="G35" i="31" s="1"/>
  <c r="P35" i="34"/>
  <c r="F35" i="14"/>
  <c r="F35" i="19"/>
  <c r="P35" i="21"/>
  <c r="P35" i="22"/>
  <c r="P35" i="14"/>
  <c r="P35" i="25"/>
  <c r="F35" i="38"/>
  <c r="P35" i="32"/>
  <c r="P35" i="41"/>
  <c r="P35" i="12"/>
  <c r="F35" i="48"/>
  <c r="F35" i="41"/>
  <c r="P35" i="43"/>
  <c r="P35" i="52"/>
  <c r="P35" i="40"/>
  <c r="P35" i="39"/>
  <c r="F35" i="51"/>
  <c r="F35" i="20"/>
  <c r="F35" i="27"/>
  <c r="P35" i="44"/>
  <c r="F35" i="49"/>
  <c r="F35" i="52"/>
  <c r="F35" i="18"/>
  <c r="G35" i="18" s="1"/>
  <c r="F35" i="23"/>
  <c r="G35" i="23" s="1"/>
  <c r="F35" i="26"/>
  <c r="P35" i="26"/>
  <c r="P35" i="8"/>
  <c r="P35" i="42"/>
  <c r="F35" i="16"/>
  <c r="F35" i="25"/>
  <c r="P35" i="15"/>
  <c r="P35" i="30"/>
  <c r="F35" i="13"/>
  <c r="P35" i="20"/>
  <c r="F35" i="44"/>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F43" i="41"/>
  <c r="F43" i="33"/>
  <c r="G43" i="33" s="1"/>
  <c r="F43" i="26"/>
  <c r="F43" i="13"/>
  <c r="F43" i="17"/>
  <c r="P43" i="42"/>
  <c r="P43" i="48"/>
  <c r="P43" i="38"/>
  <c r="P43" i="23"/>
  <c r="P43" i="25"/>
  <c r="P43" i="13"/>
  <c r="P29" i="24"/>
  <c r="F29" i="52"/>
  <c r="G29" i="52" s="1"/>
  <c r="P29" i="26"/>
  <c r="P14" i="8"/>
  <c r="P14" i="22"/>
  <c r="F14" i="23"/>
  <c r="P34" i="32"/>
  <c r="P34" i="41"/>
  <c r="F34" i="23"/>
  <c r="F34" i="19"/>
  <c r="F34" i="40"/>
  <c r="P34" i="28"/>
  <c r="P34" i="18"/>
  <c r="F34" i="28"/>
  <c r="P34" i="24"/>
  <c r="P34" i="26"/>
  <c r="P15" i="19"/>
  <c r="P15" i="24"/>
  <c r="F15" i="21"/>
  <c r="P15" i="31"/>
  <c r="P13" i="25"/>
  <c r="P13" i="52"/>
  <c r="P13" i="38"/>
  <c r="P13" i="24"/>
  <c r="P13" i="16"/>
  <c r="P13" i="32"/>
  <c r="P13" i="22"/>
  <c r="F13" i="19"/>
  <c r="F13" i="48"/>
  <c r="F13" i="49"/>
  <c r="F13" i="51"/>
  <c r="G13" i="51" s="1"/>
  <c r="F13" i="12"/>
  <c r="F13" i="21"/>
  <c r="G13" i="21" s="1"/>
  <c r="F13" i="50"/>
  <c r="P13" i="40"/>
  <c r="F13" i="31"/>
  <c r="F13" i="16"/>
  <c r="P13" i="31"/>
  <c r="V30" i="44"/>
  <c r="V30" i="21"/>
  <c r="V30" i="14"/>
  <c r="V30" i="16"/>
  <c r="V30" i="20"/>
  <c r="V30" i="27"/>
  <c r="V30" i="19"/>
  <c r="V30" i="48"/>
  <c r="V30" i="43"/>
  <c r="V30" i="33"/>
  <c r="V30" i="17"/>
  <c r="V30" i="40"/>
  <c r="V30" i="23"/>
  <c r="V19" i="18"/>
  <c r="V19" i="37"/>
  <c r="V19" i="15"/>
  <c r="V19" i="51"/>
  <c r="V19" i="41"/>
  <c r="V19" i="17"/>
  <c r="P30" i="21"/>
  <c r="P30" i="22"/>
  <c r="F22" i="32"/>
  <c r="F22" i="51"/>
  <c r="G22" i="51" s="1"/>
  <c r="F22" i="30"/>
  <c r="P25" i="52"/>
  <c r="F25" i="15"/>
  <c r="F25" i="24"/>
  <c r="P25" i="26"/>
  <c r="P25" i="33"/>
  <c r="P25" i="39"/>
  <c r="P25" i="44"/>
  <c r="P25" i="18"/>
  <c r="F25" i="32"/>
  <c r="F25" i="22"/>
  <c r="G25" i="22" s="1"/>
  <c r="F25" i="37"/>
  <c r="G25" i="37" s="1"/>
  <c r="N38" i="37"/>
  <c r="N38" i="33"/>
  <c r="P26" i="48"/>
  <c r="P26" i="30"/>
  <c r="F26" i="16"/>
  <c r="F26" i="32"/>
  <c r="P26" i="18"/>
  <c r="P26" i="44"/>
  <c r="F26" i="39"/>
  <c r="G26" i="39" s="1"/>
  <c r="F26" i="51"/>
  <c r="N18" i="13"/>
  <c r="N18" i="52"/>
  <c r="P17" i="50"/>
  <c r="P17" i="51"/>
  <c r="N14" i="49"/>
  <c r="N14" i="13"/>
  <c r="N14" i="8"/>
  <c r="N14" i="50"/>
  <c r="N14" i="52"/>
  <c r="P12" i="49"/>
  <c r="F12" i="52"/>
  <c r="P12" i="48"/>
  <c r="F12" i="51"/>
  <c r="P22" i="8"/>
  <c r="F22" i="13"/>
  <c r="G22" i="13" s="1"/>
  <c r="F22" i="20"/>
  <c r="F22" i="23"/>
  <c r="P22" i="28"/>
  <c r="F22" i="34"/>
  <c r="F22" i="38"/>
  <c r="F22" i="42"/>
  <c r="G22" i="42" s="1"/>
  <c r="P22" i="15"/>
  <c r="P22" i="12"/>
  <c r="F22" i="25"/>
  <c r="P22" i="27"/>
  <c r="F22" i="33"/>
  <c r="G22" i="33" s="1"/>
  <c r="F22" i="37"/>
  <c r="G22" i="37" s="1"/>
  <c r="P22" i="44"/>
  <c r="P22" i="25"/>
  <c r="F22" i="39"/>
  <c r="G22" i="39" s="1"/>
  <c r="P22" i="50"/>
  <c r="F22" i="18"/>
  <c r="P22" i="26"/>
  <c r="F22" i="40"/>
  <c r="F22" i="50"/>
  <c r="F22" i="8"/>
  <c r="P22" i="16"/>
  <c r="P22" i="14"/>
  <c r="F22" i="26"/>
  <c r="F22" i="31"/>
  <c r="P22" i="36"/>
  <c r="P22" i="40"/>
  <c r="P22" i="13"/>
  <c r="P22" i="17"/>
  <c r="F22" i="17"/>
  <c r="P22" i="30"/>
  <c r="P22" i="35"/>
  <c r="F30" i="49"/>
  <c r="F30" i="8"/>
  <c r="P30" i="12"/>
  <c r="F30" i="19"/>
  <c r="P30" i="27"/>
  <c r="F30" i="33"/>
  <c r="F30" i="35"/>
  <c r="F30" i="39"/>
  <c r="F30" i="42"/>
  <c r="P30" i="44"/>
  <c r="F30" i="18"/>
  <c r="P30" i="26"/>
  <c r="P30" i="33"/>
  <c r="F30" i="44"/>
  <c r="F30" i="25"/>
  <c r="P30" i="28"/>
  <c r="F30" i="23"/>
  <c r="P30" i="24"/>
  <c r="F30" i="38"/>
  <c r="P30" i="41"/>
  <c r="P30" i="29"/>
  <c r="F30" i="37"/>
  <c r="P30" i="40"/>
  <c r="P30" i="51"/>
  <c r="F30" i="12"/>
  <c r="G30" i="12" s="1"/>
  <c r="P30" i="20"/>
  <c r="P30" i="34"/>
  <c r="P30" i="48"/>
  <c r="P30" i="52"/>
  <c r="F30" i="48"/>
  <c r="F11" i="52"/>
  <c r="G11" i="52" s="1"/>
  <c r="F11" i="50"/>
  <c r="P11" i="13"/>
  <c r="F11" i="49"/>
  <c r="P11" i="51"/>
  <c r="P27" i="13"/>
  <c r="P27" i="48"/>
  <c r="F5" i="49"/>
  <c r="F5" i="51"/>
  <c r="P5" i="12"/>
  <c r="P5" i="24"/>
  <c r="F5" i="20"/>
  <c r="P5" i="13"/>
  <c r="F5" i="22"/>
  <c r="F5" i="17"/>
  <c r="F5" i="23"/>
  <c r="P5" i="52"/>
  <c r="F5" i="48"/>
  <c r="F5" i="52"/>
  <c r="G5" i="52" s="1"/>
  <c r="P5" i="21"/>
  <c r="F5" i="13"/>
  <c r="P5" i="22"/>
  <c r="P5" i="16"/>
  <c r="F5" i="25"/>
  <c r="F5" i="21"/>
  <c r="N22" i="49"/>
  <c r="N22" i="52"/>
  <c r="N22" i="48"/>
  <c r="N22" i="51"/>
  <c r="N16" i="49"/>
  <c r="N16" i="52"/>
  <c r="N16" i="48"/>
  <c r="N16" i="13"/>
  <c r="P16" i="33"/>
  <c r="P16" i="24"/>
  <c r="P16" i="42"/>
  <c r="P16" i="26"/>
  <c r="F16" i="34"/>
  <c r="P16" i="40"/>
  <c r="F16" i="13"/>
  <c r="F16" i="20"/>
  <c r="P16" i="32"/>
  <c r="P16" i="37"/>
  <c r="P16" i="20"/>
  <c r="F16" i="17"/>
  <c r="G16" i="17" s="1"/>
  <c r="P16" i="27"/>
  <c r="F16" i="40"/>
  <c r="G16" i="40" s="1"/>
  <c r="F16" i="35"/>
  <c r="G16" i="35" s="1"/>
  <c r="F16" i="41"/>
  <c r="F16" i="15"/>
  <c r="F16" i="32"/>
  <c r="F16" i="39"/>
  <c r="F16" i="44"/>
  <c r="F16" i="18"/>
  <c r="P16" i="31"/>
  <c r="F16" i="36"/>
  <c r="P16" i="16"/>
  <c r="P16" i="38"/>
  <c r="P16" i="18"/>
  <c r="P16" i="34"/>
  <c r="P16" i="51"/>
  <c r="N10" i="50"/>
  <c r="N10" i="8"/>
  <c r="N10" i="48"/>
  <c r="N10" i="51"/>
  <c r="N8" i="49"/>
  <c r="N8" i="48"/>
  <c r="N8" i="52"/>
  <c r="P41" i="30"/>
  <c r="F41" i="30"/>
  <c r="E41" i="40"/>
  <c r="E36" i="36"/>
  <c r="G36" i="36" s="1"/>
  <c r="E22" i="36"/>
  <c r="E18" i="35"/>
  <c r="E11" i="35"/>
  <c r="E39" i="27"/>
  <c r="G39" i="27" s="1"/>
  <c r="E32" i="27"/>
  <c r="G32" i="27" s="1"/>
  <c r="E16" i="27"/>
  <c r="E7" i="27"/>
  <c r="E40" i="23"/>
  <c r="G40" i="23" s="1"/>
  <c r="E14" i="23"/>
  <c r="G14" i="23" s="1"/>
  <c r="E7" i="23"/>
  <c r="E30" i="18"/>
  <c r="G30" i="18" s="1"/>
  <c r="E22" i="18"/>
  <c r="E32" i="14"/>
  <c r="G32" i="14" s="1"/>
  <c r="E24" i="14"/>
  <c r="E12" i="14"/>
  <c r="E29" i="13"/>
  <c r="G29" i="13" s="1"/>
  <c r="E26" i="13"/>
  <c r="E25" i="13"/>
  <c r="G25" i="13" s="1"/>
  <c r="E41" i="13"/>
  <c r="E5" i="13"/>
  <c r="E43" i="49"/>
  <c r="G43" i="49" s="1"/>
  <c r="E35" i="49"/>
  <c r="G35" i="49" s="1"/>
  <c r="E27" i="49"/>
  <c r="G27" i="49" s="1"/>
  <c r="E13" i="49"/>
  <c r="G13" i="49" s="1"/>
  <c r="E9" i="49"/>
  <c r="E36" i="49"/>
  <c r="G36" i="49" s="1"/>
  <c r="E24" i="49"/>
  <c r="E14" i="49"/>
  <c r="G14" i="49" s="1"/>
  <c r="E6" i="49"/>
  <c r="E41" i="48"/>
  <c r="E29" i="48"/>
  <c r="G29" i="48" s="1"/>
  <c r="E21" i="48"/>
  <c r="E18" i="48"/>
  <c r="E17" i="48"/>
  <c r="E9" i="48"/>
  <c r="E40" i="48"/>
  <c r="G40" i="48" s="1"/>
  <c r="E36" i="48"/>
  <c r="G36" i="48" s="1"/>
  <c r="E30" i="48"/>
  <c r="G30" i="48" s="1"/>
  <c r="E26" i="48"/>
  <c r="E22" i="48"/>
  <c r="G22" i="48" s="1"/>
  <c r="E16" i="48"/>
  <c r="E12" i="48"/>
  <c r="G12" i="48" s="1"/>
  <c r="E8" i="48"/>
  <c r="G8" i="48" s="1"/>
  <c r="E17" i="49"/>
  <c r="E25" i="49"/>
  <c r="G25" i="49" s="1"/>
  <c r="E37" i="49"/>
  <c r="E7" i="49"/>
  <c r="E5" i="49"/>
  <c r="E41" i="49"/>
  <c r="E29" i="49"/>
  <c r="G29" i="49" s="1"/>
  <c r="E19" i="49"/>
  <c r="G19" i="49" s="1"/>
  <c r="E11" i="49"/>
  <c r="G11" i="49" s="1"/>
  <c r="E38" i="49"/>
  <c r="E28" i="49"/>
  <c r="G28" i="49" s="1"/>
  <c r="E22" i="49"/>
  <c r="G22" i="49" s="1"/>
  <c r="E12" i="49"/>
  <c r="G12" i="49" s="1"/>
  <c r="E5" i="48"/>
  <c r="E37" i="48"/>
  <c r="E34" i="48"/>
  <c r="G34" i="48" s="1"/>
  <c r="E33" i="48"/>
  <c r="G33" i="48" s="1"/>
  <c r="E25" i="48"/>
  <c r="G25" i="48" s="1"/>
  <c r="E13" i="48"/>
  <c r="G13" i="48" s="1"/>
  <c r="E42" i="48"/>
  <c r="E38" i="48"/>
  <c r="G38" i="48" s="1"/>
  <c r="E32" i="48"/>
  <c r="G32" i="48" s="1"/>
  <c r="E28" i="48"/>
  <c r="G28" i="48" s="1"/>
  <c r="E24" i="48"/>
  <c r="E20" i="48"/>
  <c r="E14" i="48"/>
  <c r="G14" i="48" s="1"/>
  <c r="E10" i="48"/>
  <c r="G10" i="48" s="1"/>
  <c r="E6" i="48"/>
  <c r="G30" i="33" l="1"/>
  <c r="G22" i="20"/>
  <c r="G35" i="20"/>
  <c r="G15" i="20"/>
  <c r="G25" i="24"/>
  <c r="G23" i="22"/>
  <c r="G7" i="44"/>
  <c r="G25" i="20"/>
  <c r="G38" i="52"/>
  <c r="G38" i="38"/>
  <c r="G19" i="31"/>
  <c r="G16" i="44"/>
  <c r="G5" i="21"/>
  <c r="G5" i="51"/>
  <c r="G34" i="23"/>
  <c r="G23" i="51"/>
  <c r="G38" i="24"/>
  <c r="G39" i="13"/>
  <c r="G38" i="25"/>
  <c r="G12" i="34"/>
  <c r="G35" i="39"/>
  <c r="G35" i="34"/>
  <c r="G38" i="28"/>
  <c r="G22" i="26"/>
  <c r="G35" i="43"/>
  <c r="G23" i="34"/>
  <c r="G29" i="28"/>
  <c r="G12" i="25"/>
  <c r="G35" i="24"/>
  <c r="G16" i="20"/>
  <c r="G43" i="40"/>
  <c r="G23" i="27"/>
  <c r="G7" i="25"/>
  <c r="G12" i="18"/>
  <c r="G15" i="36"/>
  <c r="G22" i="27"/>
  <c r="G22" i="31"/>
  <c r="G35" i="48"/>
  <c r="G35" i="38"/>
  <c r="G38" i="8"/>
  <c r="G7" i="19"/>
  <c r="G16" i="18"/>
  <c r="G16" i="34"/>
  <c r="G19" i="34"/>
  <c r="G38" i="39"/>
  <c r="G12" i="36"/>
  <c r="G25" i="44"/>
  <c r="G30" i="35"/>
  <c r="G34" i="28"/>
  <c r="G34" i="19"/>
  <c r="G23" i="29"/>
  <c r="G7" i="8"/>
  <c r="G7" i="31"/>
  <c r="G38" i="12"/>
  <c r="G12" i="29"/>
  <c r="G28" i="20"/>
  <c r="G15" i="48"/>
  <c r="G22" i="21"/>
  <c r="G35" i="40"/>
  <c r="G15" i="44"/>
  <c r="G30" i="38"/>
  <c r="G30" i="25"/>
  <c r="G22" i="40"/>
  <c r="G43" i="17"/>
  <c r="G35" i="26"/>
  <c r="G35" i="42"/>
  <c r="G7" i="37"/>
  <c r="G38" i="27"/>
  <c r="G38" i="40"/>
  <c r="G38" i="22"/>
  <c r="G10" i="37"/>
  <c r="G30" i="14"/>
  <c r="G30" i="27"/>
  <c r="G29" i="40"/>
  <c r="G25" i="21"/>
  <c r="G28" i="23"/>
  <c r="G15" i="43"/>
  <c r="G16" i="36"/>
  <c r="G16" i="39"/>
  <c r="G16" i="13"/>
  <c r="G5" i="20"/>
  <c r="G30" i="44"/>
  <c r="G12" i="51"/>
  <c r="G35" i="35"/>
  <c r="G23" i="40"/>
  <c r="G7" i="29"/>
  <c r="G7" i="42"/>
  <c r="G7" i="36"/>
  <c r="G11" i="25"/>
  <c r="G19" i="48"/>
  <c r="G29" i="21"/>
  <c r="G15" i="28"/>
  <c r="G15" i="29"/>
  <c r="G5" i="17"/>
  <c r="G22" i="25"/>
  <c r="G43" i="26"/>
  <c r="G35" i="44"/>
  <c r="G23" i="43"/>
  <c r="G23" i="33"/>
  <c r="G39" i="14"/>
  <c r="G38" i="34"/>
  <c r="G29" i="31"/>
  <c r="G19" i="17"/>
  <c r="G33" i="21"/>
  <c r="G15" i="37"/>
  <c r="G22" i="12"/>
  <c r="E44" i="29"/>
  <c r="G30" i="8"/>
  <c r="G22" i="23"/>
  <c r="G30" i="42"/>
  <c r="G30" i="49"/>
  <c r="G22" i="8"/>
  <c r="G13" i="19"/>
  <c r="G23" i="36"/>
  <c r="G38" i="36"/>
  <c r="G38" i="14"/>
  <c r="G7" i="12"/>
  <c r="G7" i="43"/>
  <c r="G7" i="34"/>
  <c r="G29" i="14"/>
  <c r="G25" i="25"/>
  <c r="G25" i="12"/>
  <c r="G19" i="40"/>
  <c r="G19" i="35"/>
  <c r="G19" i="25"/>
  <c r="G19" i="52"/>
  <c r="G33" i="35"/>
  <c r="G5" i="25"/>
  <c r="G5" i="23"/>
  <c r="G30" i="37"/>
  <c r="G5" i="22"/>
  <c r="G30" i="19"/>
  <c r="G15" i="21"/>
  <c r="G34" i="40"/>
  <c r="G35" i="25"/>
  <c r="G35" i="52"/>
  <c r="G35" i="19"/>
  <c r="G23" i="23"/>
  <c r="G38" i="20"/>
  <c r="G7" i="40"/>
  <c r="G7" i="13"/>
  <c r="G7" i="20"/>
  <c r="G7" i="33"/>
  <c r="G11" i="8"/>
  <c r="G38" i="21"/>
  <c r="G29" i="36"/>
  <c r="G29" i="29"/>
  <c r="G33" i="12"/>
  <c r="G22" i="44"/>
  <c r="G15" i="51"/>
  <c r="G25" i="39"/>
  <c r="G22" i="38"/>
  <c r="G26" i="51"/>
  <c r="G35" i="13"/>
  <c r="G23" i="44"/>
  <c r="G23" i="13"/>
  <c r="G38" i="42"/>
  <c r="G38" i="35"/>
  <c r="G7" i="38"/>
  <c r="G7" i="52"/>
  <c r="G7" i="24"/>
  <c r="G7" i="28"/>
  <c r="G11" i="34"/>
  <c r="G11" i="39"/>
  <c r="G39" i="49"/>
  <c r="G39" i="43"/>
  <c r="G10" i="17"/>
  <c r="G29" i="35"/>
  <c r="G29" i="24"/>
  <c r="G29" i="20"/>
  <c r="G25" i="23"/>
  <c r="G30" i="23"/>
  <c r="G30" i="39"/>
  <c r="G22" i="34"/>
  <c r="G13" i="31"/>
  <c r="G13" i="12"/>
  <c r="G23" i="24"/>
  <c r="G7" i="39"/>
  <c r="G11" i="21"/>
  <c r="G19" i="20"/>
  <c r="G39" i="26"/>
  <c r="G39" i="22"/>
  <c r="G29" i="12"/>
  <c r="G22" i="28"/>
  <c r="G38" i="13"/>
  <c r="G12" i="8"/>
  <c r="G33" i="13"/>
  <c r="G15" i="24"/>
  <c r="G38" i="51"/>
  <c r="G28" i="52"/>
  <c r="E44" i="39"/>
  <c r="E44" i="17"/>
  <c r="G19" i="8"/>
  <c r="E44" i="20"/>
  <c r="G33" i="52"/>
  <c r="G15" i="26"/>
  <c r="G15" i="25"/>
  <c r="G29" i="34"/>
  <c r="G28" i="8"/>
  <c r="G19" i="21"/>
  <c r="G35" i="12"/>
  <c r="G15" i="8"/>
  <c r="G15" i="19"/>
  <c r="E44" i="25"/>
  <c r="E44" i="19"/>
  <c r="E44" i="42"/>
  <c r="E44" i="31"/>
  <c r="E44" i="24"/>
  <c r="G12" i="52"/>
  <c r="G35" i="51"/>
  <c r="G35" i="14"/>
  <c r="G23" i="8"/>
  <c r="G7" i="26"/>
  <c r="G11" i="44"/>
  <c r="G38" i="17"/>
  <c r="G10" i="19"/>
  <c r="G19" i="26"/>
  <c r="G15" i="52"/>
  <c r="G43" i="13"/>
  <c r="G7" i="14"/>
  <c r="E44" i="12"/>
  <c r="E44" i="21"/>
  <c r="G19" i="13"/>
  <c r="G25" i="14"/>
  <c r="G15" i="22"/>
  <c r="E44" i="22"/>
  <c r="G22" i="17"/>
  <c r="G35" i="27"/>
  <c r="G7" i="51"/>
  <c r="G38" i="19"/>
  <c r="G40" i="42"/>
  <c r="E44" i="8"/>
  <c r="G15" i="12"/>
  <c r="E44" i="51"/>
  <c r="E44" i="52"/>
  <c r="G8" i="22"/>
  <c r="E44" i="43"/>
  <c r="T29" i="38"/>
  <c r="T29" i="49"/>
  <c r="T29" i="20"/>
  <c r="T29" i="25"/>
  <c r="T29" i="21"/>
  <c r="T29" i="35"/>
  <c r="T29" i="37"/>
  <c r="T29" i="36"/>
  <c r="T29" i="22"/>
  <c r="T29" i="23"/>
  <c r="T29" i="13"/>
  <c r="T29" i="19"/>
  <c r="T29" i="39"/>
  <c r="T29" i="29"/>
  <c r="T29" i="42"/>
  <c r="T29" i="24"/>
  <c r="T29" i="43"/>
  <c r="T29" i="12"/>
  <c r="T29" i="18"/>
  <c r="T5" i="40"/>
  <c r="T5" i="18"/>
  <c r="T5" i="14"/>
  <c r="T5" i="36"/>
  <c r="T5" i="34"/>
  <c r="T5" i="43"/>
  <c r="T5" i="20"/>
  <c r="T5" i="41"/>
  <c r="T5" i="23"/>
  <c r="T5" i="17"/>
  <c r="T5" i="52"/>
  <c r="T5" i="21"/>
  <c r="T5" i="22"/>
  <c r="T5" i="37"/>
  <c r="T5" i="24"/>
  <c r="T5" i="25"/>
  <c r="T5" i="42"/>
  <c r="T5" i="33"/>
  <c r="T5" i="31"/>
  <c r="T5" i="12"/>
  <c r="T5" i="35"/>
  <c r="T5" i="32"/>
  <c r="T5" i="49"/>
  <c r="T5" i="15"/>
  <c r="T5" i="26"/>
  <c r="T5" i="51"/>
  <c r="T5" i="38"/>
  <c r="T5" i="30"/>
  <c r="T5" i="16"/>
  <c r="T5" i="8"/>
  <c r="T5" i="27"/>
  <c r="T5" i="39"/>
  <c r="T5" i="28"/>
  <c r="T5" i="29"/>
  <c r="T5" i="13"/>
  <c r="T5" i="19"/>
  <c r="T5" i="48"/>
  <c r="T5" i="50"/>
  <c r="T5" i="44"/>
  <c r="G15" i="34"/>
  <c r="P16" i="15"/>
  <c r="F16" i="19"/>
  <c r="G16" i="19" s="1"/>
  <c r="F16" i="48"/>
  <c r="G16" i="48" s="1"/>
  <c r="P16" i="25"/>
  <c r="P16" i="17"/>
  <c r="F16" i="29"/>
  <c r="G16" i="29" s="1"/>
  <c r="F16" i="31"/>
  <c r="P16" i="44"/>
  <c r="F16" i="49"/>
  <c r="G16" i="49" s="1"/>
  <c r="F16" i="26"/>
  <c r="G16" i="26" s="1"/>
  <c r="P16" i="23"/>
  <c r="F16" i="50"/>
  <c r="F16" i="30"/>
  <c r="P16" i="28"/>
  <c r="F16" i="23"/>
  <c r="G16" i="23" s="1"/>
  <c r="F16" i="52"/>
  <c r="G16" i="52" s="1"/>
  <c r="F16" i="33"/>
  <c r="G16" i="33" s="1"/>
  <c r="P16" i="48"/>
  <c r="P16" i="8"/>
  <c r="P16" i="39"/>
  <c r="P16" i="35"/>
  <c r="F16" i="12"/>
  <c r="G16" i="12" s="1"/>
  <c r="F16" i="42"/>
  <c r="G16" i="42" s="1"/>
  <c r="P16" i="22"/>
  <c r="P16" i="30"/>
  <c r="F16" i="16"/>
  <c r="P16" i="52"/>
  <c r="F16" i="28"/>
  <c r="G16" i="28" s="1"/>
  <c r="P16" i="12"/>
  <c r="F16" i="14"/>
  <c r="G16" i="14" s="1"/>
  <c r="F16" i="8"/>
  <c r="G16" i="8" s="1"/>
  <c r="F16" i="43"/>
  <c r="G16" i="43" s="1"/>
  <c r="P16" i="41"/>
  <c r="F16" i="38"/>
  <c r="G16" i="38" s="1"/>
  <c r="F16" i="21"/>
  <c r="G16" i="21" s="1"/>
  <c r="P16" i="19"/>
  <c r="P16" i="14"/>
  <c r="F16" i="27"/>
  <c r="G16" i="27" s="1"/>
  <c r="P16" i="43"/>
  <c r="P16" i="50"/>
  <c r="P16" i="49"/>
  <c r="P16" i="13"/>
  <c r="P16" i="29"/>
  <c r="F16" i="37"/>
  <c r="G16" i="37" s="1"/>
  <c r="F16" i="24"/>
  <c r="G16" i="24" s="1"/>
  <c r="F16" i="51"/>
  <c r="G16" i="51" s="1"/>
  <c r="F16" i="22"/>
  <c r="G16" i="22" s="1"/>
  <c r="F16" i="25"/>
  <c r="G16" i="25" s="1"/>
  <c r="P16" i="36"/>
  <c r="P16" i="21"/>
  <c r="T14" i="26"/>
  <c r="T14" i="34"/>
  <c r="T14" i="41"/>
  <c r="T14" i="48"/>
  <c r="T14" i="31"/>
  <c r="T14" i="52"/>
  <c r="T14" i="39"/>
  <c r="T14" i="18"/>
  <c r="T14" i="28"/>
  <c r="T14" i="13"/>
  <c r="T14" i="38"/>
  <c r="T14" i="50"/>
  <c r="T14" i="49"/>
  <c r="T14" i="24"/>
  <c r="T14" i="12"/>
  <c r="T14" i="8"/>
  <c r="T14" i="51"/>
  <c r="T14" i="43"/>
  <c r="T14" i="16"/>
  <c r="T14" i="44"/>
  <c r="T14" i="17"/>
  <c r="T14" i="30"/>
  <c r="T14" i="35"/>
  <c r="T14" i="22"/>
  <c r="T14" i="21"/>
  <c r="T14" i="23"/>
  <c r="T14" i="19"/>
  <c r="T14" i="29"/>
  <c r="T14" i="33"/>
  <c r="T14" i="14"/>
  <c r="T14" i="27"/>
  <c r="T14" i="25"/>
  <c r="T14" i="36"/>
  <c r="T14" i="32"/>
  <c r="T14" i="20"/>
  <c r="T14" i="40"/>
  <c r="T14" i="15"/>
  <c r="T14" i="37"/>
  <c r="T14" i="42"/>
  <c r="F30" i="15"/>
  <c r="P30" i="38"/>
  <c r="F30" i="22"/>
  <c r="G30" i="22" s="1"/>
  <c r="P30" i="43"/>
  <c r="P30" i="18"/>
  <c r="P30" i="42"/>
  <c r="P30" i="32"/>
  <c r="F30" i="17"/>
  <c r="G30" i="17" s="1"/>
  <c r="F30" i="51"/>
  <c r="G30" i="51" s="1"/>
  <c r="F30" i="29"/>
  <c r="G30" i="29" s="1"/>
  <c r="F30" i="41"/>
  <c r="F30" i="28"/>
  <c r="G30" i="28" s="1"/>
  <c r="P30" i="36"/>
  <c r="F30" i="21"/>
  <c r="G30" i="21" s="1"/>
  <c r="F30" i="40"/>
  <c r="G30" i="40" s="1"/>
  <c r="P30" i="13"/>
  <c r="P30" i="15"/>
  <c r="F30" i="50"/>
  <c r="F30" i="31"/>
  <c r="G30" i="31" s="1"/>
  <c r="F30" i="13"/>
  <c r="G30" i="13" s="1"/>
  <c r="F30" i="34"/>
  <c r="G30" i="34" s="1"/>
  <c r="F30" i="16"/>
  <c r="P30" i="17"/>
  <c r="F30" i="24"/>
  <c r="G30" i="24" s="1"/>
  <c r="G16" i="31"/>
  <c r="G12" i="27"/>
  <c r="T32" i="24"/>
  <c r="T32" i="8"/>
  <c r="T32" i="28"/>
  <c r="T32" i="29"/>
  <c r="T32" i="35"/>
  <c r="T32" i="34"/>
  <c r="T32" i="21"/>
  <c r="T32" i="39"/>
  <c r="T32" i="23"/>
  <c r="T32" i="26"/>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7" i="18"/>
  <c r="T37" i="27"/>
  <c r="T37" i="25"/>
  <c r="T37" i="41"/>
  <c r="T37" i="40"/>
  <c r="T37" i="31"/>
  <c r="T37" i="32"/>
  <c r="T37" i="12"/>
  <c r="T37" i="13"/>
  <c r="T37" i="30"/>
  <c r="T37" i="52"/>
  <c r="T37" i="15"/>
  <c r="T37" i="50"/>
  <c r="T37" i="22"/>
  <c r="T37" i="42"/>
  <c r="T37" i="37"/>
  <c r="T37" i="29"/>
  <c r="T37" i="19"/>
  <c r="T37" i="38"/>
  <c r="T37" i="36"/>
  <c r="T37" i="34"/>
  <c r="T37" i="35"/>
  <c r="T37" i="14"/>
  <c r="T37" i="17"/>
  <c r="T37" i="24"/>
  <c r="T37" i="8"/>
  <c r="T37" i="33"/>
  <c r="T37" i="48"/>
  <c r="T37" i="49"/>
  <c r="T37" i="21"/>
  <c r="T37" i="43"/>
  <c r="T37" i="23"/>
  <c r="T37" i="28"/>
  <c r="T37" i="51"/>
  <c r="T37" i="44"/>
  <c r="T37" i="26"/>
  <c r="T37" i="20"/>
  <c r="T37" i="39"/>
  <c r="T37" i="16"/>
  <c r="N7" i="16"/>
  <c r="N7" i="14"/>
  <c r="N7" i="34"/>
  <c r="N7" i="43"/>
  <c r="N7" i="22"/>
  <c r="N7" i="25"/>
  <c r="N7" i="19"/>
  <c r="N7" i="38"/>
  <c r="N7" i="12"/>
  <c r="N7" i="32"/>
  <c r="N7" i="23"/>
  <c r="N7" i="28"/>
  <c r="N7" i="31"/>
  <c r="N7" i="40"/>
  <c r="N7" i="44"/>
  <c r="N7" i="49"/>
  <c r="N7" i="52"/>
  <c r="N7" i="18"/>
  <c r="N7" i="20"/>
  <c r="N7" i="27"/>
  <c r="N7" i="37"/>
  <c r="N7" i="41"/>
  <c r="N7" i="13"/>
  <c r="N7" i="51"/>
  <c r="N7" i="17"/>
  <c r="N7" i="29"/>
  <c r="N7" i="26"/>
  <c r="N7" i="36"/>
  <c r="N7" i="24"/>
  <c r="N7" i="35"/>
  <c r="N7" i="8"/>
  <c r="N7" i="48"/>
  <c r="N7" i="30"/>
  <c r="N7" i="39"/>
  <c r="N7" i="42"/>
  <c r="N7" i="50"/>
  <c r="N7" i="15"/>
  <c r="N7" i="21"/>
  <c r="N7" i="33"/>
  <c r="G19" i="24"/>
  <c r="G25" i="19"/>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F41" i="41"/>
  <c r="F41" i="37"/>
  <c r="G41" i="37" s="1"/>
  <c r="F41" i="33"/>
  <c r="G41" i="33" s="1"/>
  <c r="F41" i="29"/>
  <c r="G41" i="29" s="1"/>
  <c r="F41" i="26"/>
  <c r="G41" i="26" s="1"/>
  <c r="F41" i="24"/>
  <c r="G41" i="24" s="1"/>
  <c r="F41" i="20"/>
  <c r="G41" i="20" s="1"/>
  <c r="F41" i="16"/>
  <c r="F41" i="13"/>
  <c r="F41" i="21"/>
  <c r="G41" i="21" s="1"/>
  <c r="P41" i="52"/>
  <c r="F41" i="51"/>
  <c r="G41" i="51" s="1"/>
  <c r="P41" i="44"/>
  <c r="P41" i="48"/>
  <c r="P41" i="43"/>
  <c r="P41" i="39"/>
  <c r="P41" i="35"/>
  <c r="P41" i="49"/>
  <c r="P41" i="38"/>
  <c r="P41" i="34"/>
  <c r="P41" i="31"/>
  <c r="P41" i="25"/>
  <c r="P41" i="21"/>
  <c r="P41" i="17"/>
  <c r="P41" i="12"/>
  <c r="F41" i="49"/>
  <c r="F41" i="42"/>
  <c r="G41" i="42" s="1"/>
  <c r="F41" i="40"/>
  <c r="F41" i="36"/>
  <c r="G41" i="36" s="1"/>
  <c r="F41" i="32"/>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F17" i="39"/>
  <c r="G17" i="39" s="1"/>
  <c r="F17" i="43"/>
  <c r="G17" i="43" s="1"/>
  <c r="F17" i="33"/>
  <c r="G17" i="33" s="1"/>
  <c r="P17" i="8"/>
  <c r="F17" i="18"/>
  <c r="G17" i="18" s="1"/>
  <c r="P17" i="23"/>
  <c r="F17" i="34"/>
  <c r="G17" i="34" s="1"/>
  <c r="F17" i="44"/>
  <c r="G17" i="44" s="1"/>
  <c r="F17" i="41"/>
  <c r="P17" i="18"/>
  <c r="F17" i="26"/>
  <c r="G17" i="26" s="1"/>
  <c r="P17" i="36"/>
  <c r="F17" i="16"/>
  <c r="P17" i="22"/>
  <c r="P17" i="24"/>
  <c r="P17" i="17"/>
  <c r="P17" i="21"/>
  <c r="P17" i="14"/>
  <c r="F17" i="35"/>
  <c r="G17" i="35" s="1"/>
  <c r="F17" i="42"/>
  <c r="G17" i="42" s="1"/>
  <c r="P17" i="28"/>
  <c r="F17" i="37"/>
  <c r="G17" i="37" s="1"/>
  <c r="F17" i="15"/>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P17" i="38"/>
  <c r="F17" i="29"/>
  <c r="G17" i="29" s="1"/>
  <c r="P17" i="31"/>
  <c r="P17" i="44"/>
  <c r="P17" i="37"/>
  <c r="P17" i="48"/>
  <c r="F17" i="52"/>
  <c r="G17" i="52" s="1"/>
  <c r="P17" i="52"/>
  <c r="F17" i="13"/>
  <c r="G17" i="13" s="1"/>
  <c r="F17" i="48"/>
  <c r="G17" i="48" s="1"/>
  <c r="F17" i="50"/>
  <c r="F17" i="49"/>
  <c r="G17" i="49" s="1"/>
  <c r="P17" i="49"/>
  <c r="F17" i="51"/>
  <c r="G17" i="51" s="1"/>
  <c r="P17" i="13"/>
  <c r="F24" i="12"/>
  <c r="G24" i="12" s="1"/>
  <c r="P24" i="13"/>
  <c r="F24" i="48"/>
  <c r="F24" i="30"/>
  <c r="F24" i="25"/>
  <c r="G24" i="25" s="1"/>
  <c r="F24" i="19"/>
  <c r="G24" i="19" s="1"/>
  <c r="P24" i="20"/>
  <c r="P24" i="26"/>
  <c r="P24" i="21"/>
  <c r="P24" i="17"/>
  <c r="P24" i="23"/>
  <c r="P24" i="25"/>
  <c r="P24" i="31"/>
  <c r="F24" i="41"/>
  <c r="F24" i="32"/>
  <c r="P24" i="51"/>
  <c r="F24" i="40"/>
  <c r="G24" i="40" s="1"/>
  <c r="F24" i="50"/>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P24" i="30"/>
  <c r="F24" i="16"/>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P24" i="8"/>
  <c r="P24" i="50"/>
  <c r="F24" i="13"/>
  <c r="G24" i="13" s="1"/>
  <c r="F24" i="14"/>
  <c r="G24" i="14" s="1"/>
  <c r="P24" i="29"/>
  <c r="P24" i="34"/>
  <c r="F24" i="43"/>
  <c r="G24" i="43" s="1"/>
  <c r="P24" i="42"/>
  <c r="T7" i="38"/>
  <c r="T7" i="8"/>
  <c r="T7" i="26"/>
  <c r="T7" i="13"/>
  <c r="T7" i="21"/>
  <c r="T7" i="23"/>
  <c r="T7" i="17"/>
  <c r="G24" i="48"/>
  <c r="G41" i="49"/>
  <c r="G24" i="49"/>
  <c r="G41" i="13"/>
  <c r="F42" i="52"/>
  <c r="G42" i="52" s="1"/>
  <c r="P42" i="52"/>
  <c r="F42" i="51"/>
  <c r="G42" i="51" s="1"/>
  <c r="P42" i="48"/>
  <c r="P42" i="50"/>
  <c r="P42" i="42"/>
  <c r="P42" i="38"/>
  <c r="P42" i="34"/>
  <c r="P42" i="51"/>
  <c r="P42" i="41"/>
  <c r="P42" i="37"/>
  <c r="P42" i="33"/>
  <c r="P42" i="28"/>
  <c r="P42" i="24"/>
  <c r="P42" i="20"/>
  <c r="P42" i="16"/>
  <c r="P42" i="13"/>
  <c r="F42" i="50"/>
  <c r="F42" i="4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F42" i="23"/>
  <c r="G42" i="23" s="1"/>
  <c r="F42" i="19"/>
  <c r="G42" i="19" s="1"/>
  <c r="F42" i="15"/>
  <c r="F42" i="8"/>
  <c r="G42" i="8" s="1"/>
  <c r="F42" i="22"/>
  <c r="G42" i="22" s="1"/>
  <c r="F42" i="18"/>
  <c r="G42" i="18" s="1"/>
  <c r="F42" i="14"/>
  <c r="G42" i="14" s="1"/>
  <c r="F42" i="30"/>
  <c r="P42" i="30"/>
  <c r="P6" i="24"/>
  <c r="F6" i="28"/>
  <c r="G6" i="28" s="1"/>
  <c r="P6" i="36"/>
  <c r="F6" i="40"/>
  <c r="G6" i="40" s="1"/>
  <c r="P6" i="44"/>
  <c r="F6" i="49"/>
  <c r="G6" i="49" s="1"/>
  <c r="P6" i="12"/>
  <c r="F6" i="19"/>
  <c r="G6" i="19" s="1"/>
  <c r="F6" i="22"/>
  <c r="G6" i="22" s="1"/>
  <c r="F6" i="26"/>
  <c r="G6" i="26" s="1"/>
  <c r="F6" i="36"/>
  <c r="G6" i="36" s="1"/>
  <c r="F6" i="38"/>
  <c r="G6" i="38" s="1"/>
  <c r="P6" i="40"/>
  <c r="F6" i="43"/>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F6" i="39"/>
  <c r="G6" i="39" s="1"/>
  <c r="F6" i="42"/>
  <c r="G6" i="42" s="1"/>
  <c r="F6" i="50"/>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P6" i="25"/>
  <c r="F6" i="18"/>
  <c r="G6" i="18" s="1"/>
  <c r="F6" i="15"/>
  <c r="F6" i="33"/>
  <c r="G6" i="33" s="1"/>
  <c r="F6" i="48"/>
  <c r="G6" i="48" s="1"/>
  <c r="F6" i="13"/>
  <c r="G6" i="13" s="1"/>
  <c r="P6" i="14"/>
  <c r="P6" i="34"/>
  <c r="P6" i="48"/>
  <c r="F6" i="8"/>
  <c r="G6" i="8" s="1"/>
  <c r="P6" i="28"/>
  <c r="F6" i="32"/>
  <c r="P6" i="50"/>
  <c r="P6" i="27"/>
  <c r="F6" i="16"/>
  <c r="F6" i="35"/>
  <c r="G6" i="35" s="1"/>
  <c r="P6" i="23"/>
  <c r="P20" i="49"/>
  <c r="F20" i="18"/>
  <c r="G20" i="18" s="1"/>
  <c r="P20" i="20"/>
  <c r="P20" i="29"/>
  <c r="F20" i="37"/>
  <c r="G20" i="37" s="1"/>
  <c r="F20" i="14"/>
  <c r="G20" i="14" s="1"/>
  <c r="P20" i="26"/>
  <c r="F20" i="35"/>
  <c r="G20" i="35" s="1"/>
  <c r="F20" i="41"/>
  <c r="F20" i="13"/>
  <c r="G20" i="13" s="1"/>
  <c r="F20" i="17"/>
  <c r="G20" i="17" s="1"/>
  <c r="P20" i="16"/>
  <c r="P20" i="19"/>
  <c r="P20" i="22"/>
  <c r="F20" i="27"/>
  <c r="G20" i="27" s="1"/>
  <c r="F20" i="31"/>
  <c r="G20" i="31" s="1"/>
  <c r="P20" i="32"/>
  <c r="P20" i="35"/>
  <c r="F20" i="36"/>
  <c r="G20" i="36" s="1"/>
  <c r="P20" i="38"/>
  <c r="P20" i="41"/>
  <c r="F20" i="43"/>
  <c r="G20" i="43" s="1"/>
  <c r="P20" i="14"/>
  <c r="F20" i="16"/>
  <c r="F20" i="19"/>
  <c r="G20" i="19" s="1"/>
  <c r="P20" i="21"/>
  <c r="F20" i="26"/>
  <c r="G20" i="26" s="1"/>
  <c r="F20" i="29"/>
  <c r="G20" i="29" s="1"/>
  <c r="F20" i="32"/>
  <c r="P20" i="34"/>
  <c r="F20" i="24"/>
  <c r="G20" i="24" s="1"/>
  <c r="F20" i="38"/>
  <c r="G20" i="38" s="1"/>
  <c r="P20" i="40"/>
  <c r="F20" i="44"/>
  <c r="G20" i="44" s="1"/>
  <c r="F20" i="8"/>
  <c r="G20" i="8" s="1"/>
  <c r="F20" i="15"/>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F20" i="48"/>
  <c r="G20" i="48" s="1"/>
  <c r="F20" i="49"/>
  <c r="G20" i="49" s="1"/>
  <c r="P20" i="50"/>
  <c r="P20" i="8"/>
  <c r="P20" i="33"/>
  <c r="P20" i="15"/>
  <c r="F20" i="30"/>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P18" i="48"/>
  <c r="P18" i="49"/>
  <c r="P18" i="15"/>
  <c r="F18" i="29"/>
  <c r="G18" i="29" s="1"/>
  <c r="F18" i="24"/>
  <c r="G18" i="24" s="1"/>
  <c r="P18" i="12"/>
  <c r="P18" i="41"/>
  <c r="P18" i="36"/>
  <c r="F18" i="23"/>
  <c r="G18" i="23" s="1"/>
  <c r="P18" i="52"/>
  <c r="F18" i="17"/>
  <c r="G18" i="17" s="1"/>
  <c r="F18" i="32"/>
  <c r="F18" i="52"/>
  <c r="G18" i="52" s="1"/>
  <c r="P18" i="30"/>
  <c r="F18" i="18"/>
  <c r="G18" i="18" s="1"/>
  <c r="P18" i="14"/>
  <c r="P18" i="18"/>
  <c r="F18" i="22"/>
  <c r="G18" i="22" s="1"/>
  <c r="P18" i="20"/>
  <c r="F18" i="50"/>
  <c r="P18" i="13"/>
  <c r="F18" i="44"/>
  <c r="G18" i="44" s="1"/>
  <c r="P18" i="21"/>
  <c r="F18" i="41"/>
  <c r="P18" i="8"/>
  <c r="F18" i="28"/>
  <c r="G18" i="28" s="1"/>
  <c r="F18" i="15"/>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P18" i="51"/>
  <c r="F18" i="21"/>
  <c r="G18" i="21" s="1"/>
  <c r="F18" i="20"/>
  <c r="G18" i="20" s="1"/>
  <c r="F18" i="8"/>
  <c r="G18" i="8" s="1"/>
  <c r="F18" i="19"/>
  <c r="G18" i="19" s="1"/>
  <c r="F18" i="49"/>
  <c r="G18" i="49" s="1"/>
  <c r="F18" i="13"/>
  <c r="G18" i="13" s="1"/>
  <c r="F18" i="14"/>
  <c r="G18" i="14" s="1"/>
  <c r="P18" i="26"/>
  <c r="F18" i="37"/>
  <c r="G18" i="37" s="1"/>
  <c r="P18" i="17"/>
  <c r="F18" i="33"/>
  <c r="G18" i="33" s="1"/>
  <c r="F18" i="35"/>
  <c r="P18" i="50"/>
  <c r="P18" i="38"/>
  <c r="P18" i="23"/>
  <c r="F18" i="38"/>
  <c r="G18" i="38" s="1"/>
  <c r="G18" i="48"/>
  <c r="G18" i="35"/>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P37" i="25"/>
  <c r="P37" i="36"/>
  <c r="F37" i="49"/>
  <c r="G37" i="49" s="1"/>
  <c r="P37" i="39"/>
  <c r="F37" i="14"/>
  <c r="G37" i="14" s="1"/>
  <c r="P37" i="20"/>
  <c r="P37" i="24"/>
  <c r="P37" i="27"/>
  <c r="P37" i="28"/>
  <c r="F37" i="35"/>
  <c r="G37" i="35" s="1"/>
  <c r="F37" i="32"/>
  <c r="P37" i="41"/>
  <c r="F37" i="43"/>
  <c r="G37" i="43" s="1"/>
  <c r="P37" i="51"/>
  <c r="P37" i="13"/>
  <c r="F37" i="15"/>
  <c r="F37" i="22"/>
  <c r="G37" i="22" s="1"/>
  <c r="F37" i="29"/>
  <c r="G37" i="29" s="1"/>
  <c r="P37" i="40"/>
  <c r="F37" i="44"/>
  <c r="G37" i="44" s="1"/>
  <c r="F37" i="50"/>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B47" i="4"/>
  <c r="AI47" i="4" s="1"/>
  <c r="G47" i="4" s="1"/>
  <c r="AD47" i="4"/>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P9" i="36"/>
  <c r="P9" i="44"/>
  <c r="P9" i="49"/>
  <c r="P9" i="26"/>
  <c r="P9" i="48"/>
  <c r="F9" i="52"/>
  <c r="G9" i="52" s="1"/>
  <c r="F9" i="15"/>
  <c r="P9" i="23"/>
  <c r="F9" i="31"/>
  <c r="G9" i="31" s="1"/>
  <c r="P9" i="31"/>
  <c r="F9" i="38"/>
  <c r="G9" i="38" s="1"/>
  <c r="P9" i="15"/>
  <c r="F9" i="20"/>
  <c r="G9" i="20" s="1"/>
  <c r="P9" i="28"/>
  <c r="P9" i="39"/>
  <c r="F9" i="33"/>
  <c r="G9" i="33" s="1"/>
  <c r="F9" i="40"/>
  <c r="G9" i="40" s="1"/>
  <c r="P9" i="50"/>
  <c r="P9" i="8"/>
  <c r="P9" i="17"/>
  <c r="P9" i="25"/>
  <c r="F9" i="27"/>
  <c r="G9" i="27" s="1"/>
  <c r="F9" i="41"/>
  <c r="F9" i="34"/>
  <c r="G9" i="34" s="1"/>
  <c r="F9" i="42"/>
  <c r="G9" i="42" s="1"/>
  <c r="F9" i="13"/>
  <c r="G9" i="13" s="1"/>
  <c r="P9" i="14"/>
  <c r="F9" i="23"/>
  <c r="G9" i="23" s="1"/>
  <c r="P9" i="37"/>
  <c r="F9" i="48"/>
  <c r="G9" i="48" s="1"/>
  <c r="F9" i="51"/>
  <c r="G9" i="51" s="1"/>
  <c r="F9" i="39"/>
  <c r="G9" i="39" s="1"/>
  <c r="F9" i="36"/>
  <c r="G9" i="36" s="1"/>
  <c r="P9" i="41"/>
  <c r="F9" i="50"/>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P9" i="40"/>
  <c r="F9" i="49"/>
  <c r="G9" i="49" s="1"/>
  <c r="P9" i="19"/>
  <c r="F9" i="16"/>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F26" i="13"/>
  <c r="G26" i="13" s="1"/>
  <c r="P26" i="31"/>
  <c r="F26" i="31"/>
  <c r="G26" i="31" s="1"/>
  <c r="P26" i="51"/>
  <c r="F26" i="27"/>
  <c r="G26" i="27" s="1"/>
  <c r="F26" i="49"/>
  <c r="G26" i="49" s="1"/>
  <c r="F26" i="15"/>
  <c r="F26" i="34"/>
  <c r="G26" i="34" s="1"/>
  <c r="F26" i="42"/>
  <c r="G26" i="42" s="1"/>
  <c r="F26" i="35"/>
  <c r="G26" i="35" s="1"/>
  <c r="P26" i="19"/>
  <c r="P26" i="42"/>
  <c r="P26" i="33"/>
  <c r="P26" i="32"/>
  <c r="F26" i="18"/>
  <c r="G26" i="18" s="1"/>
  <c r="F26" i="50"/>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AH43" i="4"/>
  <c r="F43" i="4" s="1"/>
  <c r="AF47" i="4"/>
  <c r="AH47" i="4" s="1"/>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F21" i="21"/>
  <c r="G21" i="21" s="1"/>
  <c r="F21" i="30"/>
  <c r="F21" i="25"/>
  <c r="G21" i="25" s="1"/>
  <c r="F21" i="32"/>
  <c r="F21" i="4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G38" i="37"/>
  <c r="E44" i="37"/>
  <c r="G36" i="12"/>
  <c r="E44" i="26"/>
  <c r="G5" i="26"/>
  <c r="E44" i="33"/>
  <c r="E44" i="34"/>
  <c r="G9" i="44"/>
  <c r="E44" i="44"/>
  <c r="E44" i="38"/>
  <c r="G6" i="43"/>
  <c r="G35" i="21"/>
  <c r="G5" i="48"/>
  <c r="E44" i="48"/>
  <c r="G5" i="49"/>
  <c r="E44" i="49"/>
  <c r="G5" i="13"/>
  <c r="E44" i="13"/>
  <c r="G7" i="27"/>
  <c r="E44" i="27"/>
  <c r="G11" i="35"/>
  <c r="E44" i="35"/>
  <c r="G22" i="36"/>
  <c r="E44" i="36"/>
  <c r="G41" i="40"/>
  <c r="E44" i="40"/>
  <c r="G12" i="14"/>
  <c r="E44" i="14"/>
  <c r="G22" i="18"/>
  <c r="E44" i="18"/>
  <c r="E44" i="23"/>
  <c r="G7" i="23"/>
  <c r="H5" i="33" l="1" a="1"/>
  <c r="H5" i="28" a="1"/>
  <c r="H5" i="17" a="1"/>
  <c r="H12" i="17" s="1"/>
  <c r="I12" i="17" s="1"/>
  <c r="G44" i="22"/>
  <c r="G44" i="31"/>
  <c r="H5" i="24" a="1"/>
  <c r="H5" i="37" a="1"/>
  <c r="H33" i="37" s="1"/>
  <c r="I33" i="37" s="1"/>
  <c r="G44" i="25"/>
  <c r="H5" i="38" a="1"/>
  <c r="H5" i="21" a="1"/>
  <c r="G44" i="20"/>
  <c r="G44" i="42"/>
  <c r="G44" i="52"/>
  <c r="H5" i="8" a="1"/>
  <c r="H12" i="8" s="1"/>
  <c r="I12" i="8" s="1"/>
  <c r="G44" i="40"/>
  <c r="G44" i="38"/>
  <c r="G44" i="39"/>
  <c r="G44" i="18"/>
  <c r="H5" i="20" a="1"/>
  <c r="H20" i="20" s="1"/>
  <c r="I20" i="20" s="1"/>
  <c r="H5" i="36" a="1"/>
  <c r="H40" i="36" s="1"/>
  <c r="I40" i="36" s="1"/>
  <c r="G44" i="51"/>
  <c r="H5" i="25" a="1"/>
  <c r="H12" i="25" s="1"/>
  <c r="I12" i="25" s="1"/>
  <c r="H5" i="29" a="1"/>
  <c r="H36" i="29" s="1"/>
  <c r="I36" i="29" s="1"/>
  <c r="H5" i="19" a="1"/>
  <c r="H12" i="19" s="1"/>
  <c r="I12" i="19" s="1"/>
  <c r="G44" i="19"/>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32" i="31" s="1"/>
  <c r="I32" i="31" s="1"/>
  <c r="H5" i="35" a="1"/>
  <c r="H24" i="35" s="1"/>
  <c r="I24" i="35" s="1"/>
  <c r="H5" i="22" a="1"/>
  <c r="H34" i="22" s="1"/>
  <c r="I34" i="22" s="1"/>
  <c r="G44" i="28"/>
  <c r="G44" i="8"/>
  <c r="H5" i="39" a="1"/>
  <c r="H33" i="39" s="1"/>
  <c r="I33" i="39" s="1"/>
  <c r="G44" i="33"/>
  <c r="H5" i="52" a="1"/>
  <c r="H21" i="52" s="1"/>
  <c r="I21" i="52" s="1"/>
  <c r="G44" i="17"/>
  <c r="G44" i="37"/>
  <c r="G44" i="21"/>
  <c r="H5" i="42" a="1"/>
  <c r="H41" i="42" s="1"/>
  <c r="I41" i="42" s="1"/>
  <c r="G44" i="12"/>
  <c r="H5" i="51" a="1"/>
  <c r="H35" i="51" s="1"/>
  <c r="I35" i="51" s="1"/>
  <c r="G44" i="24"/>
  <c r="H37" i="44"/>
  <c r="I37" i="44" s="1"/>
  <c r="K37" i="44" s="1"/>
  <c r="H5" i="43" a="1"/>
  <c r="H39" i="43" s="1"/>
  <c r="I39" i="43" s="1"/>
  <c r="G44" i="23"/>
  <c r="H5" i="12" a="1"/>
  <c r="H16" i="12" s="1"/>
  <c r="I16" i="12" s="1"/>
  <c r="H5" i="40" a="1"/>
  <c r="H32" i="40" s="1"/>
  <c r="I32" i="40" s="1"/>
  <c r="G44" i="35"/>
  <c r="H5" i="26" a="1"/>
  <c r="H16" i="26" s="1"/>
  <c r="I16"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11" i="44"/>
  <c r="I11" i="44" s="1"/>
  <c r="K11" i="44" s="1"/>
  <c r="H20" i="8"/>
  <c r="I20" i="8" s="1"/>
  <c r="H28" i="8"/>
  <c r="I28" i="8" s="1"/>
  <c r="H36" i="8"/>
  <c r="I36" i="8" s="1"/>
  <c r="H22" i="8"/>
  <c r="I22" i="8" s="1"/>
  <c r="H38" i="8"/>
  <c r="I38" i="8" s="1"/>
  <c r="H14" i="8"/>
  <c r="I14" i="8" s="1"/>
  <c r="H18" i="8"/>
  <c r="I18" i="8" s="1"/>
  <c r="H26" i="8"/>
  <c r="I26" i="8" s="1"/>
  <c r="H34" i="8"/>
  <c r="I34" i="8" s="1"/>
  <c r="H42" i="8"/>
  <c r="I42" i="8" s="1"/>
  <c r="H39" i="8"/>
  <c r="I39" i="8" s="1"/>
  <c r="H33" i="8"/>
  <c r="I33" i="8" s="1"/>
  <c r="H17" i="8"/>
  <c r="I17" i="8" s="1"/>
  <c r="H7" i="8"/>
  <c r="I7" i="8" s="1"/>
  <c r="H41" i="8"/>
  <c r="I41" i="8" s="1"/>
  <c r="H25" i="8"/>
  <c r="I25" i="8" s="1"/>
  <c r="H15" i="8"/>
  <c r="I15" i="8" s="1"/>
  <c r="H9" i="8"/>
  <c r="I9" i="8" s="1"/>
  <c r="H21" i="8"/>
  <c r="I21" i="8" s="1"/>
  <c r="H11" i="8"/>
  <c r="I11" i="8" s="1"/>
  <c r="H29" i="8"/>
  <c r="I29" i="8" s="1"/>
  <c r="H37" i="8"/>
  <c r="I37" i="8" s="1"/>
  <c r="H27" i="8"/>
  <c r="I27" i="8" s="1"/>
  <c r="H35" i="8"/>
  <c r="I35" i="8" s="1"/>
  <c r="H8" i="8"/>
  <c r="I8" i="8" s="1"/>
  <c r="H16" i="8"/>
  <c r="I16" i="8" s="1"/>
  <c r="H24" i="8"/>
  <c r="I24" i="8" s="1"/>
  <c r="H40" i="8"/>
  <c r="I40" i="8" s="1"/>
  <c r="H5" i="8"/>
  <c r="H36" i="20"/>
  <c r="I36" i="20" s="1"/>
  <c r="H32" i="20"/>
  <c r="I32" i="20" s="1"/>
  <c r="H6" i="20"/>
  <c r="I6" i="20" s="1"/>
  <c r="H26" i="20"/>
  <c r="I26" i="20" s="1"/>
  <c r="H39" i="20"/>
  <c r="I39" i="20" s="1"/>
  <c r="H7" i="20"/>
  <c r="I7" i="20" s="1"/>
  <c r="H9" i="20"/>
  <c r="I9" i="20" s="1"/>
  <c r="H11" i="20"/>
  <c r="I11" i="20" s="1"/>
  <c r="H33" i="20"/>
  <c r="I33" i="20" s="1"/>
  <c r="H6" i="37"/>
  <c r="I6" i="37" s="1"/>
  <c r="H17" i="37"/>
  <c r="I17" i="37" s="1"/>
  <c r="H24" i="37"/>
  <c r="I24" i="37" s="1"/>
  <c r="H23" i="37"/>
  <c r="I23" i="37" s="1"/>
  <c r="H20" i="37"/>
  <c r="I20" i="37" s="1"/>
  <c r="H5" i="37"/>
  <c r="H15" i="37"/>
  <c r="I15" i="37" s="1"/>
  <c r="H27" i="37"/>
  <c r="I27" i="37" s="1"/>
  <c r="H12" i="37"/>
  <c r="I12" i="37" s="1"/>
  <c r="H38" i="37"/>
  <c r="I38" i="37" s="1"/>
  <c r="H8" i="28"/>
  <c r="I8" i="28" s="1"/>
  <c r="H16" i="28"/>
  <c r="I16" i="28" s="1"/>
  <c r="H24" i="28"/>
  <c r="I24" i="28" s="1"/>
  <c r="H32" i="28"/>
  <c r="I32" i="28" s="1"/>
  <c r="H40" i="28"/>
  <c r="I40" i="28" s="1"/>
  <c r="H10" i="28"/>
  <c r="I10" i="28" s="1"/>
  <c r="H20" i="28"/>
  <c r="I20" i="28" s="1"/>
  <c r="H30" i="28"/>
  <c r="I30" i="28" s="1"/>
  <c r="H42" i="28"/>
  <c r="I42" i="28" s="1"/>
  <c r="H5" i="28"/>
  <c r="H14" i="28"/>
  <c r="I14" i="28" s="1"/>
  <c r="H26" i="28"/>
  <c r="I26" i="28" s="1"/>
  <c r="H36" i="28"/>
  <c r="I36" i="28" s="1"/>
  <c r="H22" i="28"/>
  <c r="I22" i="28" s="1"/>
  <c r="H12" i="28"/>
  <c r="I12" i="28" s="1"/>
  <c r="H34" i="28"/>
  <c r="I34" i="28" s="1"/>
  <c r="H28" i="28"/>
  <c r="I28" i="28" s="1"/>
  <c r="H6" i="28"/>
  <c r="I6" i="28" s="1"/>
  <c r="H18" i="28"/>
  <c r="I18" i="28" s="1"/>
  <c r="H38" i="28"/>
  <c r="I38" i="28" s="1"/>
  <c r="H37" i="28"/>
  <c r="I37" i="28" s="1"/>
  <c r="H29" i="28"/>
  <c r="I29" i="28" s="1"/>
  <c r="H21" i="28"/>
  <c r="I21" i="28" s="1"/>
  <c r="H13" i="28"/>
  <c r="I13" i="28" s="1"/>
  <c r="H41" i="28"/>
  <c r="I41" i="28" s="1"/>
  <c r="H27" i="28"/>
  <c r="I27" i="28" s="1"/>
  <c r="H23" i="28"/>
  <c r="I23" i="28" s="1"/>
  <c r="H9" i="28"/>
  <c r="I9" i="28" s="1"/>
  <c r="H43" i="28"/>
  <c r="I43" i="28" s="1"/>
  <c r="H39" i="28"/>
  <c r="I39" i="28" s="1"/>
  <c r="H25" i="28"/>
  <c r="I25" i="28" s="1"/>
  <c r="H11" i="28"/>
  <c r="I11" i="28" s="1"/>
  <c r="H7" i="28"/>
  <c r="I7" i="28" s="1"/>
  <c r="H15" i="28"/>
  <c r="I15" i="28" s="1"/>
  <c r="H35" i="28"/>
  <c r="I35" i="28" s="1"/>
  <c r="H33" i="28"/>
  <c r="I33" i="28" s="1"/>
  <c r="H19" i="28"/>
  <c r="I19" i="28" s="1"/>
  <c r="H17" i="28"/>
  <c r="I17" i="28" s="1"/>
  <c r="H31" i="28"/>
  <c r="I31" i="28" s="1"/>
  <c r="H8" i="24"/>
  <c r="I8" i="24" s="1"/>
  <c r="H16" i="24"/>
  <c r="I16" i="24" s="1"/>
  <c r="H24" i="24"/>
  <c r="I24" i="24" s="1"/>
  <c r="H32" i="24"/>
  <c r="I32" i="24" s="1"/>
  <c r="H40" i="24"/>
  <c r="I40" i="24" s="1"/>
  <c r="H10" i="24"/>
  <c r="I10" i="24" s="1"/>
  <c r="H20" i="24"/>
  <c r="I20" i="24" s="1"/>
  <c r="H30" i="24"/>
  <c r="I30" i="24" s="1"/>
  <c r="H42" i="24"/>
  <c r="I42" i="24" s="1"/>
  <c r="H12" i="24"/>
  <c r="I12" i="24" s="1"/>
  <c r="H26" i="24"/>
  <c r="I26" i="24" s="1"/>
  <c r="H38" i="24"/>
  <c r="I38" i="24" s="1"/>
  <c r="H5" i="24"/>
  <c r="H18" i="24"/>
  <c r="I18" i="24" s="1"/>
  <c r="H34" i="24"/>
  <c r="I34" i="24" s="1"/>
  <c r="H28" i="24"/>
  <c r="I28" i="24" s="1"/>
  <c r="H14" i="24"/>
  <c r="I14" i="24" s="1"/>
  <c r="H6" i="24"/>
  <c r="I6" i="24" s="1"/>
  <c r="H22" i="24"/>
  <c r="I22" i="24" s="1"/>
  <c r="H36" i="24"/>
  <c r="I36" i="24" s="1"/>
  <c r="H43" i="24"/>
  <c r="I43" i="24" s="1"/>
  <c r="H35" i="24"/>
  <c r="I35" i="24" s="1"/>
  <c r="H27" i="24"/>
  <c r="I27" i="24" s="1"/>
  <c r="H19" i="24"/>
  <c r="I19" i="24" s="1"/>
  <c r="H11" i="24"/>
  <c r="I11" i="24" s="1"/>
  <c r="H41" i="24"/>
  <c r="I41" i="24" s="1"/>
  <c r="H37" i="24"/>
  <c r="I37" i="24" s="1"/>
  <c r="H23" i="24"/>
  <c r="I23" i="24" s="1"/>
  <c r="H9" i="24"/>
  <c r="I9" i="24" s="1"/>
  <c r="H39" i="24"/>
  <c r="I39" i="24" s="1"/>
  <c r="H25" i="24"/>
  <c r="I25" i="24" s="1"/>
  <c r="H21" i="24"/>
  <c r="I21" i="24" s="1"/>
  <c r="H7" i="24"/>
  <c r="I7" i="24" s="1"/>
  <c r="H29" i="24"/>
  <c r="I29" i="24" s="1"/>
  <c r="H15" i="24"/>
  <c r="I15" i="24" s="1"/>
  <c r="H13" i="24"/>
  <c r="I13" i="24" s="1"/>
  <c r="H33" i="24"/>
  <c r="I33" i="24" s="1"/>
  <c r="H31" i="24"/>
  <c r="I31" i="24" s="1"/>
  <c r="H17" i="24"/>
  <c r="I17" i="24" s="1"/>
  <c r="H6" i="38"/>
  <c r="I6" i="38" s="1"/>
  <c r="H41" i="38"/>
  <c r="I41" i="38" s="1"/>
  <c r="H33" i="38"/>
  <c r="I33" i="38" s="1"/>
  <c r="H25" i="38"/>
  <c r="I25" i="38" s="1"/>
  <c r="H17" i="38"/>
  <c r="I17" i="38" s="1"/>
  <c r="H9" i="38"/>
  <c r="I9" i="38" s="1"/>
  <c r="H40" i="38"/>
  <c r="I40" i="38" s="1"/>
  <c r="H32" i="38"/>
  <c r="I32" i="38" s="1"/>
  <c r="H24" i="38"/>
  <c r="I24" i="38" s="1"/>
  <c r="H16" i="38"/>
  <c r="I16" i="38" s="1"/>
  <c r="H8" i="38"/>
  <c r="I8" i="38" s="1"/>
  <c r="H43" i="38"/>
  <c r="I43" i="38" s="1"/>
  <c r="H31" i="38"/>
  <c r="I31" i="38" s="1"/>
  <c r="H21" i="38"/>
  <c r="I21" i="38" s="1"/>
  <c r="H11" i="38"/>
  <c r="I11" i="38" s="1"/>
  <c r="H38" i="38"/>
  <c r="I38" i="38" s="1"/>
  <c r="H28" i="38"/>
  <c r="I28" i="38" s="1"/>
  <c r="H18" i="38"/>
  <c r="I18" i="38" s="1"/>
  <c r="H37" i="38"/>
  <c r="I37" i="38" s="1"/>
  <c r="H23" i="38"/>
  <c r="I23" i="38" s="1"/>
  <c r="H7" i="38"/>
  <c r="I7" i="38" s="1"/>
  <c r="H34" i="38"/>
  <c r="I34" i="38" s="1"/>
  <c r="H20" i="38"/>
  <c r="I20" i="38" s="1"/>
  <c r="H35" i="38"/>
  <c r="I35" i="38" s="1"/>
  <c r="H15" i="38"/>
  <c r="I15" i="38" s="1"/>
  <c r="H36" i="38"/>
  <c r="I36" i="38" s="1"/>
  <c r="H14" i="38"/>
  <c r="I14" i="38" s="1"/>
  <c r="H27" i="38"/>
  <c r="I27" i="38" s="1"/>
  <c r="H5" i="38"/>
  <c r="H26" i="38"/>
  <c r="I26" i="38" s="1"/>
  <c r="H10" i="38"/>
  <c r="I10" i="38" s="1"/>
  <c r="H13" i="38"/>
  <c r="I13" i="38" s="1"/>
  <c r="H12" i="38"/>
  <c r="I12" i="38" s="1"/>
  <c r="H29" i="38"/>
  <c r="I29" i="38" s="1"/>
  <c r="H30" i="38"/>
  <c r="I30" i="38" s="1"/>
  <c r="H39" i="38"/>
  <c r="I39" i="38" s="1"/>
  <c r="H42" i="38"/>
  <c r="I42" i="38" s="1"/>
  <c r="H19" i="38"/>
  <c r="I19" i="38" s="1"/>
  <c r="H22" i="38"/>
  <c r="I22" i="38" s="1"/>
  <c r="H36" i="19"/>
  <c r="I36" i="19" s="1"/>
  <c r="H38" i="19"/>
  <c r="I38" i="19" s="1"/>
  <c r="H41" i="19"/>
  <c r="I41" i="19" s="1"/>
  <c r="H33" i="19"/>
  <c r="I33" i="19" s="1"/>
  <c r="H24" i="19"/>
  <c r="I24" i="19" s="1"/>
  <c r="H6" i="21"/>
  <c r="I6" i="21" s="1"/>
  <c r="H10" i="21"/>
  <c r="I10" i="21" s="1"/>
  <c r="H14" i="21"/>
  <c r="I14" i="21" s="1"/>
  <c r="H18" i="21"/>
  <c r="I18" i="21" s="1"/>
  <c r="H22" i="21"/>
  <c r="I22" i="21" s="1"/>
  <c r="H26" i="21"/>
  <c r="I26" i="21" s="1"/>
  <c r="H30" i="21"/>
  <c r="I30" i="21" s="1"/>
  <c r="H34" i="21"/>
  <c r="I34" i="21" s="1"/>
  <c r="H38" i="21"/>
  <c r="I38" i="21" s="1"/>
  <c r="H42" i="21"/>
  <c r="I42" i="21" s="1"/>
  <c r="H8" i="21"/>
  <c r="I8" i="21" s="1"/>
  <c r="H12" i="21"/>
  <c r="I12" i="21" s="1"/>
  <c r="H16" i="21"/>
  <c r="I16" i="21" s="1"/>
  <c r="H20" i="21"/>
  <c r="I20" i="21" s="1"/>
  <c r="H24" i="21"/>
  <c r="I24" i="21" s="1"/>
  <c r="H28" i="21"/>
  <c r="I28" i="21" s="1"/>
  <c r="H32" i="21"/>
  <c r="I32" i="21" s="1"/>
  <c r="H36" i="21"/>
  <c r="I36" i="21" s="1"/>
  <c r="H40" i="21"/>
  <c r="I40" i="21" s="1"/>
  <c r="H7" i="21"/>
  <c r="I7" i="21" s="1"/>
  <c r="H15" i="21"/>
  <c r="I15" i="21" s="1"/>
  <c r="H23" i="21"/>
  <c r="I23" i="21" s="1"/>
  <c r="H31" i="21"/>
  <c r="I31" i="21" s="1"/>
  <c r="H39" i="21"/>
  <c r="I39" i="21" s="1"/>
  <c r="H11" i="21"/>
  <c r="I11" i="21" s="1"/>
  <c r="H19" i="21"/>
  <c r="I19" i="21" s="1"/>
  <c r="H27" i="21"/>
  <c r="I27" i="21" s="1"/>
  <c r="H35" i="21"/>
  <c r="I35" i="21" s="1"/>
  <c r="H43" i="21"/>
  <c r="I43" i="21" s="1"/>
  <c r="H9" i="21"/>
  <c r="I9" i="21" s="1"/>
  <c r="H25" i="21"/>
  <c r="I25" i="21" s="1"/>
  <c r="H41" i="21"/>
  <c r="I41" i="21" s="1"/>
  <c r="H13" i="21"/>
  <c r="I13" i="21" s="1"/>
  <c r="H29" i="21"/>
  <c r="I29" i="21" s="1"/>
  <c r="H5" i="21"/>
  <c r="H37" i="21"/>
  <c r="I37" i="21" s="1"/>
  <c r="H21" i="21"/>
  <c r="I21" i="21" s="1"/>
  <c r="H33" i="21"/>
  <c r="I33" i="21" s="1"/>
  <c r="H17" i="21"/>
  <c r="I17" i="21" s="1"/>
  <c r="H5" i="18" a="1"/>
  <c r="H5" i="14" a="1"/>
  <c r="H15" i="35"/>
  <c r="I15" i="35" s="1"/>
  <c r="H6" i="35"/>
  <c r="I6" i="35" s="1"/>
  <c r="H28" i="31"/>
  <c r="I28" i="31" s="1"/>
  <c r="H16" i="31"/>
  <c r="I16" i="31" s="1"/>
  <c r="H39" i="31"/>
  <c r="I39" i="31" s="1"/>
  <c r="H7" i="31"/>
  <c r="I7" i="31" s="1"/>
  <c r="H35" i="31"/>
  <c r="I35" i="31" s="1"/>
  <c r="H15" i="31"/>
  <c r="I15" i="31" s="1"/>
  <c r="H11" i="31"/>
  <c r="I11" i="31" s="1"/>
  <c r="H14" i="31"/>
  <c r="I14" i="31" s="1"/>
  <c r="H12" i="31"/>
  <c r="I12" i="31" s="1"/>
  <c r="H18" i="52"/>
  <c r="I18" i="52" s="1"/>
  <c r="H34" i="52"/>
  <c r="I34" i="52" s="1"/>
  <c r="H17" i="52"/>
  <c r="I17" i="52" s="1"/>
  <c r="H43" i="33"/>
  <c r="I43" i="33" s="1"/>
  <c r="H35" i="33"/>
  <c r="I35" i="33" s="1"/>
  <c r="H27" i="33"/>
  <c r="I27" i="33" s="1"/>
  <c r="H19" i="33"/>
  <c r="I19" i="33" s="1"/>
  <c r="H11" i="33"/>
  <c r="I11" i="33" s="1"/>
  <c r="H39" i="33"/>
  <c r="I39" i="33" s="1"/>
  <c r="H25" i="33"/>
  <c r="I25" i="33" s="1"/>
  <c r="H21" i="33"/>
  <c r="I21" i="33" s="1"/>
  <c r="H7" i="33"/>
  <c r="I7" i="33" s="1"/>
  <c r="H41" i="33"/>
  <c r="I41" i="33" s="1"/>
  <c r="H37" i="33"/>
  <c r="I37" i="33" s="1"/>
  <c r="H23" i="33"/>
  <c r="I23" i="33" s="1"/>
  <c r="H9" i="33"/>
  <c r="I9" i="33" s="1"/>
  <c r="H13" i="33"/>
  <c r="I13" i="33" s="1"/>
  <c r="H33" i="33"/>
  <c r="I33" i="33" s="1"/>
  <c r="H31" i="33"/>
  <c r="I31" i="33" s="1"/>
  <c r="H17" i="33"/>
  <c r="I17" i="33" s="1"/>
  <c r="H15" i="33"/>
  <c r="I15" i="33" s="1"/>
  <c r="H29" i="33"/>
  <c r="I29" i="33" s="1"/>
  <c r="H6" i="33"/>
  <c r="I6" i="33" s="1"/>
  <c r="H14" i="33"/>
  <c r="I14" i="33" s="1"/>
  <c r="H22" i="33"/>
  <c r="I22" i="33" s="1"/>
  <c r="H30" i="33"/>
  <c r="I30" i="33" s="1"/>
  <c r="H38" i="33"/>
  <c r="I38" i="33" s="1"/>
  <c r="H10" i="33"/>
  <c r="I10" i="33" s="1"/>
  <c r="H20" i="33"/>
  <c r="I20" i="33" s="1"/>
  <c r="H32" i="33"/>
  <c r="I32" i="33" s="1"/>
  <c r="H42" i="33"/>
  <c r="I42" i="33" s="1"/>
  <c r="H16" i="33"/>
  <c r="I16" i="33" s="1"/>
  <c r="H28" i="33"/>
  <c r="I28" i="33" s="1"/>
  <c r="H8" i="33"/>
  <c r="I8" i="33" s="1"/>
  <c r="H26" i="33"/>
  <c r="I26" i="33" s="1"/>
  <c r="H18" i="33"/>
  <c r="I18" i="33" s="1"/>
  <c r="H36" i="33"/>
  <c r="I36" i="33" s="1"/>
  <c r="H12" i="33"/>
  <c r="I12" i="33" s="1"/>
  <c r="H34" i="33"/>
  <c r="I34" i="33" s="1"/>
  <c r="H24" i="33"/>
  <c r="I24" i="33" s="1"/>
  <c r="H40" i="33"/>
  <c r="I40" i="33" s="1"/>
  <c r="H5" i="33"/>
  <c r="H5" i="36"/>
  <c r="H23" i="36"/>
  <c r="I23" i="36" s="1"/>
  <c r="H21" i="36"/>
  <c r="I21" i="36" s="1"/>
  <c r="H34" i="36"/>
  <c r="I34" i="36" s="1"/>
  <c r="H13" i="36"/>
  <c r="I13" i="36" s="1"/>
  <c r="H16" i="39"/>
  <c r="I16" i="39" s="1"/>
  <c r="H15" i="39"/>
  <c r="I15" i="39" s="1"/>
  <c r="H10" i="42"/>
  <c r="I10" i="42" s="1"/>
  <c r="H26" i="22"/>
  <c r="I26" i="22" s="1"/>
  <c r="H14" i="22"/>
  <c r="I14" i="22" s="1"/>
  <c r="H12" i="22"/>
  <c r="I12" i="22" s="1"/>
  <c r="H36" i="22"/>
  <c r="I36" i="22" s="1"/>
  <c r="H24" i="22"/>
  <c r="I24" i="22" s="1"/>
  <c r="H21" i="22"/>
  <c r="I21" i="22" s="1"/>
  <c r="H15" i="22"/>
  <c r="I15" i="22" s="1"/>
  <c r="H43" i="22"/>
  <c r="I43" i="22" s="1"/>
  <c r="H39" i="22"/>
  <c r="I39" i="22" s="1"/>
  <c r="H9" i="22"/>
  <c r="I9" i="22" s="1"/>
  <c r="H36" i="25"/>
  <c r="I36" i="25" s="1"/>
  <c r="H40" i="25"/>
  <c r="I40" i="25" s="1"/>
  <c r="H16" i="25"/>
  <c r="I16" i="25" s="1"/>
  <c r="H42" i="25"/>
  <c r="I42" i="25" s="1"/>
  <c r="H41" i="25"/>
  <c r="I41" i="25" s="1"/>
  <c r="H9" i="25"/>
  <c r="I9" i="25" s="1"/>
  <c r="H43" i="25"/>
  <c r="I43" i="25" s="1"/>
  <c r="H19" i="25"/>
  <c r="I19" i="25" s="1"/>
  <c r="H35" i="25"/>
  <c r="I35" i="25" s="1"/>
  <c r="G44" i="27"/>
  <c r="H5" i="27" a="1"/>
  <c r="G44" i="13"/>
  <c r="H5" i="13" a="1"/>
  <c r="H5" i="49" a="1"/>
  <c r="G44" i="49"/>
  <c r="H5" i="48" a="1"/>
  <c r="G44" i="48"/>
  <c r="H12" i="51"/>
  <c r="I12" i="51" s="1"/>
  <c r="H14" i="51"/>
  <c r="I14" i="51" s="1"/>
  <c r="H20" i="51" l="1"/>
  <c r="I20" i="51" s="1"/>
  <c r="H12" i="52"/>
  <c r="I12" i="52" s="1"/>
  <c r="H7" i="51"/>
  <c r="I7" i="51" s="1"/>
  <c r="H36" i="51"/>
  <c r="I36" i="51" s="1"/>
  <c r="H21" i="39"/>
  <c r="I21" i="39" s="1"/>
  <c r="H38" i="39"/>
  <c r="I38" i="39" s="1"/>
  <c r="H9" i="39"/>
  <c r="I9" i="39" s="1"/>
  <c r="H22" i="36"/>
  <c r="I22" i="36" s="1"/>
  <c r="H26" i="36"/>
  <c r="I26" i="36" s="1"/>
  <c r="H14" i="52"/>
  <c r="I14" i="52" s="1"/>
  <c r="K14" i="52" s="1"/>
  <c r="H8" i="35"/>
  <c r="I8" i="35" s="1"/>
  <c r="H43" i="35"/>
  <c r="I43" i="35" s="1"/>
  <c r="H35" i="19"/>
  <c r="I35" i="19" s="1"/>
  <c r="H31" i="19"/>
  <c r="I31" i="19" s="1"/>
  <c r="K31" i="19" s="1"/>
  <c r="H28" i="44"/>
  <c r="I28" i="44" s="1"/>
  <c r="K28" i="44" s="1"/>
  <c r="H39" i="51"/>
  <c r="I39" i="51" s="1"/>
  <c r="H42" i="51"/>
  <c r="I42" i="51" s="1"/>
  <c r="H11" i="35"/>
  <c r="I11" i="35" s="1"/>
  <c r="K11" i="35" s="1"/>
  <c r="H31" i="39"/>
  <c r="I31" i="39" s="1"/>
  <c r="H14" i="39"/>
  <c r="I14" i="39" s="1"/>
  <c r="H41" i="39"/>
  <c r="I41" i="39" s="1"/>
  <c r="H17" i="35"/>
  <c r="I17" i="35" s="1"/>
  <c r="K17" i="35" s="1"/>
  <c r="H32" i="35"/>
  <c r="I32" i="35" s="1"/>
  <c r="H5" i="51"/>
  <c r="H43" i="51"/>
  <c r="I43" i="51" s="1"/>
  <c r="H32" i="51"/>
  <c r="I32" i="51" s="1"/>
  <c r="K32" i="51" s="1"/>
  <c r="H5" i="39"/>
  <c r="H19" i="39"/>
  <c r="I19" i="39" s="1"/>
  <c r="H41" i="36"/>
  <c r="I41" i="36" s="1"/>
  <c r="H12" i="36"/>
  <c r="I12" i="36" s="1"/>
  <c r="K12" i="36" s="1"/>
  <c r="H16" i="36"/>
  <c r="I16" i="36" s="1"/>
  <c r="H40" i="35"/>
  <c r="I40" i="35" s="1"/>
  <c r="H13" i="35"/>
  <c r="I13" i="35" s="1"/>
  <c r="H43" i="19"/>
  <c r="I43" i="19" s="1"/>
  <c r="K43" i="19" s="1"/>
  <c r="H18" i="19"/>
  <c r="I18" i="19" s="1"/>
  <c r="H32" i="8"/>
  <c r="I32" i="8" s="1"/>
  <c r="H13" i="8"/>
  <c r="I13" i="8" s="1"/>
  <c r="H19" i="8"/>
  <c r="I19" i="8" s="1"/>
  <c r="H43" i="8"/>
  <c r="I43" i="8" s="1"/>
  <c r="H31" i="8"/>
  <c r="I31" i="8" s="1"/>
  <c r="H23" i="8"/>
  <c r="I23" i="8" s="1"/>
  <c r="H10" i="8"/>
  <c r="I10" i="8" s="1"/>
  <c r="H30" i="8"/>
  <c r="I30" i="8" s="1"/>
  <c r="H6" i="8"/>
  <c r="I6" i="8" s="1"/>
  <c r="H17" i="42"/>
  <c r="I17" i="42" s="1"/>
  <c r="H20" i="40"/>
  <c r="I20" i="40" s="1"/>
  <c r="K20" i="40" s="1"/>
  <c r="H33" i="52"/>
  <c r="I33" i="52" s="1"/>
  <c r="H38" i="52"/>
  <c r="I38" i="52" s="1"/>
  <c r="H23" i="42"/>
  <c r="I23" i="42" s="1"/>
  <c r="H43" i="52"/>
  <c r="I43" i="52" s="1"/>
  <c r="K43" i="52" s="1"/>
  <c r="H32" i="52"/>
  <c r="I32" i="52" s="1"/>
  <c r="H42" i="42"/>
  <c r="I42" i="42" s="1"/>
  <c r="H8" i="40"/>
  <c r="I8" i="40" s="1"/>
  <c r="H8" i="42"/>
  <c r="I8" i="42" s="1"/>
  <c r="K8" i="42" s="1"/>
  <c r="H39" i="52"/>
  <c r="I39" i="52" s="1"/>
  <c r="H31" i="52"/>
  <c r="I31" i="52" s="1"/>
  <c r="H20" i="43"/>
  <c r="I20" i="43" s="1"/>
  <c r="H20" i="44"/>
  <c r="I20" i="44" s="1"/>
  <c r="K20" i="44" s="1"/>
  <c r="H17" i="51"/>
  <c r="I17" i="51" s="1"/>
  <c r="H22" i="51"/>
  <c r="I22" i="51" s="1"/>
  <c r="H15" i="51"/>
  <c r="I15" i="51" s="1"/>
  <c r="H6" i="51"/>
  <c r="I6" i="51" s="1"/>
  <c r="K6" i="51" s="1"/>
  <c r="H10" i="51"/>
  <c r="I10" i="51" s="1"/>
  <c r="H11" i="51"/>
  <c r="I11" i="51" s="1"/>
  <c r="H25" i="51"/>
  <c r="I25" i="51" s="1"/>
  <c r="H19" i="51"/>
  <c r="I19" i="51" s="1"/>
  <c r="K19" i="51" s="1"/>
  <c r="H9" i="51"/>
  <c r="I9" i="51" s="1"/>
  <c r="H24" i="51"/>
  <c r="I24" i="51" s="1"/>
  <c r="H40" i="40"/>
  <c r="I40" i="40" s="1"/>
  <c r="H42" i="39"/>
  <c r="I42" i="39" s="1"/>
  <c r="K42" i="39" s="1"/>
  <c r="H12" i="39"/>
  <c r="I12" i="39" s="1"/>
  <c r="H23" i="39"/>
  <c r="I23" i="39" s="1"/>
  <c r="H35" i="39"/>
  <c r="I35" i="39" s="1"/>
  <c r="H13" i="39"/>
  <c r="I13" i="39" s="1"/>
  <c r="K13" i="39" s="1"/>
  <c r="H26" i="39"/>
  <c r="I26" i="39" s="1"/>
  <c r="H29" i="39"/>
  <c r="I29" i="39" s="1"/>
  <c r="H24" i="39"/>
  <c r="I24" i="39" s="1"/>
  <c r="H17" i="39"/>
  <c r="I17" i="39" s="1"/>
  <c r="K17" i="39" s="1"/>
  <c r="H6" i="39"/>
  <c r="I6" i="39" s="1"/>
  <c r="H38" i="36"/>
  <c r="I38" i="36" s="1"/>
  <c r="H10" i="36"/>
  <c r="I10" i="36" s="1"/>
  <c r="H17" i="36"/>
  <c r="I17" i="36" s="1"/>
  <c r="K17" i="36" s="1"/>
  <c r="H9" i="36"/>
  <c r="I9" i="36" s="1"/>
  <c r="H28" i="36"/>
  <c r="I28" i="36" s="1"/>
  <c r="H33" i="36"/>
  <c r="I33" i="36" s="1"/>
  <c r="H36" i="36"/>
  <c r="I36" i="36" s="1"/>
  <c r="K36" i="36" s="1"/>
  <c r="H31" i="36"/>
  <c r="I31" i="36" s="1"/>
  <c r="H24" i="36"/>
  <c r="I24" i="36" s="1"/>
  <c r="H35" i="35"/>
  <c r="I35" i="35" s="1"/>
  <c r="H19" i="35"/>
  <c r="I19" i="35" s="1"/>
  <c r="K19" i="35" s="1"/>
  <c r="H18" i="35"/>
  <c r="I18" i="35" s="1"/>
  <c r="H42" i="35"/>
  <c r="I42" i="35" s="1"/>
  <c r="H30" i="35"/>
  <c r="I30" i="35" s="1"/>
  <c r="H25" i="35"/>
  <c r="I25" i="35" s="1"/>
  <c r="K25" i="35" s="1"/>
  <c r="H27" i="35"/>
  <c r="I27" i="35" s="1"/>
  <c r="H23" i="35"/>
  <c r="I23" i="35" s="1"/>
  <c r="H20" i="35"/>
  <c r="I20" i="35" s="1"/>
  <c r="H34" i="35"/>
  <c r="I34" i="35" s="1"/>
  <c r="K34" i="35" s="1"/>
  <c r="H5" i="19"/>
  <c r="H16" i="19"/>
  <c r="I16" i="19" s="1"/>
  <c r="H37" i="19"/>
  <c r="I37" i="19" s="1"/>
  <c r="H11" i="19"/>
  <c r="I11" i="19" s="1"/>
  <c r="K11" i="19" s="1"/>
  <c r="H9" i="19"/>
  <c r="I9" i="19" s="1"/>
  <c r="H7" i="19"/>
  <c r="I7" i="19" s="1"/>
  <c r="H39" i="19"/>
  <c r="I39" i="19" s="1"/>
  <c r="H6" i="19"/>
  <c r="I6" i="19" s="1"/>
  <c r="K6" i="19" s="1"/>
  <c r="H42" i="19"/>
  <c r="I42" i="19" s="1"/>
  <c r="H28" i="19"/>
  <c r="I28" i="19" s="1"/>
  <c r="H27" i="51"/>
  <c r="I27" i="51" s="1"/>
  <c r="H30" i="51"/>
  <c r="I30" i="51" s="1"/>
  <c r="K30" i="51" s="1"/>
  <c r="H23" i="51"/>
  <c r="I23" i="51" s="1"/>
  <c r="H13" i="51"/>
  <c r="I13" i="51" s="1"/>
  <c r="H29" i="51"/>
  <c r="I29" i="51" s="1"/>
  <c r="H41" i="51"/>
  <c r="I41" i="51" s="1"/>
  <c r="K41" i="51" s="1"/>
  <c r="H16" i="51"/>
  <c r="I16" i="51" s="1"/>
  <c r="H33" i="51"/>
  <c r="I33" i="51" s="1"/>
  <c r="H21" i="51"/>
  <c r="I21" i="51" s="1"/>
  <c r="H34" i="51"/>
  <c r="I34" i="51" s="1"/>
  <c r="K34" i="51" s="1"/>
  <c r="H37" i="39"/>
  <c r="I37" i="39" s="1"/>
  <c r="H11" i="39"/>
  <c r="I11" i="39" s="1"/>
  <c r="H18" i="39"/>
  <c r="I18" i="39" s="1"/>
  <c r="H10" i="39"/>
  <c r="I10" i="39" s="1"/>
  <c r="K10" i="39" s="1"/>
  <c r="H27" i="39"/>
  <c r="I27" i="39" s="1"/>
  <c r="H36" i="39"/>
  <c r="I36" i="39" s="1"/>
  <c r="H39" i="39"/>
  <c r="I39" i="39" s="1"/>
  <c r="H25" i="39"/>
  <c r="I25" i="39" s="1"/>
  <c r="K25" i="39" s="1"/>
  <c r="H19" i="36"/>
  <c r="I19" i="36" s="1"/>
  <c r="H29" i="36"/>
  <c r="I29" i="36" s="1"/>
  <c r="H27" i="36"/>
  <c r="I27" i="36" s="1"/>
  <c r="H35" i="36"/>
  <c r="I35" i="36" s="1"/>
  <c r="K35" i="36" s="1"/>
  <c r="H25" i="36"/>
  <c r="I25" i="36" s="1"/>
  <c r="H42" i="36"/>
  <c r="I42" i="36" s="1"/>
  <c r="H43" i="36"/>
  <c r="I43" i="36" s="1"/>
  <c r="H7" i="36"/>
  <c r="I7" i="36" s="1"/>
  <c r="K7" i="36" s="1"/>
  <c r="H39" i="36"/>
  <c r="I39" i="36" s="1"/>
  <c r="H32" i="36"/>
  <c r="I32" i="36" s="1"/>
  <c r="H21" i="35"/>
  <c r="I21" i="35" s="1"/>
  <c r="H5" i="35"/>
  <c r="I5" i="35" s="1"/>
  <c r="H38" i="35"/>
  <c r="I38" i="35" s="1"/>
  <c r="H12" i="35"/>
  <c r="I12" i="35" s="1"/>
  <c r="H14" i="35"/>
  <c r="I14" i="35" s="1"/>
  <c r="H29" i="35"/>
  <c r="I29" i="35" s="1"/>
  <c r="K29" i="35" s="1"/>
  <c r="H41" i="35"/>
  <c r="I41" i="35" s="1"/>
  <c r="H31" i="35"/>
  <c r="I31" i="35" s="1"/>
  <c r="H36" i="35"/>
  <c r="I36" i="35" s="1"/>
  <c r="H16" i="35"/>
  <c r="I16" i="35" s="1"/>
  <c r="K16" i="35" s="1"/>
  <c r="H40" i="19"/>
  <c r="I40" i="19" s="1"/>
  <c r="H8" i="19"/>
  <c r="I8" i="19" s="1"/>
  <c r="H17" i="19"/>
  <c r="I17" i="19" s="1"/>
  <c r="H25" i="19"/>
  <c r="I25" i="19" s="1"/>
  <c r="K25" i="19" s="1"/>
  <c r="H13" i="19"/>
  <c r="I13" i="19" s="1"/>
  <c r="H15" i="19"/>
  <c r="I15" i="19" s="1"/>
  <c r="H14" i="19"/>
  <c r="I14" i="19" s="1"/>
  <c r="H30" i="19"/>
  <c r="I30" i="19" s="1"/>
  <c r="K30" i="19" s="1"/>
  <c r="H26" i="19"/>
  <c r="I26" i="19" s="1"/>
  <c r="H20" i="19"/>
  <c r="I20" i="19" s="1"/>
  <c r="H32" i="39"/>
  <c r="I32" i="39" s="1"/>
  <c r="H37" i="51"/>
  <c r="I37" i="51" s="1"/>
  <c r="K37" i="51" s="1"/>
  <c r="H38" i="51"/>
  <c r="I38" i="51" s="1"/>
  <c r="H31" i="51"/>
  <c r="I31" i="51" s="1"/>
  <c r="H26" i="51"/>
  <c r="I26" i="51" s="1"/>
  <c r="H40" i="51"/>
  <c r="I40" i="51" s="1"/>
  <c r="K40" i="51" s="1"/>
  <c r="H8" i="51"/>
  <c r="I8" i="51" s="1"/>
  <c r="H28" i="51"/>
  <c r="I28" i="51" s="1"/>
  <c r="H18" i="51"/>
  <c r="I18" i="51" s="1"/>
  <c r="H37" i="40"/>
  <c r="I37" i="40" s="1"/>
  <c r="K37" i="40" s="1"/>
  <c r="H20" i="39"/>
  <c r="I20" i="39" s="1"/>
  <c r="H30" i="39"/>
  <c r="I30" i="39" s="1"/>
  <c r="H28" i="39"/>
  <c r="I28" i="39" s="1"/>
  <c r="H34" i="39"/>
  <c r="I34" i="39" s="1"/>
  <c r="K34" i="39" s="1"/>
  <c r="H22" i="39"/>
  <c r="I22" i="39" s="1"/>
  <c r="H43" i="39"/>
  <c r="I43" i="39" s="1"/>
  <c r="H7" i="39"/>
  <c r="I7" i="39" s="1"/>
  <c r="H8" i="39"/>
  <c r="I8" i="39" s="1"/>
  <c r="K8" i="39" s="1"/>
  <c r="H40" i="39"/>
  <c r="I40" i="39" s="1"/>
  <c r="H20" i="36"/>
  <c r="I20" i="36" s="1"/>
  <c r="H30" i="36"/>
  <c r="I30" i="36" s="1"/>
  <c r="H6" i="36"/>
  <c r="I6" i="36" s="1"/>
  <c r="K6" i="36" s="1"/>
  <c r="H18" i="36"/>
  <c r="I18" i="36" s="1"/>
  <c r="H37" i="36"/>
  <c r="I37" i="36" s="1"/>
  <c r="H11" i="36"/>
  <c r="I11" i="36" s="1"/>
  <c r="H14" i="36"/>
  <c r="I14" i="36" s="1"/>
  <c r="H15" i="36"/>
  <c r="I15" i="36" s="1"/>
  <c r="H8" i="36"/>
  <c r="I8" i="36" s="1"/>
  <c r="H37" i="35"/>
  <c r="I37" i="35" s="1"/>
  <c r="H26" i="35"/>
  <c r="I26" i="35" s="1"/>
  <c r="K26" i="35" s="1"/>
  <c r="H22" i="35"/>
  <c r="I22" i="35" s="1"/>
  <c r="H28" i="35"/>
  <c r="I28" i="35" s="1"/>
  <c r="H33" i="35"/>
  <c r="I33" i="35" s="1"/>
  <c r="H9" i="35"/>
  <c r="I9" i="35" s="1"/>
  <c r="K9" i="35" s="1"/>
  <c r="H7" i="35"/>
  <c r="I7" i="35" s="1"/>
  <c r="H39" i="35"/>
  <c r="I39" i="35" s="1"/>
  <c r="H10" i="35"/>
  <c r="I10" i="35" s="1"/>
  <c r="H32" i="19"/>
  <c r="I32" i="19" s="1"/>
  <c r="K32" i="19" s="1"/>
  <c r="H21" i="19"/>
  <c r="I21" i="19" s="1"/>
  <c r="H19" i="19"/>
  <c r="I19" i="19" s="1"/>
  <c r="H29" i="19"/>
  <c r="I29" i="19" s="1"/>
  <c r="H27" i="19"/>
  <c r="I27" i="19" s="1"/>
  <c r="K27" i="19" s="1"/>
  <c r="H23" i="19"/>
  <c r="I23" i="19" s="1"/>
  <c r="H22" i="19"/>
  <c r="I22" i="19" s="1"/>
  <c r="H34" i="19"/>
  <c r="I34" i="19" s="1"/>
  <c r="H10" i="19"/>
  <c r="I10" i="19" s="1"/>
  <c r="K10" i="19" s="1"/>
  <c r="H5" i="29"/>
  <c r="H5" i="17"/>
  <c r="H29" i="17"/>
  <c r="I29" i="17" s="1"/>
  <c r="H7" i="17"/>
  <c r="I7" i="17" s="1"/>
  <c r="K7" i="17" s="1"/>
  <c r="H41" i="17"/>
  <c r="I41" i="17" s="1"/>
  <c r="H10" i="17"/>
  <c r="I10" i="17" s="1"/>
  <c r="H24" i="31"/>
  <c r="I24" i="31" s="1"/>
  <c r="H22" i="31"/>
  <c r="I22" i="31" s="1"/>
  <c r="K22" i="31" s="1"/>
  <c r="H43" i="31"/>
  <c r="I43" i="31" s="1"/>
  <c r="H13" i="31"/>
  <c r="I13" i="31" s="1"/>
  <c r="H31" i="31"/>
  <c r="I31" i="31" s="1"/>
  <c r="H29" i="31"/>
  <c r="I29" i="31" s="1"/>
  <c r="K29" i="31" s="1"/>
  <c r="H33" i="31"/>
  <c r="I33" i="31" s="1"/>
  <c r="H8" i="31"/>
  <c r="I8" i="31" s="1"/>
  <c r="H20" i="31"/>
  <c r="I20" i="31" s="1"/>
  <c r="H18" i="31"/>
  <c r="I18" i="31" s="1"/>
  <c r="K18" i="31" s="1"/>
  <c r="H13" i="29"/>
  <c r="I13" i="29" s="1"/>
  <c r="H34" i="29"/>
  <c r="I34" i="29" s="1"/>
  <c r="H21" i="37"/>
  <c r="I21" i="37" s="1"/>
  <c r="H29" i="37"/>
  <c r="I29" i="37" s="1"/>
  <c r="K29" i="37" s="1"/>
  <c r="H7" i="37"/>
  <c r="I7" i="37" s="1"/>
  <c r="H36" i="37"/>
  <c r="I36" i="37" s="1"/>
  <c r="H28" i="37"/>
  <c r="I28" i="37" s="1"/>
  <c r="H10" i="37"/>
  <c r="I10" i="37" s="1"/>
  <c r="K10" i="37" s="1"/>
  <c r="H13" i="37"/>
  <c r="I13" i="37" s="1"/>
  <c r="H16" i="37"/>
  <c r="I16" i="37" s="1"/>
  <c r="H9" i="37"/>
  <c r="I9" i="37" s="1"/>
  <c r="H41" i="37"/>
  <c r="I41" i="37" s="1"/>
  <c r="K41" i="37" s="1"/>
  <c r="H19" i="20"/>
  <c r="I19" i="20" s="1"/>
  <c r="H37" i="20"/>
  <c r="I37" i="20" s="1"/>
  <c r="H43" i="20"/>
  <c r="I43" i="20" s="1"/>
  <c r="H41" i="20"/>
  <c r="I41" i="20" s="1"/>
  <c r="K41" i="20" s="1"/>
  <c r="H31" i="20"/>
  <c r="I31" i="20" s="1"/>
  <c r="H10" i="20"/>
  <c r="I10" i="20" s="1"/>
  <c r="H22" i="20"/>
  <c r="I22" i="20" s="1"/>
  <c r="H40" i="20"/>
  <c r="I40" i="20" s="1"/>
  <c r="K40" i="20" s="1"/>
  <c r="H8" i="20"/>
  <c r="I8" i="20" s="1"/>
  <c r="H12" i="20"/>
  <c r="I12" i="20" s="1"/>
  <c r="H24" i="17"/>
  <c r="I24" i="17" s="1"/>
  <c r="H43" i="17"/>
  <c r="I43" i="17" s="1"/>
  <c r="K43" i="17" s="1"/>
  <c r="H13" i="17"/>
  <c r="I13" i="17" s="1"/>
  <c r="H37" i="17"/>
  <c r="I37" i="17" s="1"/>
  <c r="H39" i="17"/>
  <c r="I39" i="17" s="1"/>
  <c r="H33" i="17"/>
  <c r="I33" i="17" s="1"/>
  <c r="K33" i="17" s="1"/>
  <c r="H14" i="17"/>
  <c r="I14" i="17" s="1"/>
  <c r="H26" i="17"/>
  <c r="I26" i="17" s="1"/>
  <c r="H36" i="17"/>
  <c r="I36" i="17" s="1"/>
  <c r="H19" i="29"/>
  <c r="I19" i="29" s="1"/>
  <c r="K19" i="29" s="1"/>
  <c r="H30" i="29"/>
  <c r="I30" i="29" s="1"/>
  <c r="H16" i="17"/>
  <c r="I16" i="17" s="1"/>
  <c r="H27" i="17"/>
  <c r="I27" i="17" s="1"/>
  <c r="H9" i="17"/>
  <c r="I9" i="17" s="1"/>
  <c r="K9" i="17" s="1"/>
  <c r="H30" i="17"/>
  <c r="I30" i="17" s="1"/>
  <c r="H28" i="17"/>
  <c r="I28" i="17" s="1"/>
  <c r="H5" i="31"/>
  <c r="H38" i="31"/>
  <c r="I38" i="31" s="1"/>
  <c r="K38" i="31" s="1"/>
  <c r="H6" i="31"/>
  <c r="I6" i="31" s="1"/>
  <c r="H19" i="31"/>
  <c r="I19" i="31" s="1"/>
  <c r="H41" i="31"/>
  <c r="I41" i="31" s="1"/>
  <c r="H21" i="31"/>
  <c r="I21" i="31" s="1"/>
  <c r="K21" i="31" s="1"/>
  <c r="H17" i="31"/>
  <c r="I17" i="31" s="1"/>
  <c r="H26" i="31"/>
  <c r="I26" i="31" s="1"/>
  <c r="H36" i="31"/>
  <c r="I36" i="31" s="1"/>
  <c r="H10" i="31"/>
  <c r="I10" i="31" s="1"/>
  <c r="K10" i="31" s="1"/>
  <c r="H23" i="29"/>
  <c r="I23" i="29" s="1"/>
  <c r="H38" i="29"/>
  <c r="I38" i="29" s="1"/>
  <c r="H28" i="29"/>
  <c r="I28" i="29" s="1"/>
  <c r="H39" i="37"/>
  <c r="I39" i="37" s="1"/>
  <c r="K39" i="37" s="1"/>
  <c r="H11" i="37"/>
  <c r="I11" i="37" s="1"/>
  <c r="H43" i="37"/>
  <c r="I43" i="37" s="1"/>
  <c r="H37" i="37"/>
  <c r="I37" i="37" s="1"/>
  <c r="H19" i="37"/>
  <c r="I19" i="37" s="1"/>
  <c r="K19" i="37" s="1"/>
  <c r="H30" i="37"/>
  <c r="I30" i="37" s="1"/>
  <c r="H35" i="37"/>
  <c r="I35" i="37" s="1"/>
  <c r="H32" i="37"/>
  <c r="I32" i="37" s="1"/>
  <c r="H25" i="37"/>
  <c r="I25" i="37" s="1"/>
  <c r="K25" i="37" s="1"/>
  <c r="H5" i="20"/>
  <c r="H21" i="20"/>
  <c r="I21" i="20" s="1"/>
  <c r="H25" i="20"/>
  <c r="I25" i="20" s="1"/>
  <c r="H13" i="20"/>
  <c r="I13" i="20" s="1"/>
  <c r="K13" i="20" s="1"/>
  <c r="H15" i="20"/>
  <c r="I15" i="20" s="1"/>
  <c r="H34" i="20"/>
  <c r="I34" i="20" s="1"/>
  <c r="H18" i="20"/>
  <c r="I18" i="20" s="1"/>
  <c r="H30" i="20"/>
  <c r="I30" i="20" s="1"/>
  <c r="K30" i="20" s="1"/>
  <c r="H24" i="20"/>
  <c r="I24" i="20" s="1"/>
  <c r="H28" i="20"/>
  <c r="I28" i="20" s="1"/>
  <c r="H40" i="17"/>
  <c r="I40" i="17" s="1"/>
  <c r="H8" i="17"/>
  <c r="I8" i="17" s="1"/>
  <c r="K8" i="17" s="1"/>
  <c r="H31" i="17"/>
  <c r="I31" i="17" s="1"/>
  <c r="H19" i="17"/>
  <c r="I19" i="17" s="1"/>
  <c r="H21" i="17"/>
  <c r="I21" i="17" s="1"/>
  <c r="H17" i="17"/>
  <c r="I17" i="17" s="1"/>
  <c r="K17" i="17" s="1"/>
  <c r="H6" i="17"/>
  <c r="I6" i="17" s="1"/>
  <c r="H22" i="17"/>
  <c r="I22" i="17" s="1"/>
  <c r="H34" i="17"/>
  <c r="I34" i="17" s="1"/>
  <c r="H20" i="17"/>
  <c r="I20" i="17" s="1"/>
  <c r="K20" i="17" s="1"/>
  <c r="H34" i="31"/>
  <c r="I34" i="31" s="1"/>
  <c r="H30" i="31"/>
  <c r="I30" i="31" s="1"/>
  <c r="H9" i="31"/>
  <c r="I9" i="31" s="1"/>
  <c r="H37" i="31"/>
  <c r="I37" i="31" s="1"/>
  <c r="K37" i="31" s="1"/>
  <c r="H27" i="31"/>
  <c r="I27" i="31" s="1"/>
  <c r="H25" i="31"/>
  <c r="I25" i="31" s="1"/>
  <c r="H23" i="31"/>
  <c r="I23" i="31" s="1"/>
  <c r="H42" i="31"/>
  <c r="I42" i="31" s="1"/>
  <c r="K42" i="31" s="1"/>
  <c r="H40" i="31"/>
  <c r="I40" i="31" s="1"/>
  <c r="H41" i="29"/>
  <c r="I41" i="29" s="1"/>
  <c r="H32" i="29"/>
  <c r="I32" i="29" s="1"/>
  <c r="H22" i="37"/>
  <c r="I22" i="37" s="1"/>
  <c r="K22" i="37" s="1"/>
  <c r="H34" i="37"/>
  <c r="I34" i="37" s="1"/>
  <c r="H26" i="37"/>
  <c r="I26" i="37" s="1"/>
  <c r="H18" i="37"/>
  <c r="I18" i="37" s="1"/>
  <c r="H14" i="37"/>
  <c r="I14" i="37" s="1"/>
  <c r="K14" i="37" s="1"/>
  <c r="H31" i="37"/>
  <c r="I31" i="37" s="1"/>
  <c r="H42" i="37"/>
  <c r="I42" i="37" s="1"/>
  <c r="H8" i="37"/>
  <c r="I8" i="37" s="1"/>
  <c r="H40" i="37"/>
  <c r="I40" i="37" s="1"/>
  <c r="K40" i="37" s="1"/>
  <c r="H17" i="20"/>
  <c r="I17" i="20" s="1"/>
  <c r="H35" i="20"/>
  <c r="I35" i="20" s="1"/>
  <c r="H29" i="20"/>
  <c r="I29" i="20" s="1"/>
  <c r="H27" i="20"/>
  <c r="I27" i="20" s="1"/>
  <c r="K27" i="20" s="1"/>
  <c r="H23" i="20"/>
  <c r="I23" i="20" s="1"/>
  <c r="H42" i="20"/>
  <c r="I42" i="20" s="1"/>
  <c r="H38" i="20"/>
  <c r="I38" i="20" s="1"/>
  <c r="H14" i="20"/>
  <c r="I14" i="20" s="1"/>
  <c r="K14" i="20" s="1"/>
  <c r="H16" i="20"/>
  <c r="I16" i="20" s="1"/>
  <c r="H32" i="17"/>
  <c r="I32" i="17" s="1"/>
  <c r="H15" i="17"/>
  <c r="I15" i="17" s="1"/>
  <c r="H11" i="17"/>
  <c r="I11" i="17" s="1"/>
  <c r="K11" i="17" s="1"/>
  <c r="H23" i="17"/>
  <c r="I23" i="17" s="1"/>
  <c r="H35" i="17"/>
  <c r="I35" i="17" s="1"/>
  <c r="H25" i="17"/>
  <c r="I25" i="17" s="1"/>
  <c r="H38" i="17"/>
  <c r="I38" i="17" s="1"/>
  <c r="K38" i="17" s="1"/>
  <c r="H42" i="17"/>
  <c r="I42" i="17" s="1"/>
  <c r="H18" i="17"/>
  <c r="I18" i="17" s="1"/>
  <c r="H10" i="40"/>
  <c r="I10" i="40" s="1"/>
  <c r="H11" i="40"/>
  <c r="I11" i="40" s="1"/>
  <c r="K11" i="40" s="1"/>
  <c r="H29" i="44"/>
  <c r="I29" i="44" s="1"/>
  <c r="K29" i="44" s="1"/>
  <c r="H13" i="40"/>
  <c r="I13" i="40" s="1"/>
  <c r="H15" i="40"/>
  <c r="I15" i="40" s="1"/>
  <c r="H18" i="40"/>
  <c r="I18" i="40" s="1"/>
  <c r="K18" i="40" s="1"/>
  <c r="H14" i="40"/>
  <c r="I14" i="40" s="1"/>
  <c r="H30" i="42"/>
  <c r="I30" i="42" s="1"/>
  <c r="K30" i="42" s="1"/>
  <c r="H38" i="42"/>
  <c r="I38" i="42" s="1"/>
  <c r="H40" i="52"/>
  <c r="I40" i="52" s="1"/>
  <c r="K40" i="52" s="1"/>
  <c r="H7" i="52"/>
  <c r="I7" i="52" s="1"/>
  <c r="H36" i="52"/>
  <c r="I36" i="52" s="1"/>
  <c r="H20" i="52"/>
  <c r="I20" i="52" s="1"/>
  <c r="H25" i="44"/>
  <c r="I25" i="44" s="1"/>
  <c r="K25" i="44" s="1"/>
  <c r="H7" i="44"/>
  <c r="I7" i="44" s="1"/>
  <c r="K7" i="44" s="1"/>
  <c r="H19" i="40"/>
  <c r="I19" i="40" s="1"/>
  <c r="K19" i="40" s="1"/>
  <c r="H41" i="40"/>
  <c r="I41" i="40" s="1"/>
  <c r="H17" i="40"/>
  <c r="I17" i="40" s="1"/>
  <c r="K17" i="40" s="1"/>
  <c r="H34" i="40"/>
  <c r="I34" i="40" s="1"/>
  <c r="K34" i="40" s="1"/>
  <c r="H12" i="40"/>
  <c r="I12" i="40" s="1"/>
  <c r="H21" i="40"/>
  <c r="I21" i="40" s="1"/>
  <c r="H26" i="40"/>
  <c r="I26" i="40" s="1"/>
  <c r="K26" i="40" s="1"/>
  <c r="H23" i="40"/>
  <c r="I23" i="40" s="1"/>
  <c r="K23" i="40" s="1"/>
  <c r="H16" i="40"/>
  <c r="I16" i="40" s="1"/>
  <c r="K16" i="40" s="1"/>
  <c r="H35" i="42"/>
  <c r="I35" i="42" s="1"/>
  <c r="H12" i="42"/>
  <c r="I12" i="42" s="1"/>
  <c r="K12" i="42" s="1"/>
  <c r="H6" i="42"/>
  <c r="I6" i="42" s="1"/>
  <c r="H32" i="42"/>
  <c r="I32" i="42" s="1"/>
  <c r="K32" i="42" s="1"/>
  <c r="H5" i="52"/>
  <c r="H9" i="52"/>
  <c r="I9" i="52" s="1"/>
  <c r="K9" i="52" s="1"/>
  <c r="H24" i="52"/>
  <c r="I24" i="52" s="1"/>
  <c r="K24" i="52" s="1"/>
  <c r="H41" i="52"/>
  <c r="I41" i="52" s="1"/>
  <c r="K41" i="52" s="1"/>
  <c r="H8" i="52"/>
  <c r="I8" i="52" s="1"/>
  <c r="H16" i="44"/>
  <c r="I16" i="44" s="1"/>
  <c r="K16" i="44" s="1"/>
  <c r="H26" i="44"/>
  <c r="I26" i="44" s="1"/>
  <c r="K26" i="44" s="1"/>
  <c r="H13" i="44"/>
  <c r="I13" i="44" s="1"/>
  <c r="K13" i="44" s="1"/>
  <c r="H35" i="40"/>
  <c r="I35" i="40" s="1"/>
  <c r="H38" i="40"/>
  <c r="I38" i="40" s="1"/>
  <c r="K38" i="40" s="1"/>
  <c r="H30" i="40"/>
  <c r="I30" i="40" s="1"/>
  <c r="K30" i="40" s="1"/>
  <c r="H29" i="40"/>
  <c r="I29" i="40" s="1"/>
  <c r="K29" i="40" s="1"/>
  <c r="H9" i="40"/>
  <c r="I9" i="40" s="1"/>
  <c r="H28" i="40"/>
  <c r="I28" i="40" s="1"/>
  <c r="K28" i="40" s="1"/>
  <c r="H33" i="40"/>
  <c r="I33" i="40" s="1"/>
  <c r="K33" i="40" s="1"/>
  <c r="H36" i="40"/>
  <c r="I36" i="40" s="1"/>
  <c r="K36" i="40" s="1"/>
  <c r="H31" i="40"/>
  <c r="I31" i="40" s="1"/>
  <c r="H24" i="40"/>
  <c r="I24" i="40" s="1"/>
  <c r="K24" i="40" s="1"/>
  <c r="H22" i="40"/>
  <c r="I22" i="40" s="1"/>
  <c r="K22" i="40" s="1"/>
  <c r="H5" i="40"/>
  <c r="I5" i="40" s="1"/>
  <c r="H27" i="40"/>
  <c r="I27" i="40" s="1"/>
  <c r="H6" i="40"/>
  <c r="I6" i="40" s="1"/>
  <c r="K6" i="40" s="1"/>
  <c r="H25" i="40"/>
  <c r="I25" i="40" s="1"/>
  <c r="K25" i="40" s="1"/>
  <c r="H42" i="40"/>
  <c r="I42" i="40" s="1"/>
  <c r="K42" i="40" s="1"/>
  <c r="H43" i="40"/>
  <c r="I43" i="40" s="1"/>
  <c r="H7" i="40"/>
  <c r="I7" i="40" s="1"/>
  <c r="K7" i="40" s="1"/>
  <c r="H39" i="40"/>
  <c r="I39" i="40" s="1"/>
  <c r="K39" i="40" s="1"/>
  <c r="H22" i="42"/>
  <c r="I22" i="42" s="1"/>
  <c r="K22" i="42" s="1"/>
  <c r="H20" i="42"/>
  <c r="I20" i="42" s="1"/>
  <c r="H31" i="42"/>
  <c r="I31" i="42" s="1"/>
  <c r="K31" i="42" s="1"/>
  <c r="H33" i="42"/>
  <c r="I33" i="42" s="1"/>
  <c r="H21" i="44"/>
  <c r="I21" i="44" s="1"/>
  <c r="K21" i="44" s="1"/>
  <c r="H32" i="44"/>
  <c r="I32" i="44" s="1"/>
  <c r="K32" i="44" s="1"/>
  <c r="H23" i="44"/>
  <c r="I23" i="44" s="1"/>
  <c r="K23" i="44" s="1"/>
  <c r="H39" i="44"/>
  <c r="I39" i="44" s="1"/>
  <c r="K39" i="44" s="1"/>
  <c r="H15" i="44"/>
  <c r="I15" i="44" s="1"/>
  <c r="K15" i="44" s="1"/>
  <c r="H14" i="42"/>
  <c r="I14" i="42" s="1"/>
  <c r="H39" i="42"/>
  <c r="I39" i="42" s="1"/>
  <c r="K39" i="42" s="1"/>
  <c r="H26" i="42"/>
  <c r="I26" i="42" s="1"/>
  <c r="H34" i="42"/>
  <c r="I34" i="42" s="1"/>
  <c r="K34" i="42" s="1"/>
  <c r="H28" i="42"/>
  <c r="I28" i="42" s="1"/>
  <c r="H43" i="42"/>
  <c r="I43" i="42" s="1"/>
  <c r="K43" i="42" s="1"/>
  <c r="H40" i="42"/>
  <c r="I40" i="42" s="1"/>
  <c r="K40" i="42" s="1"/>
  <c r="H27" i="52"/>
  <c r="I27" i="52" s="1"/>
  <c r="K27" i="52" s="1"/>
  <c r="H26" i="52"/>
  <c r="I26" i="52" s="1"/>
  <c r="H30" i="52"/>
  <c r="I30" i="52" s="1"/>
  <c r="K30" i="52" s="1"/>
  <c r="H35" i="52"/>
  <c r="I35" i="52" s="1"/>
  <c r="H28" i="52"/>
  <c r="I28" i="52" s="1"/>
  <c r="K28" i="52" s="1"/>
  <c r="H19" i="52"/>
  <c r="I19" i="52" s="1"/>
  <c r="H15" i="52"/>
  <c r="I15" i="52" s="1"/>
  <c r="K15" i="52" s="1"/>
  <c r="H25" i="52"/>
  <c r="I25" i="52" s="1"/>
  <c r="H37" i="52"/>
  <c r="I37" i="52" s="1"/>
  <c r="H19" i="44"/>
  <c r="I19" i="44" s="1"/>
  <c r="K19" i="44" s="1"/>
  <c r="H35" i="44"/>
  <c r="I35" i="44" s="1"/>
  <c r="K35" i="44" s="1"/>
  <c r="H31" i="44"/>
  <c r="I31" i="44" s="1"/>
  <c r="K31" i="44" s="1"/>
  <c r="H8" i="44"/>
  <c r="I8" i="44" s="1"/>
  <c r="K8" i="44" s="1"/>
  <c r="H18" i="44"/>
  <c r="I18" i="44" s="1"/>
  <c r="K18" i="44" s="1"/>
  <c r="H43" i="44"/>
  <c r="I43" i="44" s="1"/>
  <c r="K43" i="44" s="1"/>
  <c r="H17" i="44"/>
  <c r="I17" i="44" s="1"/>
  <c r="K17" i="44" s="1"/>
  <c r="H33" i="44"/>
  <c r="I33" i="44" s="1"/>
  <c r="K33" i="44" s="1"/>
  <c r="H19" i="42"/>
  <c r="I19" i="42" s="1"/>
  <c r="H36" i="42"/>
  <c r="I36" i="42" s="1"/>
  <c r="K36" i="42" s="1"/>
  <c r="H29" i="42"/>
  <c r="I29" i="42" s="1"/>
  <c r="K29" i="42" s="1"/>
  <c r="H37" i="42"/>
  <c r="I37" i="42" s="1"/>
  <c r="K37" i="42" s="1"/>
  <c r="H11" i="42"/>
  <c r="I11" i="42" s="1"/>
  <c r="H24" i="42"/>
  <c r="I24" i="42" s="1"/>
  <c r="K24" i="42" s="1"/>
  <c r="H25" i="42"/>
  <c r="I25" i="42" s="1"/>
  <c r="K25" i="42" s="1"/>
  <c r="H10" i="52"/>
  <c r="I10" i="52" s="1"/>
  <c r="K10" i="52" s="1"/>
  <c r="H42" i="52"/>
  <c r="I42" i="52" s="1"/>
  <c r="H29" i="52"/>
  <c r="I29" i="52" s="1"/>
  <c r="K29" i="52" s="1"/>
  <c r="H23" i="52"/>
  <c r="I23" i="52" s="1"/>
  <c r="K23" i="52" s="1"/>
  <c r="H13" i="52"/>
  <c r="I13" i="52" s="1"/>
  <c r="H16" i="52"/>
  <c r="I16" i="52" s="1"/>
  <c r="H22" i="52"/>
  <c r="I22" i="52" s="1"/>
  <c r="K22" i="52" s="1"/>
  <c r="H6" i="52"/>
  <c r="I6" i="52" s="1"/>
  <c r="K6" i="52" s="1"/>
  <c r="H11" i="52"/>
  <c r="I11" i="52" s="1"/>
  <c r="K11" i="52" s="1"/>
  <c r="H5" i="44"/>
  <c r="I5" i="44" s="1"/>
  <c r="H30" i="44"/>
  <c r="I30" i="44" s="1"/>
  <c r="K30" i="44" s="1"/>
  <c r="H24" i="44"/>
  <c r="I24" i="44" s="1"/>
  <c r="K24" i="44" s="1"/>
  <c r="H42" i="44"/>
  <c r="I42" i="44" s="1"/>
  <c r="K42" i="44" s="1"/>
  <c r="H10" i="44"/>
  <c r="I10" i="44" s="1"/>
  <c r="K10" i="44" s="1"/>
  <c r="H36" i="44"/>
  <c r="I36" i="44" s="1"/>
  <c r="K36" i="44" s="1"/>
  <c r="H14" i="44"/>
  <c r="I14" i="44" s="1"/>
  <c r="K14" i="44" s="1"/>
  <c r="H40" i="44"/>
  <c r="I40" i="44" s="1"/>
  <c r="K40" i="44" s="1"/>
  <c r="H31" i="26"/>
  <c r="I31" i="26" s="1"/>
  <c r="H18" i="26"/>
  <c r="I18" i="26" s="1"/>
  <c r="K18" i="26" s="1"/>
  <c r="H15" i="26"/>
  <c r="I15" i="26" s="1"/>
  <c r="H8" i="26"/>
  <c r="I8" i="26" s="1"/>
  <c r="H17" i="26"/>
  <c r="I17" i="26" s="1"/>
  <c r="H26" i="26"/>
  <c r="I26" i="26" s="1"/>
  <c r="K26" i="26" s="1"/>
  <c r="H9" i="26"/>
  <c r="I9" i="26" s="1"/>
  <c r="K9" i="26" s="1"/>
  <c r="H20" i="26"/>
  <c r="I20" i="26" s="1"/>
  <c r="H40" i="26"/>
  <c r="I40" i="26" s="1"/>
  <c r="H37" i="26"/>
  <c r="I37" i="26" s="1"/>
  <c r="K37" i="26" s="1"/>
  <c r="H22" i="26"/>
  <c r="I22" i="26" s="1"/>
  <c r="K22" i="26" s="1"/>
  <c r="H21" i="26"/>
  <c r="I21" i="26" s="1"/>
  <c r="H13" i="26"/>
  <c r="I13" i="26" s="1"/>
  <c r="H7" i="26"/>
  <c r="I7" i="26" s="1"/>
  <c r="K7" i="26" s="1"/>
  <c r="H10" i="26"/>
  <c r="I10" i="26" s="1"/>
  <c r="K10" i="26" s="1"/>
  <c r="H5" i="26"/>
  <c r="H24" i="26"/>
  <c r="I24" i="26" s="1"/>
  <c r="H27" i="26"/>
  <c r="I27" i="26" s="1"/>
  <c r="K27" i="26" s="1"/>
  <c r="H19" i="26"/>
  <c r="I19" i="26" s="1"/>
  <c r="H33" i="26"/>
  <c r="I33" i="26" s="1"/>
  <c r="H36" i="26"/>
  <c r="I36" i="26" s="1"/>
  <c r="H6" i="26"/>
  <c r="I6" i="26" s="1"/>
  <c r="K6" i="26" s="1"/>
  <c r="H41" i="44"/>
  <c r="I41" i="44" s="1"/>
  <c r="K41" i="44" s="1"/>
  <c r="H5" i="25"/>
  <c r="I5" i="25" s="1"/>
  <c r="H23" i="25"/>
  <c r="I23" i="25" s="1"/>
  <c r="H11" i="25"/>
  <c r="I11" i="25" s="1"/>
  <c r="K11" i="25" s="1"/>
  <c r="H13" i="25"/>
  <c r="I13" i="25" s="1"/>
  <c r="K13" i="25" s="1"/>
  <c r="H17" i="25"/>
  <c r="I17" i="25" s="1"/>
  <c r="K17" i="25" s="1"/>
  <c r="H6" i="25"/>
  <c r="I6" i="25" s="1"/>
  <c r="K6" i="25" s="1"/>
  <c r="H14" i="25"/>
  <c r="I14" i="25" s="1"/>
  <c r="K14" i="25" s="1"/>
  <c r="H38" i="25"/>
  <c r="I38" i="25" s="1"/>
  <c r="K38" i="25" s="1"/>
  <c r="H30" i="25"/>
  <c r="I30" i="25" s="1"/>
  <c r="K30" i="25" s="1"/>
  <c r="H28" i="25"/>
  <c r="I28" i="25" s="1"/>
  <c r="H23" i="22"/>
  <c r="I23" i="22" s="1"/>
  <c r="K23" i="22" s="1"/>
  <c r="H27" i="22"/>
  <c r="I27" i="22" s="1"/>
  <c r="K27" i="22" s="1"/>
  <c r="H17" i="22"/>
  <c r="I17" i="22" s="1"/>
  <c r="K17" i="22" s="1"/>
  <c r="H19" i="22"/>
  <c r="I19" i="22" s="1"/>
  <c r="K19" i="22" s="1"/>
  <c r="H29" i="22"/>
  <c r="I29" i="22" s="1"/>
  <c r="K29" i="22" s="1"/>
  <c r="H40" i="22"/>
  <c r="I40" i="22" s="1"/>
  <c r="K40" i="22" s="1"/>
  <c r="H20" i="22"/>
  <c r="I20" i="22" s="1"/>
  <c r="K20" i="22" s="1"/>
  <c r="H38" i="22"/>
  <c r="I38" i="22" s="1"/>
  <c r="H6" i="22"/>
  <c r="I6" i="22" s="1"/>
  <c r="K6" i="22" s="1"/>
  <c r="H18" i="22"/>
  <c r="I18" i="22" s="1"/>
  <c r="H7" i="29"/>
  <c r="I7" i="29" s="1"/>
  <c r="K7" i="29" s="1"/>
  <c r="H37" i="29"/>
  <c r="I37" i="29" s="1"/>
  <c r="H15" i="29"/>
  <c r="I15" i="29" s="1"/>
  <c r="K15" i="29" s="1"/>
  <c r="H17" i="29"/>
  <c r="I17" i="29" s="1"/>
  <c r="K17" i="29" s="1"/>
  <c r="H27" i="29"/>
  <c r="I27" i="29" s="1"/>
  <c r="K27" i="29" s="1"/>
  <c r="H16" i="29"/>
  <c r="I16" i="29" s="1"/>
  <c r="H10" i="29"/>
  <c r="I10" i="29" s="1"/>
  <c r="K10" i="29" s="1"/>
  <c r="H24" i="29"/>
  <c r="I24" i="29" s="1"/>
  <c r="H18" i="29"/>
  <c r="I18" i="29" s="1"/>
  <c r="K18" i="29" s="1"/>
  <c r="H20" i="29"/>
  <c r="I20" i="29" s="1"/>
  <c r="H21" i="25"/>
  <c r="I21" i="25" s="1"/>
  <c r="K21" i="25" s="1"/>
  <c r="H37" i="25"/>
  <c r="I37" i="25" s="1"/>
  <c r="K37" i="25" s="1"/>
  <c r="H15" i="25"/>
  <c r="I15" i="25" s="1"/>
  <c r="K15" i="25" s="1"/>
  <c r="H27" i="25"/>
  <c r="I27" i="25" s="1"/>
  <c r="H25" i="25"/>
  <c r="I25" i="25" s="1"/>
  <c r="K25" i="25" s="1"/>
  <c r="H22" i="25"/>
  <c r="I22" i="25" s="1"/>
  <c r="H26" i="25"/>
  <c r="I26" i="25" s="1"/>
  <c r="K26" i="25" s="1"/>
  <c r="H24" i="25"/>
  <c r="I24" i="25" s="1"/>
  <c r="H18" i="25"/>
  <c r="I18" i="25" s="1"/>
  <c r="K18" i="25" s="1"/>
  <c r="H20" i="25"/>
  <c r="I20" i="25" s="1"/>
  <c r="K20" i="25" s="1"/>
  <c r="H11" i="22"/>
  <c r="I11" i="22" s="1"/>
  <c r="K11" i="22" s="1"/>
  <c r="H41" i="22"/>
  <c r="I41" i="22" s="1"/>
  <c r="H31" i="22"/>
  <c r="I31" i="22" s="1"/>
  <c r="K31" i="22" s="1"/>
  <c r="H33" i="22"/>
  <c r="I33" i="22" s="1"/>
  <c r="K33" i="22" s="1"/>
  <c r="H37" i="22"/>
  <c r="I37" i="22" s="1"/>
  <c r="K37" i="22" s="1"/>
  <c r="H8" i="22"/>
  <c r="I8" i="22" s="1"/>
  <c r="H5" i="22"/>
  <c r="I5" i="22" s="1"/>
  <c r="H30" i="22"/>
  <c r="I30" i="22" s="1"/>
  <c r="K30" i="22" s="1"/>
  <c r="H42" i="22"/>
  <c r="I42" i="22" s="1"/>
  <c r="K42" i="22" s="1"/>
  <c r="H10" i="22"/>
  <c r="I10" i="22" s="1"/>
  <c r="H21" i="29"/>
  <c r="I21" i="29" s="1"/>
  <c r="K21" i="29" s="1"/>
  <c r="H25" i="29"/>
  <c r="I25" i="29" s="1"/>
  <c r="H29" i="29"/>
  <c r="I29" i="29" s="1"/>
  <c r="H31" i="29"/>
  <c r="I31" i="29" s="1"/>
  <c r="H35" i="29"/>
  <c r="I35" i="29" s="1"/>
  <c r="K35" i="29" s="1"/>
  <c r="H6" i="29"/>
  <c r="I6" i="29" s="1"/>
  <c r="H42" i="29"/>
  <c r="I42" i="29" s="1"/>
  <c r="H14" i="29"/>
  <c r="I14" i="29" s="1"/>
  <c r="H8" i="29"/>
  <c r="I8" i="29" s="1"/>
  <c r="K8" i="29" s="1"/>
  <c r="H12" i="29"/>
  <c r="I12" i="29" s="1"/>
  <c r="H25" i="26"/>
  <c r="I25" i="26" s="1"/>
  <c r="K25" i="26" s="1"/>
  <c r="H43" i="26"/>
  <c r="I43" i="26" s="1"/>
  <c r="H34" i="26"/>
  <c r="I34" i="26" s="1"/>
  <c r="K34" i="26" s="1"/>
  <c r="H39" i="26"/>
  <c r="I39" i="26" s="1"/>
  <c r="K39" i="26" s="1"/>
  <c r="H30" i="26"/>
  <c r="I30" i="26" s="1"/>
  <c r="H28" i="26"/>
  <c r="I28" i="26" s="1"/>
  <c r="H32" i="26"/>
  <c r="I32" i="26" s="1"/>
  <c r="K32" i="26" s="1"/>
  <c r="H38" i="44"/>
  <c r="I38" i="44" s="1"/>
  <c r="K38" i="44" s="1"/>
  <c r="H9" i="44"/>
  <c r="I9" i="44" s="1"/>
  <c r="K9" i="44" s="1"/>
  <c r="H27" i="44"/>
  <c r="I27" i="44" s="1"/>
  <c r="K27" i="44" s="1"/>
  <c r="H22" i="44"/>
  <c r="I22" i="44" s="1"/>
  <c r="K22" i="44" s="1"/>
  <c r="H7" i="25"/>
  <c r="I7" i="25" s="1"/>
  <c r="K7" i="25" s="1"/>
  <c r="H39" i="25"/>
  <c r="I39" i="25" s="1"/>
  <c r="K39" i="25" s="1"/>
  <c r="H29" i="25"/>
  <c r="I29" i="25" s="1"/>
  <c r="K29" i="25" s="1"/>
  <c r="H31" i="25"/>
  <c r="I31" i="25" s="1"/>
  <c r="K31" i="25" s="1"/>
  <c r="H33" i="25"/>
  <c r="I33" i="25" s="1"/>
  <c r="K33" i="25" s="1"/>
  <c r="H34" i="25"/>
  <c r="I34" i="25" s="1"/>
  <c r="K34" i="25" s="1"/>
  <c r="H32" i="25"/>
  <c r="I32" i="25" s="1"/>
  <c r="K32" i="25" s="1"/>
  <c r="H10" i="25"/>
  <c r="I10" i="25" s="1"/>
  <c r="K10" i="25" s="1"/>
  <c r="H8" i="25"/>
  <c r="I8" i="25" s="1"/>
  <c r="K8" i="25" s="1"/>
  <c r="H25" i="22"/>
  <c r="I25" i="22" s="1"/>
  <c r="K25" i="22" s="1"/>
  <c r="H7" i="22"/>
  <c r="I7" i="22" s="1"/>
  <c r="K7" i="22" s="1"/>
  <c r="H35" i="22"/>
  <c r="I35" i="22" s="1"/>
  <c r="K35" i="22" s="1"/>
  <c r="H13" i="22"/>
  <c r="I13" i="22" s="1"/>
  <c r="K13" i="22" s="1"/>
  <c r="H16" i="22"/>
  <c r="I16" i="22" s="1"/>
  <c r="K16" i="22" s="1"/>
  <c r="H32" i="22"/>
  <c r="I32" i="22" s="1"/>
  <c r="K32" i="22" s="1"/>
  <c r="H28" i="22"/>
  <c r="I28" i="22" s="1"/>
  <c r="K28" i="22" s="1"/>
  <c r="H22" i="22"/>
  <c r="I22" i="22" s="1"/>
  <c r="K22" i="22" s="1"/>
  <c r="H9" i="29"/>
  <c r="I9" i="29" s="1"/>
  <c r="K9" i="29" s="1"/>
  <c r="H39" i="29"/>
  <c r="I39" i="29" s="1"/>
  <c r="K39" i="29" s="1"/>
  <c r="H33" i="29"/>
  <c r="I33" i="29" s="1"/>
  <c r="K33" i="29" s="1"/>
  <c r="H11" i="29"/>
  <c r="I11" i="29" s="1"/>
  <c r="K11" i="29" s="1"/>
  <c r="H43" i="29"/>
  <c r="I43" i="29" s="1"/>
  <c r="K43" i="29" s="1"/>
  <c r="H26" i="29"/>
  <c r="I26" i="29" s="1"/>
  <c r="K26" i="29" s="1"/>
  <c r="H22" i="29"/>
  <c r="I22" i="29" s="1"/>
  <c r="K22" i="29" s="1"/>
  <c r="H40" i="29"/>
  <c r="I40" i="29" s="1"/>
  <c r="K40" i="29" s="1"/>
  <c r="H40" i="12"/>
  <c r="I40" i="12" s="1"/>
  <c r="K40" i="12" s="1"/>
  <c r="H29" i="26"/>
  <c r="I29" i="26" s="1"/>
  <c r="K29" i="26" s="1"/>
  <c r="H35" i="26"/>
  <c r="I35" i="26" s="1"/>
  <c r="K35" i="26" s="1"/>
  <c r="H11" i="26"/>
  <c r="I11" i="26" s="1"/>
  <c r="K11" i="26" s="1"/>
  <c r="H41" i="26"/>
  <c r="I41" i="26" s="1"/>
  <c r="K41" i="26" s="1"/>
  <c r="H23" i="26"/>
  <c r="I23" i="26" s="1"/>
  <c r="K23" i="26" s="1"/>
  <c r="H42" i="26"/>
  <c r="I42" i="26" s="1"/>
  <c r="K42" i="26" s="1"/>
  <c r="H14" i="26"/>
  <c r="I14" i="26" s="1"/>
  <c r="H38" i="26"/>
  <c r="I38" i="26" s="1"/>
  <c r="K38" i="26" s="1"/>
  <c r="H12" i="26"/>
  <c r="I12" i="26" s="1"/>
  <c r="K12" i="26" s="1"/>
  <c r="H5" i="42"/>
  <c r="I5" i="42" s="1"/>
  <c r="H13" i="42"/>
  <c r="I13" i="42" s="1"/>
  <c r="K13" i="42" s="1"/>
  <c r="H27" i="42"/>
  <c r="I27" i="42" s="1"/>
  <c r="K27" i="42" s="1"/>
  <c r="H15" i="42"/>
  <c r="I15" i="42" s="1"/>
  <c r="K15" i="42" s="1"/>
  <c r="H7" i="42"/>
  <c r="I7" i="42" s="1"/>
  <c r="K7" i="42" s="1"/>
  <c r="H18" i="42"/>
  <c r="I18" i="42" s="1"/>
  <c r="H21" i="42"/>
  <c r="I21" i="42" s="1"/>
  <c r="K21" i="42" s="1"/>
  <c r="H16" i="42"/>
  <c r="I16" i="42" s="1"/>
  <c r="K16" i="42" s="1"/>
  <c r="H9" i="42"/>
  <c r="I9" i="42" s="1"/>
  <c r="K9" i="42" s="1"/>
  <c r="H34" i="44"/>
  <c r="I34" i="44" s="1"/>
  <c r="K34" i="44" s="1"/>
  <c r="H12" i="44"/>
  <c r="I12" i="44" s="1"/>
  <c r="K12" i="44" s="1"/>
  <c r="H39" i="12"/>
  <c r="I39" i="12" s="1"/>
  <c r="K39" i="12" s="1"/>
  <c r="H41" i="12"/>
  <c r="I41" i="12" s="1"/>
  <c r="K41" i="12" s="1"/>
  <c r="H37" i="43"/>
  <c r="I37" i="43" s="1"/>
  <c r="K37" i="43" s="1"/>
  <c r="H11" i="12"/>
  <c r="I11" i="12" s="1"/>
  <c r="K11" i="12" s="1"/>
  <c r="H10" i="12"/>
  <c r="I10" i="12" s="1"/>
  <c r="K10" i="12" s="1"/>
  <c r="H16" i="43"/>
  <c r="I16" i="43" s="1"/>
  <c r="K16" i="43" s="1"/>
  <c r="H35" i="43"/>
  <c r="I35" i="43" s="1"/>
  <c r="K35" i="43" s="1"/>
  <c r="H38" i="43"/>
  <c r="I38" i="43" s="1"/>
  <c r="K38" i="43" s="1"/>
  <c r="H28" i="34"/>
  <c r="I28" i="34" s="1"/>
  <c r="H35" i="12"/>
  <c r="I35" i="12" s="1"/>
  <c r="K35" i="12" s="1"/>
  <c r="H9" i="12"/>
  <c r="I9" i="12" s="1"/>
  <c r="K9" i="12" s="1"/>
  <c r="H38" i="12"/>
  <c r="I38" i="12" s="1"/>
  <c r="K38" i="12" s="1"/>
  <c r="H28" i="12"/>
  <c r="I28" i="12" s="1"/>
  <c r="K28" i="12" s="1"/>
  <c r="H8" i="12"/>
  <c r="I8" i="12" s="1"/>
  <c r="K8" i="12" s="1"/>
  <c r="H22" i="43"/>
  <c r="I22" i="43" s="1"/>
  <c r="K22" i="43" s="1"/>
  <c r="H25" i="43"/>
  <c r="I25" i="43" s="1"/>
  <c r="H13" i="43"/>
  <c r="I13" i="43" s="1"/>
  <c r="K13" i="43" s="1"/>
  <c r="H21" i="43"/>
  <c r="I21" i="43" s="1"/>
  <c r="K21" i="43" s="1"/>
  <c r="H31" i="43"/>
  <c r="I31" i="43" s="1"/>
  <c r="K31" i="43" s="1"/>
  <c r="H32" i="23"/>
  <c r="I32" i="23" s="1"/>
  <c r="K32" i="23" s="1"/>
  <c r="H37" i="12"/>
  <c r="I37" i="12" s="1"/>
  <c r="K37" i="12" s="1"/>
  <c r="H7" i="12"/>
  <c r="I7" i="12" s="1"/>
  <c r="K7" i="12" s="1"/>
  <c r="H27" i="12"/>
  <c r="I27" i="12" s="1"/>
  <c r="K27" i="12" s="1"/>
  <c r="H29" i="12"/>
  <c r="I29" i="12" s="1"/>
  <c r="K29" i="12" s="1"/>
  <c r="H25" i="12"/>
  <c r="I25" i="12" s="1"/>
  <c r="K25" i="12" s="1"/>
  <c r="H30" i="12"/>
  <c r="I30" i="12" s="1"/>
  <c r="K30" i="12" s="1"/>
  <c r="H42" i="12"/>
  <c r="I42" i="12" s="1"/>
  <c r="K42" i="12" s="1"/>
  <c r="H18" i="12"/>
  <c r="I18" i="12" s="1"/>
  <c r="K18" i="12" s="1"/>
  <c r="H12" i="12"/>
  <c r="I12" i="12" s="1"/>
  <c r="K12" i="12" s="1"/>
  <c r="H24" i="12"/>
  <c r="I24" i="12" s="1"/>
  <c r="K24" i="12" s="1"/>
  <c r="H32" i="43"/>
  <c r="I32" i="43" s="1"/>
  <c r="K32" i="43" s="1"/>
  <c r="H8" i="43"/>
  <c r="I8" i="43" s="1"/>
  <c r="K8" i="43" s="1"/>
  <c r="H26" i="43"/>
  <c r="I26" i="43" s="1"/>
  <c r="K26" i="43" s="1"/>
  <c r="H34" i="43"/>
  <c r="I34" i="43" s="1"/>
  <c r="K34" i="43" s="1"/>
  <c r="H24" i="43"/>
  <c r="I24" i="43" s="1"/>
  <c r="K24" i="43" s="1"/>
  <c r="H41" i="43"/>
  <c r="I41" i="43" s="1"/>
  <c r="K41" i="43" s="1"/>
  <c r="H40" i="43"/>
  <c r="I40" i="43" s="1"/>
  <c r="H43" i="43"/>
  <c r="I43" i="43" s="1"/>
  <c r="K43" i="43" s="1"/>
  <c r="H15" i="43"/>
  <c r="I15" i="43" s="1"/>
  <c r="K15" i="43" s="1"/>
  <c r="H6" i="43"/>
  <c r="I6" i="43" s="1"/>
  <c r="K6" i="43" s="1"/>
  <c r="H5" i="23"/>
  <c r="I5" i="23" s="1"/>
  <c r="H27" i="34"/>
  <c r="I27" i="34" s="1"/>
  <c r="K27" i="34" s="1"/>
  <c r="H23" i="12"/>
  <c r="I23" i="12" s="1"/>
  <c r="K23" i="12" s="1"/>
  <c r="H19" i="12"/>
  <c r="I19" i="12" s="1"/>
  <c r="K19" i="12" s="1"/>
  <c r="H21" i="12"/>
  <c r="I21" i="12" s="1"/>
  <c r="K21" i="12" s="1"/>
  <c r="H13" i="12"/>
  <c r="I13" i="12" s="1"/>
  <c r="K13" i="12" s="1"/>
  <c r="H31" i="12"/>
  <c r="I31" i="12" s="1"/>
  <c r="K31" i="12" s="1"/>
  <c r="H15" i="12"/>
  <c r="I15" i="12" s="1"/>
  <c r="K15" i="12" s="1"/>
  <c r="H43" i="12"/>
  <c r="I43" i="12" s="1"/>
  <c r="K43" i="12" s="1"/>
  <c r="H17" i="12"/>
  <c r="I17" i="12" s="1"/>
  <c r="K17" i="12" s="1"/>
  <c r="H33" i="12"/>
  <c r="I33" i="12" s="1"/>
  <c r="K33" i="12" s="1"/>
  <c r="H22" i="12"/>
  <c r="I22" i="12" s="1"/>
  <c r="K22" i="12" s="1"/>
  <c r="H14" i="12"/>
  <c r="I14" i="12" s="1"/>
  <c r="K14" i="12" s="1"/>
  <c r="H6" i="12"/>
  <c r="I6" i="12" s="1"/>
  <c r="K6" i="12" s="1"/>
  <c r="H26" i="12"/>
  <c r="I26" i="12" s="1"/>
  <c r="K26" i="12" s="1"/>
  <c r="H34" i="12"/>
  <c r="I34" i="12" s="1"/>
  <c r="K34" i="12" s="1"/>
  <c r="H36" i="12"/>
  <c r="I36" i="12" s="1"/>
  <c r="K36" i="12" s="1"/>
  <c r="H20" i="12"/>
  <c r="I20" i="12" s="1"/>
  <c r="K20" i="12" s="1"/>
  <c r="H5" i="12"/>
  <c r="I5" i="12" s="1"/>
  <c r="H32" i="12"/>
  <c r="I32" i="12" s="1"/>
  <c r="K32" i="12" s="1"/>
  <c r="H9" i="43"/>
  <c r="I9" i="43" s="1"/>
  <c r="K9" i="43" s="1"/>
  <c r="H29" i="43"/>
  <c r="I29" i="43" s="1"/>
  <c r="K29" i="43" s="1"/>
  <c r="H19" i="43"/>
  <c r="I19" i="43" s="1"/>
  <c r="K19" i="43" s="1"/>
  <c r="H42" i="43"/>
  <c r="I42" i="43" s="1"/>
  <c r="K42" i="43" s="1"/>
  <c r="H10" i="43"/>
  <c r="I10" i="43" s="1"/>
  <c r="K10" i="43" s="1"/>
  <c r="H5" i="43"/>
  <c r="I5" i="43" s="1"/>
  <c r="H18" i="43"/>
  <c r="I18" i="43" s="1"/>
  <c r="H17" i="43"/>
  <c r="I17" i="43" s="1"/>
  <c r="K17" i="43" s="1"/>
  <c r="H14" i="43"/>
  <c r="I14" i="43" s="1"/>
  <c r="K14" i="43" s="1"/>
  <c r="H36" i="43"/>
  <c r="I36" i="43" s="1"/>
  <c r="K36" i="43" s="1"/>
  <c r="H27" i="43"/>
  <c r="I27" i="43" s="1"/>
  <c r="K27" i="43" s="1"/>
  <c r="H12" i="43"/>
  <c r="I12" i="43" s="1"/>
  <c r="K12" i="43" s="1"/>
  <c r="H28" i="43"/>
  <c r="I28" i="43" s="1"/>
  <c r="K28" i="43" s="1"/>
  <c r="H11" i="43"/>
  <c r="I11" i="43" s="1"/>
  <c r="K11" i="43" s="1"/>
  <c r="H33" i="43"/>
  <c r="I33" i="43" s="1"/>
  <c r="H30" i="43"/>
  <c r="I30" i="43" s="1"/>
  <c r="K30" i="43" s="1"/>
  <c r="H7" i="43"/>
  <c r="I7" i="43" s="1"/>
  <c r="K7" i="43" s="1"/>
  <c r="H23" i="43"/>
  <c r="I23" i="43" s="1"/>
  <c r="K23" i="43" s="1"/>
  <c r="H13" i="23"/>
  <c r="I13" i="23" s="1"/>
  <c r="K13" i="23" s="1"/>
  <c r="H35" i="34"/>
  <c r="I35" i="34" s="1"/>
  <c r="K35" i="34" s="1"/>
  <c r="H32" i="34"/>
  <c r="I32" i="34" s="1"/>
  <c r="K32" i="34" s="1"/>
  <c r="H26" i="34"/>
  <c r="I26" i="34" s="1"/>
  <c r="K26" i="34" s="1"/>
  <c r="H25" i="23"/>
  <c r="I25" i="23" s="1"/>
  <c r="K25" i="23" s="1"/>
  <c r="H30" i="23"/>
  <c r="I30" i="23" s="1"/>
  <c r="K30" i="23" s="1"/>
  <c r="H17" i="34"/>
  <c r="I17" i="34" s="1"/>
  <c r="H29" i="34"/>
  <c r="I29" i="34" s="1"/>
  <c r="K29" i="34" s="1"/>
  <c r="H23" i="34"/>
  <c r="I23" i="34" s="1"/>
  <c r="H24" i="34"/>
  <c r="I24" i="34" s="1"/>
  <c r="K24" i="34" s="1"/>
  <c r="H20" i="34"/>
  <c r="I20" i="34" s="1"/>
  <c r="H43" i="23"/>
  <c r="I43" i="23" s="1"/>
  <c r="K43" i="23" s="1"/>
  <c r="H35" i="23"/>
  <c r="I35" i="23" s="1"/>
  <c r="K35" i="23" s="1"/>
  <c r="H8" i="23"/>
  <c r="I8" i="23" s="1"/>
  <c r="K8" i="23" s="1"/>
  <c r="H40" i="23"/>
  <c r="I40" i="23" s="1"/>
  <c r="K40" i="23" s="1"/>
  <c r="H28" i="23"/>
  <c r="I28" i="23" s="1"/>
  <c r="K28" i="23" s="1"/>
  <c r="H33" i="34"/>
  <c r="I33" i="34" s="1"/>
  <c r="K33" i="34" s="1"/>
  <c r="H11" i="34"/>
  <c r="I11" i="34" s="1"/>
  <c r="K11" i="34" s="1"/>
  <c r="H9" i="34"/>
  <c r="I9" i="34" s="1"/>
  <c r="K9" i="34" s="1"/>
  <c r="H7" i="34"/>
  <c r="I7" i="34" s="1"/>
  <c r="K7" i="34" s="1"/>
  <c r="H39" i="34"/>
  <c r="I39" i="34" s="1"/>
  <c r="K39" i="34" s="1"/>
  <c r="H5" i="34"/>
  <c r="I5" i="34" s="1"/>
  <c r="H36" i="34"/>
  <c r="I36" i="34" s="1"/>
  <c r="K36" i="34" s="1"/>
  <c r="H40" i="34"/>
  <c r="I40" i="34" s="1"/>
  <c r="K40" i="34" s="1"/>
  <c r="H42" i="34"/>
  <c r="I42" i="34" s="1"/>
  <c r="H10" i="34"/>
  <c r="I10" i="34" s="1"/>
  <c r="K10" i="34" s="1"/>
  <c r="H27" i="23"/>
  <c r="I27" i="23" s="1"/>
  <c r="K27" i="23" s="1"/>
  <c r="H23" i="23"/>
  <c r="I23" i="23" s="1"/>
  <c r="K23" i="23" s="1"/>
  <c r="H17" i="23"/>
  <c r="I17" i="23" s="1"/>
  <c r="K17" i="23" s="1"/>
  <c r="H19" i="23"/>
  <c r="I19" i="23" s="1"/>
  <c r="K19" i="23" s="1"/>
  <c r="H29" i="23"/>
  <c r="I29" i="23" s="1"/>
  <c r="K29" i="23" s="1"/>
  <c r="H38" i="23"/>
  <c r="I38" i="23" s="1"/>
  <c r="K38" i="23" s="1"/>
  <c r="H18" i="23"/>
  <c r="I18" i="23" s="1"/>
  <c r="K18" i="23" s="1"/>
  <c r="H14" i="23"/>
  <c r="I14" i="23" s="1"/>
  <c r="K14" i="23" s="1"/>
  <c r="H10" i="23"/>
  <c r="I10" i="23" s="1"/>
  <c r="K10" i="23" s="1"/>
  <c r="H12" i="23"/>
  <c r="I12" i="23" s="1"/>
  <c r="K12" i="23" s="1"/>
  <c r="H19" i="34"/>
  <c r="I19" i="34" s="1"/>
  <c r="K19" i="34" s="1"/>
  <c r="H21" i="34"/>
  <c r="I21" i="34" s="1"/>
  <c r="K21" i="34" s="1"/>
  <c r="H37" i="34"/>
  <c r="I37" i="34" s="1"/>
  <c r="K37" i="34" s="1"/>
  <c r="H25" i="34"/>
  <c r="I25" i="34" s="1"/>
  <c r="K25" i="34" s="1"/>
  <c r="H43" i="34"/>
  <c r="I43" i="34" s="1"/>
  <c r="K43" i="34" s="1"/>
  <c r="H13" i="34"/>
  <c r="I13" i="34" s="1"/>
  <c r="K13" i="34" s="1"/>
  <c r="H41" i="34"/>
  <c r="I41" i="34" s="1"/>
  <c r="K41" i="34" s="1"/>
  <c r="H15" i="34"/>
  <c r="I15" i="34" s="1"/>
  <c r="K15" i="34" s="1"/>
  <c r="H31" i="34"/>
  <c r="I31" i="34" s="1"/>
  <c r="K31" i="34" s="1"/>
  <c r="H12" i="34"/>
  <c r="I12" i="34" s="1"/>
  <c r="K12" i="34" s="1"/>
  <c r="H38" i="34"/>
  <c r="I38" i="34" s="1"/>
  <c r="K38" i="34" s="1"/>
  <c r="H22" i="34"/>
  <c r="I22" i="34" s="1"/>
  <c r="K22" i="34" s="1"/>
  <c r="H6" i="34"/>
  <c r="I6" i="34" s="1"/>
  <c r="K6" i="34" s="1"/>
  <c r="H16" i="34"/>
  <c r="I16" i="34" s="1"/>
  <c r="K16" i="34" s="1"/>
  <c r="H14" i="34"/>
  <c r="I14" i="34" s="1"/>
  <c r="K14" i="34" s="1"/>
  <c r="H30" i="34"/>
  <c r="I30" i="34" s="1"/>
  <c r="K30" i="34" s="1"/>
  <c r="H8" i="34"/>
  <c r="I8" i="34" s="1"/>
  <c r="K8" i="34" s="1"/>
  <c r="H34" i="34"/>
  <c r="I34" i="34" s="1"/>
  <c r="K34" i="34" s="1"/>
  <c r="H41" i="23"/>
  <c r="I41" i="23" s="1"/>
  <c r="K41" i="23" s="1"/>
  <c r="H7" i="23"/>
  <c r="I7" i="23" s="1"/>
  <c r="K7" i="23" s="1"/>
  <c r="H9" i="23"/>
  <c r="I9" i="23" s="1"/>
  <c r="K9" i="23" s="1"/>
  <c r="H11" i="23"/>
  <c r="I11" i="23" s="1"/>
  <c r="K11" i="23" s="1"/>
  <c r="H39" i="23"/>
  <c r="I39" i="23" s="1"/>
  <c r="K39" i="23" s="1"/>
  <c r="H31" i="23"/>
  <c r="I31" i="23" s="1"/>
  <c r="K31" i="23" s="1"/>
  <c r="H15" i="23"/>
  <c r="I15" i="23" s="1"/>
  <c r="K15" i="23" s="1"/>
  <c r="H33" i="23"/>
  <c r="I33" i="23" s="1"/>
  <c r="K33" i="23" s="1"/>
  <c r="H21" i="23"/>
  <c r="I21" i="23" s="1"/>
  <c r="K21" i="23" s="1"/>
  <c r="H37" i="23"/>
  <c r="I37" i="23" s="1"/>
  <c r="K37" i="23" s="1"/>
  <c r="H24" i="23"/>
  <c r="I24" i="23" s="1"/>
  <c r="K24" i="23" s="1"/>
  <c r="H16" i="23"/>
  <c r="I16" i="23" s="1"/>
  <c r="K16" i="23" s="1"/>
  <c r="H34" i="23"/>
  <c r="I34" i="23" s="1"/>
  <c r="K34" i="23" s="1"/>
  <c r="H6" i="23"/>
  <c r="I6" i="23" s="1"/>
  <c r="K6" i="23" s="1"/>
  <c r="H26" i="23"/>
  <c r="I26" i="23" s="1"/>
  <c r="K26" i="23" s="1"/>
  <c r="H42" i="23"/>
  <c r="I42" i="23" s="1"/>
  <c r="K42" i="23" s="1"/>
  <c r="H22" i="23"/>
  <c r="I22" i="23" s="1"/>
  <c r="K22" i="23" s="1"/>
  <c r="H36" i="23"/>
  <c r="I36" i="23" s="1"/>
  <c r="K36" i="23" s="1"/>
  <c r="I5" i="51"/>
  <c r="K27" i="51"/>
  <c r="K14" i="51"/>
  <c r="K7" i="51"/>
  <c r="K23" i="51"/>
  <c r="K39" i="51"/>
  <c r="K13" i="51"/>
  <c r="K43" i="51"/>
  <c r="K29" i="51"/>
  <c r="K20" i="51"/>
  <c r="K36" i="51"/>
  <c r="K16" i="51"/>
  <c r="K42" i="51"/>
  <c r="K33" i="51"/>
  <c r="K21" i="51"/>
  <c r="K12" i="51"/>
  <c r="K17" i="51"/>
  <c r="K22" i="51"/>
  <c r="K38" i="51"/>
  <c r="K15" i="51"/>
  <c r="K31" i="51"/>
  <c r="K26" i="51"/>
  <c r="K10" i="51"/>
  <c r="K11" i="51"/>
  <c r="K8" i="51"/>
  <c r="K25" i="51"/>
  <c r="K28" i="51"/>
  <c r="K18" i="51"/>
  <c r="K9" i="51"/>
  <c r="K35" i="51"/>
  <c r="K24"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K23" i="25"/>
  <c r="K28" i="25"/>
  <c r="K12" i="25"/>
  <c r="K38" i="22"/>
  <c r="K34" i="22"/>
  <c r="K18" i="22"/>
  <c r="K41" i="40"/>
  <c r="K27" i="40"/>
  <c r="K12" i="40"/>
  <c r="K21" i="40"/>
  <c r="K43" i="40"/>
  <c r="K32" i="40"/>
  <c r="K14" i="42"/>
  <c r="K42" i="42"/>
  <c r="K23" i="42"/>
  <c r="K6" i="42"/>
  <c r="K28" i="42"/>
  <c r="K11" i="42"/>
  <c r="K17" i="42"/>
  <c r="K33" i="42"/>
  <c r="K20" i="39"/>
  <c r="K30" i="39"/>
  <c r="K12" i="39"/>
  <c r="K28" i="39"/>
  <c r="K23" i="39"/>
  <c r="K35" i="39"/>
  <c r="K22" i="39"/>
  <c r="K43" i="39"/>
  <c r="K26" i="39"/>
  <c r="K7" i="39"/>
  <c r="K29" i="39"/>
  <c r="K24" i="39"/>
  <c r="K40" i="39"/>
  <c r="K33" i="39"/>
  <c r="K6" i="39"/>
  <c r="K20" i="36"/>
  <c r="K38" i="36"/>
  <c r="K30" i="36"/>
  <c r="K10" i="36"/>
  <c r="K18" i="36"/>
  <c r="K9" i="36"/>
  <c r="K37" i="36"/>
  <c r="K28" i="36"/>
  <c r="K11" i="36"/>
  <c r="K33" i="36"/>
  <c r="K14" i="36"/>
  <c r="K15" i="36"/>
  <c r="K31" i="36"/>
  <c r="K8" i="36"/>
  <c r="K24" i="36"/>
  <c r="K40" i="36"/>
  <c r="H44" i="33"/>
  <c r="I5" i="33"/>
  <c r="K24" i="33"/>
  <c r="K12" i="33"/>
  <c r="K18" i="33"/>
  <c r="K8" i="33"/>
  <c r="K16" i="33"/>
  <c r="K32" i="33"/>
  <c r="K10" i="33"/>
  <c r="K30" i="33"/>
  <c r="K14" i="33"/>
  <c r="K29" i="33"/>
  <c r="K17" i="33"/>
  <c r="K33" i="33"/>
  <c r="K9" i="33"/>
  <c r="K37" i="33"/>
  <c r="K7" i="33"/>
  <c r="K25" i="33"/>
  <c r="K11" i="33"/>
  <c r="K27" i="33"/>
  <c r="K43" i="33"/>
  <c r="K42" i="52"/>
  <c r="K26" i="52"/>
  <c r="K35" i="52"/>
  <c r="K13" i="52"/>
  <c r="K16" i="52"/>
  <c r="K19" i="52"/>
  <c r="K25" i="52"/>
  <c r="K37" i="52"/>
  <c r="K21" i="52"/>
  <c r="K25" i="43"/>
  <c r="K20" i="43"/>
  <c r="K40" i="43"/>
  <c r="K34" i="31"/>
  <c r="K12" i="31"/>
  <c r="K30" i="31"/>
  <c r="K14" i="31"/>
  <c r="K9" i="31"/>
  <c r="K11" i="31"/>
  <c r="K15" i="31"/>
  <c r="K27" i="31"/>
  <c r="K35" i="31"/>
  <c r="K25" i="31"/>
  <c r="K7" i="31"/>
  <c r="K23" i="31"/>
  <c r="K39" i="31"/>
  <c r="K16" i="31"/>
  <c r="K40" i="31"/>
  <c r="K28" i="31"/>
  <c r="K32" i="31"/>
  <c r="K21" i="35"/>
  <c r="K40" i="35"/>
  <c r="K38" i="35"/>
  <c r="K6" i="35"/>
  <c r="K12" i="35"/>
  <c r="K8" i="35"/>
  <c r="K14" i="35"/>
  <c r="K13" i="35"/>
  <c r="K41" i="35"/>
  <c r="K15" i="35"/>
  <c r="K31" i="35"/>
  <c r="K43" i="35"/>
  <c r="K36" i="35"/>
  <c r="K32" i="35"/>
  <c r="K37" i="29"/>
  <c r="K16" i="29"/>
  <c r="K24" i="29"/>
  <c r="K36" i="29"/>
  <c r="K20" i="29"/>
  <c r="K17" i="21"/>
  <c r="K21" i="21"/>
  <c r="I5" i="21"/>
  <c r="H44" i="21"/>
  <c r="K13" i="21"/>
  <c r="K25" i="21"/>
  <c r="K43" i="21"/>
  <c r="K27" i="21"/>
  <c r="K11" i="21"/>
  <c r="K31" i="21"/>
  <c r="K15" i="21"/>
  <c r="K40" i="21"/>
  <c r="K32" i="21"/>
  <c r="K24" i="21"/>
  <c r="K16" i="21"/>
  <c r="K8" i="21"/>
  <c r="K38" i="21"/>
  <c r="K30" i="21"/>
  <c r="K22" i="21"/>
  <c r="K14" i="21"/>
  <c r="K6" i="21"/>
  <c r="K40" i="19"/>
  <c r="K24" i="19"/>
  <c r="K8" i="19"/>
  <c r="K35" i="19"/>
  <c r="K17" i="19"/>
  <c r="K33" i="19"/>
  <c r="K13" i="19"/>
  <c r="K41" i="19"/>
  <c r="K15" i="19"/>
  <c r="K14" i="19"/>
  <c r="K38" i="19"/>
  <c r="K18" i="19"/>
  <c r="K26" i="19"/>
  <c r="K36" i="19"/>
  <c r="K20" i="19"/>
  <c r="K22" i="38"/>
  <c r="K42" i="38"/>
  <c r="K30" i="38"/>
  <c r="K12" i="38"/>
  <c r="K10" i="38"/>
  <c r="I5" i="38"/>
  <c r="H44" i="38"/>
  <c r="K14" i="38"/>
  <c r="K15" i="38"/>
  <c r="K20" i="38"/>
  <c r="K7" i="38"/>
  <c r="K37" i="38"/>
  <c r="K28" i="38"/>
  <c r="K11" i="38"/>
  <c r="K31" i="38"/>
  <c r="K8" i="38"/>
  <c r="K24" i="38"/>
  <c r="K40" i="38"/>
  <c r="K17" i="38"/>
  <c r="K33" i="38"/>
  <c r="K6" i="38"/>
  <c r="K13" i="26"/>
  <c r="K19" i="26"/>
  <c r="K14" i="26"/>
  <c r="K16" i="26"/>
  <c r="K17" i="24"/>
  <c r="K33" i="24"/>
  <c r="K15" i="24"/>
  <c r="K7" i="24"/>
  <c r="K25" i="24"/>
  <c r="K9" i="24"/>
  <c r="K37" i="24"/>
  <c r="K11" i="24"/>
  <c r="K27" i="24"/>
  <c r="K43" i="24"/>
  <c r="K22" i="24"/>
  <c r="K14" i="24"/>
  <c r="K34" i="24"/>
  <c r="I5" i="24"/>
  <c r="H44" i="24"/>
  <c r="K26" i="24"/>
  <c r="K42" i="24"/>
  <c r="K20" i="24"/>
  <c r="K40" i="24"/>
  <c r="K24" i="24"/>
  <c r="K8" i="24"/>
  <c r="K17" i="28"/>
  <c r="K33" i="28"/>
  <c r="K15" i="28"/>
  <c r="K11" i="28"/>
  <c r="K39" i="28"/>
  <c r="K9" i="28"/>
  <c r="K27" i="28"/>
  <c r="K13" i="28"/>
  <c r="K29" i="28"/>
  <c r="K38" i="28"/>
  <c r="K6" i="28"/>
  <c r="K34" i="28"/>
  <c r="K22" i="28"/>
  <c r="K26" i="28"/>
  <c r="H44" i="28"/>
  <c r="I5" i="28"/>
  <c r="K30" i="28"/>
  <c r="K10" i="28"/>
  <c r="K32" i="28"/>
  <c r="K16" i="28"/>
  <c r="K38" i="37"/>
  <c r="K34" i="37"/>
  <c r="K12" i="37"/>
  <c r="K26" i="37"/>
  <c r="K27" i="37"/>
  <c r="K18" i="37"/>
  <c r="K15" i="37"/>
  <c r="I5" i="37"/>
  <c r="K31" i="37"/>
  <c r="K20" i="37"/>
  <c r="K42" i="37"/>
  <c r="K23" i="37"/>
  <c r="K8" i="37"/>
  <c r="K24" i="37"/>
  <c r="K17" i="37"/>
  <c r="K33" i="37"/>
  <c r="K6" i="37"/>
  <c r="K18" i="34"/>
  <c r="K5" i="44"/>
  <c r="K17" i="20"/>
  <c r="K33" i="20"/>
  <c r="K35" i="20"/>
  <c r="K11" i="20"/>
  <c r="K29" i="20"/>
  <c r="K9" i="20"/>
  <c r="K7" i="20"/>
  <c r="K23" i="20"/>
  <c r="K39" i="20"/>
  <c r="K42" i="20"/>
  <c r="K26" i="20"/>
  <c r="K38" i="20"/>
  <c r="K6" i="20"/>
  <c r="K32" i="20"/>
  <c r="K16" i="20"/>
  <c r="K36" i="20"/>
  <c r="K20" i="20"/>
  <c r="I5" i="17"/>
  <c r="K32" i="17"/>
  <c r="K16" i="17"/>
  <c r="K15" i="17"/>
  <c r="K29" i="17"/>
  <c r="K27" i="17"/>
  <c r="K23" i="17"/>
  <c r="K35" i="17"/>
  <c r="K25" i="17"/>
  <c r="K41" i="17"/>
  <c r="K30" i="17"/>
  <c r="K42" i="17"/>
  <c r="K10" i="17"/>
  <c r="K18" i="17"/>
  <c r="K28" i="17"/>
  <c r="K12" i="17"/>
  <c r="K40" i="8"/>
  <c r="K24" i="8"/>
  <c r="K8" i="8"/>
  <c r="K35" i="8"/>
  <c r="K37" i="8"/>
  <c r="K29" i="8"/>
  <c r="K21" i="8"/>
  <c r="K9" i="8"/>
  <c r="K25" i="8"/>
  <c r="K41" i="8"/>
  <c r="K17" i="8"/>
  <c r="K33" i="8"/>
  <c r="K42" i="8"/>
  <c r="K34" i="8"/>
  <c r="K18" i="8"/>
  <c r="K14" i="8"/>
  <c r="K22" i="8"/>
  <c r="K36" i="8"/>
  <c r="K20"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35" i="25"/>
  <c r="K19" i="25"/>
  <c r="K43" i="25"/>
  <c r="K27" i="25"/>
  <c r="K9" i="25"/>
  <c r="K41" i="25"/>
  <c r="K22" i="25"/>
  <c r="K42" i="25"/>
  <c r="K16" i="25"/>
  <c r="K24" i="25"/>
  <c r="K40" i="25"/>
  <c r="K36" i="25"/>
  <c r="K9" i="22"/>
  <c r="K39" i="22"/>
  <c r="K41" i="22"/>
  <c r="K43" i="22"/>
  <c r="K15" i="22"/>
  <c r="K21" i="22"/>
  <c r="K24" i="22"/>
  <c r="K8" i="22"/>
  <c r="K36" i="22"/>
  <c r="K12" i="22"/>
  <c r="K14" i="22"/>
  <c r="K26" i="22"/>
  <c r="K10" i="22"/>
  <c r="K16" i="12"/>
  <c r="K35" i="40"/>
  <c r="K10" i="40"/>
  <c r="K13" i="40"/>
  <c r="K9" i="40"/>
  <c r="K14" i="40"/>
  <c r="K15" i="40"/>
  <c r="K31" i="40"/>
  <c r="K8" i="40"/>
  <c r="K40" i="40"/>
  <c r="K35" i="42"/>
  <c r="K19" i="42"/>
  <c r="K10" i="42"/>
  <c r="K26" i="42"/>
  <c r="K20" i="42"/>
  <c r="K18" i="42"/>
  <c r="K38" i="42"/>
  <c r="K41" i="42"/>
  <c r="K21" i="39"/>
  <c r="K37" i="39"/>
  <c r="K31" i="39"/>
  <c r="K11" i="39"/>
  <c r="I5" i="39"/>
  <c r="K18" i="39"/>
  <c r="K15" i="39"/>
  <c r="K38" i="39"/>
  <c r="K27" i="39"/>
  <c r="K14" i="39"/>
  <c r="K36" i="39"/>
  <c r="K19" i="39"/>
  <c r="K39" i="39"/>
  <c r="K16" i="39"/>
  <c r="K32" i="39"/>
  <c r="K9" i="39"/>
  <c r="K41" i="39"/>
  <c r="K19" i="36"/>
  <c r="K41" i="36"/>
  <c r="K29" i="36"/>
  <c r="K13" i="36"/>
  <c r="K27" i="36"/>
  <c r="K22" i="36"/>
  <c r="K34" i="36"/>
  <c r="K25" i="36"/>
  <c r="K42" i="36"/>
  <c r="K21" i="36"/>
  <c r="K43" i="36"/>
  <c r="K26" i="36"/>
  <c r="K23" i="36"/>
  <c r="K39" i="36"/>
  <c r="K16" i="36"/>
  <c r="K32" i="36"/>
  <c r="I5" i="36"/>
  <c r="K40" i="33"/>
  <c r="K34" i="33"/>
  <c r="K36" i="33"/>
  <c r="K26" i="33"/>
  <c r="K28" i="33"/>
  <c r="K42" i="33"/>
  <c r="K20" i="33"/>
  <c r="K38" i="33"/>
  <c r="K22" i="33"/>
  <c r="K6" i="33"/>
  <c r="K15" i="33"/>
  <c r="K31" i="33"/>
  <c r="K13" i="33"/>
  <c r="K23" i="33"/>
  <c r="K41" i="33"/>
  <c r="K21" i="33"/>
  <c r="K39" i="33"/>
  <c r="K19" i="33"/>
  <c r="K35" i="33"/>
  <c r="I5" i="52"/>
  <c r="K12" i="52"/>
  <c r="K33" i="52"/>
  <c r="K7" i="52"/>
  <c r="K39" i="52"/>
  <c r="K17" i="52"/>
  <c r="K36" i="52"/>
  <c r="K38" i="52"/>
  <c r="K31" i="52"/>
  <c r="K34" i="52"/>
  <c r="K8" i="52"/>
  <c r="K20" i="52"/>
  <c r="K32" i="52"/>
  <c r="K18" i="52"/>
  <c r="K18" i="43"/>
  <c r="K33" i="43"/>
  <c r="K39" i="43"/>
  <c r="I5" i="31"/>
  <c r="K24" i="31"/>
  <c r="K6" i="31"/>
  <c r="K43" i="31"/>
  <c r="K19" i="31"/>
  <c r="K13" i="31"/>
  <c r="K41" i="31"/>
  <c r="K31" i="31"/>
  <c r="K17" i="31"/>
  <c r="K33" i="31"/>
  <c r="K26" i="31"/>
  <c r="K8" i="31"/>
  <c r="K36" i="31"/>
  <c r="K20" i="31"/>
  <c r="K35" i="35"/>
  <c r="K37" i="35"/>
  <c r="K18" i="35"/>
  <c r="K22" i="35"/>
  <c r="K42" i="35"/>
  <c r="K28" i="35"/>
  <c r="K30" i="35"/>
  <c r="K33" i="35"/>
  <c r="K27" i="35"/>
  <c r="K7" i="35"/>
  <c r="K23" i="35"/>
  <c r="K39" i="35"/>
  <c r="K20" i="35"/>
  <c r="K10" i="35"/>
  <c r="K24" i="35"/>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20" i="23"/>
  <c r="I5" i="29"/>
  <c r="K23" i="29"/>
  <c r="K25" i="29"/>
  <c r="K41" i="29"/>
  <c r="K29" i="29"/>
  <c r="K13" i="29"/>
  <c r="K31" i="29"/>
  <c r="K38" i="29"/>
  <c r="K6" i="29"/>
  <c r="K32" i="29"/>
  <c r="K42" i="29"/>
  <c r="K34" i="29"/>
  <c r="K14" i="29"/>
  <c r="K30" i="29"/>
  <c r="K28" i="29"/>
  <c r="K12" i="29"/>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3" i="21"/>
  <c r="K37" i="21"/>
  <c r="K29" i="21"/>
  <c r="K41" i="21"/>
  <c r="K9" i="21"/>
  <c r="K35" i="21"/>
  <c r="K19" i="21"/>
  <c r="K39" i="21"/>
  <c r="K23" i="21"/>
  <c r="K7" i="21"/>
  <c r="K36" i="21"/>
  <c r="K28" i="21"/>
  <c r="K20" i="21"/>
  <c r="K12" i="21"/>
  <c r="K42" i="21"/>
  <c r="K34" i="21"/>
  <c r="K26" i="21"/>
  <c r="K18" i="21"/>
  <c r="K10" i="21"/>
  <c r="I5" i="19"/>
  <c r="K16" i="19"/>
  <c r="K21" i="19"/>
  <c r="K37" i="19"/>
  <c r="K19" i="19"/>
  <c r="K29" i="19"/>
  <c r="K9" i="19"/>
  <c r="K7" i="19"/>
  <c r="K23" i="19"/>
  <c r="K39" i="19"/>
  <c r="K22" i="19"/>
  <c r="K34" i="19"/>
  <c r="K42" i="19"/>
  <c r="K28" i="19"/>
  <c r="K12" i="19"/>
  <c r="K19" i="38"/>
  <c r="K39" i="38"/>
  <c r="K29" i="38"/>
  <c r="K13" i="38"/>
  <c r="K26" i="38"/>
  <c r="K27" i="38"/>
  <c r="K36" i="38"/>
  <c r="K35" i="38"/>
  <c r="K34" i="38"/>
  <c r="K23" i="38"/>
  <c r="K18" i="38"/>
  <c r="K38" i="38"/>
  <c r="K21" i="38"/>
  <c r="K43" i="38"/>
  <c r="K16" i="38"/>
  <c r="K32" i="38"/>
  <c r="K9" i="38"/>
  <c r="K25" i="38"/>
  <c r="K41" i="38"/>
  <c r="K21" i="26"/>
  <c r="K31" i="26"/>
  <c r="K43" i="26"/>
  <c r="K15" i="26"/>
  <c r="K17" i="26"/>
  <c r="K33" i="26"/>
  <c r="K20" i="26"/>
  <c r="K30" i="26"/>
  <c r="K36" i="26"/>
  <c r="I5" i="26"/>
  <c r="K28" i="26"/>
  <c r="K40" i="26"/>
  <c r="K24" i="26"/>
  <c r="K8" i="26"/>
  <c r="K31" i="24"/>
  <c r="K13" i="24"/>
  <c r="K29" i="24"/>
  <c r="K21" i="24"/>
  <c r="K39" i="24"/>
  <c r="K23" i="24"/>
  <c r="K41" i="24"/>
  <c r="K19" i="24"/>
  <c r="K35" i="24"/>
  <c r="K36" i="24"/>
  <c r="K6" i="24"/>
  <c r="K28" i="24"/>
  <c r="K18" i="24"/>
  <c r="K38" i="24"/>
  <c r="K12" i="24"/>
  <c r="K30" i="24"/>
  <c r="K10" i="24"/>
  <c r="K32" i="24"/>
  <c r="K16" i="24"/>
  <c r="K31" i="28"/>
  <c r="K19" i="28"/>
  <c r="K35" i="28"/>
  <c r="K7" i="28"/>
  <c r="K25" i="28"/>
  <c r="K43" i="28"/>
  <c r="K23" i="28"/>
  <c r="K41" i="28"/>
  <c r="K21" i="28"/>
  <c r="K37" i="28"/>
  <c r="K18" i="28"/>
  <c r="K28" i="28"/>
  <c r="K12" i="28"/>
  <c r="K36" i="28"/>
  <c r="K14" i="28"/>
  <c r="K42" i="28"/>
  <c r="K20" i="28"/>
  <c r="K40" i="28"/>
  <c r="K24" i="28"/>
  <c r="K8" i="28"/>
  <c r="K21" i="37"/>
  <c r="K11" i="37"/>
  <c r="K7" i="37"/>
  <c r="K43" i="37"/>
  <c r="K36" i="37"/>
  <c r="K37" i="37"/>
  <c r="K28" i="37"/>
  <c r="K30" i="37"/>
  <c r="K13" i="37"/>
  <c r="K35" i="37"/>
  <c r="K16" i="37"/>
  <c r="K32" i="37"/>
  <c r="K9" i="37"/>
  <c r="K17" i="34"/>
  <c r="K23" i="34"/>
  <c r="K28" i="34"/>
  <c r="K20" i="34"/>
  <c r="K42" i="34"/>
  <c r="I5" i="20"/>
  <c r="K19" i="20"/>
  <c r="K21" i="20"/>
  <c r="K37" i="20"/>
  <c r="K25" i="20"/>
  <c r="K43" i="20"/>
  <c r="K15" i="20"/>
  <c r="K31" i="20"/>
  <c r="K34" i="20"/>
  <c r="K10" i="20"/>
  <c r="K18" i="20"/>
  <c r="K22" i="20"/>
  <c r="K24" i="20"/>
  <c r="K8" i="20"/>
  <c r="K28" i="20"/>
  <c r="K12" i="20"/>
  <c r="K40" i="17"/>
  <c r="K24" i="17"/>
  <c r="K31" i="17"/>
  <c r="K13" i="17"/>
  <c r="K19" i="17"/>
  <c r="K37" i="17"/>
  <c r="K21" i="17"/>
  <c r="K39" i="17"/>
  <c r="K6" i="17"/>
  <c r="K14" i="17"/>
  <c r="K22" i="17"/>
  <c r="K26" i="17"/>
  <c r="K34" i="17"/>
  <c r="K36" i="17"/>
  <c r="I5" i="8"/>
  <c r="K32" i="8"/>
  <c r="K16" i="8"/>
  <c r="K13" i="8"/>
  <c r="K27" i="8"/>
  <c r="K19" i="8"/>
  <c r="K11" i="8"/>
  <c r="K43" i="8"/>
  <c r="K15" i="8"/>
  <c r="K31" i="8"/>
  <c r="K7" i="8"/>
  <c r="K23" i="8"/>
  <c r="K39" i="8"/>
  <c r="K10" i="8"/>
  <c r="K26" i="8"/>
  <c r="K30" i="8"/>
  <c r="K38" i="8"/>
  <c r="K6" i="8"/>
  <c r="K28" i="8"/>
  <c r="K12" i="8"/>
  <c r="H44" i="31" l="1"/>
  <c r="H44" i="8"/>
  <c r="H44" i="35"/>
  <c r="H44" i="39"/>
  <c r="H44" i="36"/>
  <c r="H44" i="19"/>
  <c r="H44" i="37"/>
  <c r="H44" i="51"/>
  <c r="H44" i="20"/>
  <c r="H44" i="17"/>
  <c r="H44" i="52"/>
  <c r="H44" i="40"/>
  <c r="I44" i="44"/>
  <c r="K44" i="44"/>
  <c r="M44" i="44" s="1"/>
  <c r="O41" i="44" s="1"/>
  <c r="Q41" i="44" s="1"/>
  <c r="H44" i="22"/>
  <c r="H44" i="25"/>
  <c r="H44" i="29"/>
  <c r="I44" i="26"/>
  <c r="H44" i="42"/>
  <c r="H44" i="12"/>
  <c r="H44" i="26"/>
  <c r="H44" i="43"/>
  <c r="H44" i="44"/>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I44" i="42"/>
  <c r="K5" i="42"/>
  <c r="K44" i="42" s="1"/>
  <c r="M44" i="42" s="1"/>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O26" i="44"/>
  <c r="Q26" i="44" s="1"/>
  <c r="O14" i="44"/>
  <c r="Q14" i="44" s="1"/>
  <c r="O7" i="44"/>
  <c r="Q7" i="44" s="1"/>
  <c r="O32" i="44"/>
  <c r="Q32" i="44" s="1"/>
  <c r="O37" i="44"/>
  <c r="Q37" i="44" s="1"/>
  <c r="O27" i="44"/>
  <c r="Q27" i="44" s="1"/>
  <c r="O23" i="44"/>
  <c r="Q23" i="44" s="1"/>
  <c r="O22" i="44"/>
  <c r="Q22" i="44" s="1"/>
  <c r="O21" i="44"/>
  <c r="Q21" i="44" s="1"/>
  <c r="O20" i="44"/>
  <c r="Q20" i="44" s="1"/>
  <c r="O28" i="44"/>
  <c r="Q28" i="44" s="1"/>
  <c r="O8" i="44"/>
  <c r="Q8" i="44" s="1"/>
  <c r="O30" i="44"/>
  <c r="Q30" i="44" s="1"/>
  <c r="O33" i="44"/>
  <c r="Q33" i="44" s="1"/>
  <c r="O17" i="44"/>
  <c r="Q17" i="44" s="1"/>
  <c r="O36" i="44"/>
  <c r="Q36" i="44" s="1"/>
  <c r="O12" i="44"/>
  <c r="Q12" i="44" s="1"/>
  <c r="O29" i="44"/>
  <c r="Q29" i="44" s="1"/>
  <c r="O24" i="44"/>
  <c r="Q24" i="44" s="1"/>
  <c r="O40" i="44"/>
  <c r="Q40" i="44" s="1"/>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23" i="13"/>
  <c r="K19" i="13"/>
  <c r="K13" i="13"/>
  <c r="K7" i="13"/>
  <c r="K29" i="13"/>
  <c r="K37" i="13"/>
  <c r="K39" i="13"/>
  <c r="K9" i="13"/>
  <c r="K25" i="13"/>
  <c r="K41" i="13"/>
  <c r="K10" i="13"/>
  <c r="K26" i="13"/>
  <c r="K38" i="13"/>
  <c r="K6" i="13"/>
  <c r="K14" i="13"/>
  <c r="K32" i="13"/>
  <c r="K16" i="13"/>
  <c r="K36" i="13"/>
  <c r="K20" i="13"/>
  <c r="I44" i="51"/>
  <c r="K5" i="51"/>
  <c r="K44" i="51" s="1"/>
  <c r="M44" i="51" s="1"/>
  <c r="I44" i="8"/>
  <c r="K5" i="8"/>
  <c r="K44" i="8" s="1"/>
  <c r="M44" i="8" s="1"/>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I44" i="23"/>
  <c r="K5" i="23"/>
  <c r="K44" i="23" s="1"/>
  <c r="M44" i="23" s="1"/>
  <c r="K5" i="35"/>
  <c r="K44" i="35" s="1"/>
  <c r="M44" i="35" s="1"/>
  <c r="I44" i="35"/>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H44" i="13"/>
  <c r="I5" i="13"/>
  <c r="K17" i="13"/>
  <c r="K27" i="13"/>
  <c r="K21" i="13"/>
  <c r="K11" i="13"/>
  <c r="K33" i="13"/>
  <c r="K35" i="13"/>
  <c r="K43" i="13"/>
  <c r="K15" i="13"/>
  <c r="K31" i="13"/>
  <c r="K34" i="13"/>
  <c r="K42" i="13"/>
  <c r="K18" i="13"/>
  <c r="K22" i="13"/>
  <c r="K30" i="13"/>
  <c r="K40" i="13"/>
  <c r="K24" i="13"/>
  <c r="K8" i="13"/>
  <c r="K28" i="13"/>
  <c r="K12" i="13"/>
  <c r="O9" i="44" l="1"/>
  <c r="Q9" i="44" s="1"/>
  <c r="O11" i="44"/>
  <c r="Q11" i="44" s="1"/>
  <c r="O15" i="44"/>
  <c r="Q15" i="44" s="1"/>
  <c r="O43" i="44"/>
  <c r="Q43" i="44" s="1"/>
  <c r="O31" i="44"/>
  <c r="Q31" i="44" s="1"/>
  <c r="O13" i="44"/>
  <c r="Q13" i="44" s="1"/>
  <c r="O39" i="44"/>
  <c r="Q39" i="44" s="1"/>
  <c r="O35" i="44"/>
  <c r="Q35" i="44" s="1"/>
  <c r="O38" i="44"/>
  <c r="Q38" i="44" s="1"/>
  <c r="O6" i="44"/>
  <c r="Q6" i="44" s="1"/>
  <c r="O34" i="44"/>
  <c r="Q34" i="44" s="1"/>
  <c r="O18" i="44"/>
  <c r="Q18" i="44" s="1"/>
  <c r="O19" i="44"/>
  <c r="Q19" i="44" s="1"/>
  <c r="O42" i="44"/>
  <c r="Q42" i="44" s="1"/>
  <c r="O16" i="44"/>
  <c r="Q16" i="44" s="1"/>
  <c r="O5" i="44"/>
  <c r="Q5" i="44" s="1"/>
  <c r="O10" i="44"/>
  <c r="Q10" i="44" s="1"/>
  <c r="O25" i="44"/>
  <c r="Q25" i="44" s="1"/>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23" i="51"/>
  <c r="Q23" i="51" s="1"/>
  <c r="O13" i="51"/>
  <c r="Q13" i="51" s="1"/>
  <c r="O17" i="51"/>
  <c r="Q17" i="51" s="1"/>
  <c r="O27" i="51"/>
  <c r="Q27" i="51" s="1"/>
  <c r="O20" i="51"/>
  <c r="Q20" i="51" s="1"/>
  <c r="O9" i="51"/>
  <c r="Q9" i="51" s="1"/>
  <c r="O36" i="51"/>
  <c r="Q36" i="51" s="1"/>
  <c r="O28" i="51"/>
  <c r="Q28" i="51" s="1"/>
  <c r="O12" i="51"/>
  <c r="Q12" i="51" s="1"/>
  <c r="O14" i="51"/>
  <c r="Q14" i="51" s="1"/>
  <c r="O34" i="51"/>
  <c r="Q34" i="51" s="1"/>
  <c r="O42" i="51"/>
  <c r="Q42" i="51" s="1"/>
  <c r="O32" i="51"/>
  <c r="Q32" i="51" s="1"/>
  <c r="O43" i="51"/>
  <c r="Q43" i="51" s="1"/>
  <c r="O26" i="51"/>
  <c r="Q26" i="51" s="1"/>
  <c r="O25" i="51"/>
  <c r="Q25" i="51" s="1"/>
  <c r="O11" i="51"/>
  <c r="Q11" i="51" s="1"/>
  <c r="O18" i="51"/>
  <c r="Q18" i="51" s="1"/>
  <c r="O40" i="51"/>
  <c r="Q40" i="51" s="1"/>
  <c r="O37" i="51"/>
  <c r="Q37" i="51" s="1"/>
  <c r="O15" i="51"/>
  <c r="Q15" i="51" s="1"/>
  <c r="O8" i="51"/>
  <c r="Q8" i="51" s="1"/>
  <c r="O41" i="51"/>
  <c r="Q41" i="51" s="1"/>
  <c r="O29" i="51"/>
  <c r="Q29" i="51" s="1"/>
  <c r="O38" i="51"/>
  <c r="Q38" i="51" s="1"/>
  <c r="O30" i="51"/>
  <c r="Q30" i="51" s="1"/>
  <c r="O24" i="51"/>
  <c r="Q24" i="51" s="1"/>
  <c r="O6" i="51"/>
  <c r="Q6" i="51" s="1"/>
  <c r="O19" i="51"/>
  <c r="Q19" i="51" s="1"/>
  <c r="O22" i="51"/>
  <c r="Q22" i="51" s="1"/>
  <c r="O7" i="51"/>
  <c r="Q7" i="51" s="1"/>
  <c r="O35" i="51"/>
  <c r="Q35" i="51" s="1"/>
  <c r="O10" i="51"/>
  <c r="Q10" i="51" s="1"/>
  <c r="O33" i="51"/>
  <c r="Q33" i="51" s="1"/>
  <c r="O39" i="51"/>
  <c r="Q39" i="51" s="1"/>
  <c r="O16" i="51"/>
  <c r="Q16" i="51" s="1"/>
  <c r="O31" i="51"/>
  <c r="Q31" i="51" s="1"/>
  <c r="O5" i="51"/>
  <c r="O21" i="51"/>
  <c r="Q21" i="51" s="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O44" i="44"/>
  <c r="I44" i="18"/>
  <c r="K5" i="18"/>
  <c r="K44" i="18" s="1"/>
  <c r="M44" i="18" s="1"/>
  <c r="O44" i="26" l="1"/>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3"/>
  <c r="O44" i="43"/>
  <c r="O44" i="42"/>
  <c r="Q5" i="42"/>
  <c r="Q44" i="12"/>
  <c r="R5" i="12" a="1"/>
  <c r="O44" i="22"/>
  <c r="Q5" i="22"/>
  <c r="O44" i="24"/>
  <c r="Q5" i="24"/>
  <c r="Q5" i="21"/>
  <c r="O44" i="21"/>
  <c r="O44" i="5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R5" i="31" l="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O44" i="48"/>
  <c r="Q5" i="48"/>
  <c r="R5" i="8" a="1"/>
  <c r="Q44" i="8"/>
  <c r="Q44" i="36"/>
  <c r="R5" i="36" a="1"/>
  <c r="Q5" i="27"/>
  <c r="O44" i="27"/>
  <c r="Q44" i="52"/>
  <c r="R5" i="52" a="1"/>
  <c r="R5" i="26" a="1"/>
  <c r="Q44" i="26"/>
  <c r="R5" i="25" a="1"/>
  <c r="Q44" i="25"/>
  <c r="Q44" i="33"/>
  <c r="R5" i="33" a="1"/>
  <c r="O44" i="14"/>
  <c r="Q5" i="14"/>
  <c r="R5" i="19" a="1"/>
  <c r="Q44" i="19"/>
  <c r="R5" i="21" a="1"/>
  <c r="Q44" i="21"/>
  <c r="R5" i="43" a="1"/>
  <c r="Q44" i="43"/>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3"/>
  <c r="Q5" i="13"/>
  <c r="Q44" i="23"/>
  <c r="R5" i="23" a="1"/>
  <c r="R5" i="39" a="1"/>
  <c r="Q44" i="39"/>
  <c r="Q44" i="38"/>
  <c r="R5" i="38" a="1"/>
  <c r="R5" i="37" a="1"/>
  <c r="Q44" i="37"/>
  <c r="R5" i="20" a="1"/>
  <c r="Q44" i="20"/>
  <c r="R5" i="35" a="1"/>
  <c r="Q44" i="35"/>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Y17" i="49" l="1"/>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S44" i="26"/>
  <c r="D21" i="7" s="1"/>
  <c r="W5" i="26"/>
  <c r="W44" i="26" s="1"/>
  <c r="F21" i="7" s="1"/>
  <c r="U5" i="26"/>
  <c r="U44" i="26" s="1"/>
  <c r="E21" i="7" s="1"/>
  <c r="Y5" i="26"/>
  <c r="Y44" i="26" s="1"/>
  <c r="G21" i="7" s="1"/>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S44" i="29"/>
  <c r="D24" i="7" s="1"/>
  <c r="Y5" i="29"/>
  <c r="Y44" i="29" s="1"/>
  <c r="G24" i="7" s="1"/>
  <c r="U5" i="29"/>
  <c r="U44" i="29" s="1"/>
  <c r="E24" i="7" s="1"/>
  <c r="W5" i="29"/>
  <c r="W44" i="29" s="1"/>
  <c r="F24" i="7" s="1"/>
  <c r="W5" i="51"/>
  <c r="W44" i="51" s="1"/>
  <c r="F41" i="7" s="1"/>
  <c r="S44" i="51"/>
  <c r="D41" i="7" s="1"/>
  <c r="Y5" i="51"/>
  <c r="Y44" i="51" s="1"/>
  <c r="G41" i="7" s="1"/>
  <c r="U5" i="51"/>
  <c r="U44" i="51" s="1"/>
  <c r="E41"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W23" i="48"/>
  <c r="Y16" i="48"/>
  <c r="W16" i="48"/>
  <c r="U16" i="48"/>
  <c r="R44" i="48"/>
  <c r="S5" i="48"/>
  <c r="W5" i="48" l="1"/>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49"/>
  <c r="W44" i="49" s="1"/>
  <c r="F43" i="7" s="1"/>
  <c r="Y5" i="49"/>
  <c r="Y44" i="49" s="1"/>
  <c r="G43" i="7" s="1"/>
  <c r="S44" i="49"/>
  <c r="D43" i="7" s="1"/>
  <c r="U5" i="49"/>
  <c r="U44" i="49" s="1"/>
  <c r="E43" i="7"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C41" i="50" l="1"/>
  <c r="C35" i="41"/>
  <c r="C26" i="32"/>
  <c r="C24" i="30"/>
  <c r="C10" i="16"/>
  <c r="C9" i="15"/>
  <c r="E9" i="41" l="1"/>
  <c r="G9" i="41" s="1"/>
  <c r="E18" i="41"/>
  <c r="G18" i="41" s="1"/>
  <c r="E15" i="41"/>
  <c r="G15" i="41" s="1"/>
  <c r="E37" i="41"/>
  <c r="G37" i="41" s="1"/>
  <c r="E43" i="41"/>
  <c r="G43" i="41" s="1"/>
  <c r="E11" i="41"/>
  <c r="G11" i="41" s="1"/>
  <c r="E25" i="41"/>
  <c r="G25" i="41" s="1"/>
  <c r="E31" i="41"/>
  <c r="G31" i="41" s="1"/>
  <c r="E33" i="41"/>
  <c r="G33" i="41" s="1"/>
  <c r="C44" i="41"/>
  <c r="E8" i="41"/>
  <c r="G8" i="41" s="1"/>
  <c r="E10" i="41"/>
  <c r="G10" i="41" s="1"/>
  <c r="E27" i="41"/>
  <c r="G27" i="41" s="1"/>
  <c r="E40" i="41"/>
  <c r="G40" i="41" s="1"/>
  <c r="E5" i="41"/>
  <c r="E13" i="41"/>
  <c r="G13" i="41" s="1"/>
  <c r="E20" i="41"/>
  <c r="G20" i="41" s="1"/>
  <c r="E23" i="41"/>
  <c r="G23" i="41" s="1"/>
  <c r="E19" i="41"/>
  <c r="G19" i="41" s="1"/>
  <c r="E32" i="41"/>
  <c r="G32" i="41" s="1"/>
  <c r="E30" i="41"/>
  <c r="G30" i="41" s="1"/>
  <c r="E6" i="41"/>
  <c r="G6" i="41" s="1"/>
  <c r="E29" i="41"/>
  <c r="G29" i="41" s="1"/>
  <c r="E22" i="41"/>
  <c r="G22" i="41" s="1"/>
  <c r="E12" i="41"/>
  <c r="G12" i="41" s="1"/>
  <c r="E34" i="41"/>
  <c r="G34" i="41" s="1"/>
  <c r="E41" i="41"/>
  <c r="G41" i="41" s="1"/>
  <c r="E24" i="41"/>
  <c r="G24" i="41" s="1"/>
  <c r="E7" i="41"/>
  <c r="G7" i="41" s="1"/>
  <c r="E36" i="41"/>
  <c r="G36" i="41" s="1"/>
  <c r="E16" i="41"/>
  <c r="G16" i="41" s="1"/>
  <c r="E35" i="41"/>
  <c r="G35" i="41" s="1"/>
  <c r="E42" i="41"/>
  <c r="G42" i="41" s="1"/>
  <c r="E28" i="41"/>
  <c r="G28" i="41" s="1"/>
  <c r="E26" i="41"/>
  <c r="G26" i="41" s="1"/>
  <c r="E21" i="41"/>
  <c r="G21" i="41" s="1"/>
  <c r="E17" i="41"/>
  <c r="G17" i="41" s="1"/>
  <c r="E39" i="41"/>
  <c r="G39" i="41" s="1"/>
  <c r="E38" i="41"/>
  <c r="G38" i="41" s="1"/>
  <c r="E14" i="41"/>
  <c r="G14" i="41" s="1"/>
  <c r="C44" i="30"/>
  <c r="E24" i="30"/>
  <c r="G24" i="30" s="1"/>
  <c r="E26" i="30"/>
  <c r="G26" i="30" s="1"/>
  <c r="E38" i="30"/>
  <c r="G38" i="30" s="1"/>
  <c r="E11" i="30"/>
  <c r="G11" i="30" s="1"/>
  <c r="E10" i="30"/>
  <c r="G10" i="30" s="1"/>
  <c r="E25" i="30"/>
  <c r="G25" i="30" s="1"/>
  <c r="E29" i="30"/>
  <c r="G29" i="30" s="1"/>
  <c r="E42" i="30"/>
  <c r="G42" i="30" s="1"/>
  <c r="E32" i="30"/>
  <c r="G32" i="30" s="1"/>
  <c r="E41" i="30"/>
  <c r="G41" i="30" s="1"/>
  <c r="E16" i="30"/>
  <c r="G16" i="30" s="1"/>
  <c r="E6" i="30"/>
  <c r="G6" i="30" s="1"/>
  <c r="E28" i="30"/>
  <c r="G28" i="30" s="1"/>
  <c r="E34" i="30"/>
  <c r="G34" i="30" s="1"/>
  <c r="E21" i="30"/>
  <c r="G21" i="30" s="1"/>
  <c r="E12" i="30"/>
  <c r="G12" i="30" s="1"/>
  <c r="E40" i="30"/>
  <c r="G40" i="30" s="1"/>
  <c r="E14" i="30"/>
  <c r="G14" i="30" s="1"/>
  <c r="E36" i="30"/>
  <c r="G36" i="30" s="1"/>
  <c r="E35" i="30"/>
  <c r="G35" i="30" s="1"/>
  <c r="E30" i="30"/>
  <c r="G30" i="30" s="1"/>
  <c r="E18" i="30"/>
  <c r="G18" i="30" s="1"/>
  <c r="E20" i="30"/>
  <c r="G20" i="30" s="1"/>
  <c r="E31" i="30"/>
  <c r="G31" i="30" s="1"/>
  <c r="E27" i="30"/>
  <c r="G27" i="30" s="1"/>
  <c r="E19" i="30"/>
  <c r="G19" i="30" s="1"/>
  <c r="E37" i="30"/>
  <c r="G37" i="30" s="1"/>
  <c r="E7" i="30"/>
  <c r="G7" i="30" s="1"/>
  <c r="E15" i="30"/>
  <c r="G15" i="30" s="1"/>
  <c r="E23" i="30"/>
  <c r="G23" i="30" s="1"/>
  <c r="E43" i="30"/>
  <c r="G43" i="30" s="1"/>
  <c r="E5" i="30"/>
  <c r="E17" i="30"/>
  <c r="G17" i="30" s="1"/>
  <c r="E13" i="30"/>
  <c r="G13" i="30" s="1"/>
  <c r="E22" i="30"/>
  <c r="G22" i="30" s="1"/>
  <c r="E33" i="30"/>
  <c r="G33" i="30" s="1"/>
  <c r="E9" i="30"/>
  <c r="G9" i="30" s="1"/>
  <c r="E39" i="30"/>
  <c r="G39" i="30" s="1"/>
  <c r="E8" i="30"/>
  <c r="G8" i="30" s="1"/>
  <c r="C44" i="50"/>
  <c r="E11" i="50"/>
  <c r="G11" i="50" s="1"/>
  <c r="E19" i="50"/>
  <c r="G19" i="50" s="1"/>
  <c r="E27" i="50"/>
  <c r="G27" i="50" s="1"/>
  <c r="E35" i="50"/>
  <c r="G35" i="50" s="1"/>
  <c r="E43" i="50"/>
  <c r="G43" i="50" s="1"/>
  <c r="E12" i="50"/>
  <c r="G12" i="50" s="1"/>
  <c r="E20" i="50"/>
  <c r="G20" i="50" s="1"/>
  <c r="E28" i="50"/>
  <c r="G28" i="50" s="1"/>
  <c r="E36" i="50"/>
  <c r="G36" i="50" s="1"/>
  <c r="E5" i="50"/>
  <c r="E13" i="50"/>
  <c r="G13" i="50" s="1"/>
  <c r="E21" i="50"/>
  <c r="G21" i="50" s="1"/>
  <c r="E29" i="50"/>
  <c r="G29" i="50" s="1"/>
  <c r="E37" i="50"/>
  <c r="G37" i="50" s="1"/>
  <c r="E6" i="50"/>
  <c r="G6" i="50" s="1"/>
  <c r="E14" i="50"/>
  <c r="G14" i="50" s="1"/>
  <c r="E22" i="50"/>
  <c r="G22" i="50" s="1"/>
  <c r="E30" i="50"/>
  <c r="G30" i="50" s="1"/>
  <c r="E38" i="50"/>
  <c r="G38" i="50" s="1"/>
  <c r="E7" i="50"/>
  <c r="G7" i="50" s="1"/>
  <c r="E15" i="50"/>
  <c r="G15" i="50" s="1"/>
  <c r="E23" i="50"/>
  <c r="G23" i="50" s="1"/>
  <c r="E31" i="50"/>
  <c r="G31" i="50" s="1"/>
  <c r="E39" i="50"/>
  <c r="G39" i="50" s="1"/>
  <c r="E8" i="50"/>
  <c r="G8" i="50" s="1"/>
  <c r="E16" i="50"/>
  <c r="G16" i="50" s="1"/>
  <c r="E24" i="50"/>
  <c r="G24" i="50" s="1"/>
  <c r="E32" i="50"/>
  <c r="G32" i="50" s="1"/>
  <c r="E40" i="50"/>
  <c r="G40" i="50" s="1"/>
  <c r="E9" i="50"/>
  <c r="G9" i="50" s="1"/>
  <c r="E17" i="50"/>
  <c r="G17" i="50" s="1"/>
  <c r="E25" i="50"/>
  <c r="G25" i="50" s="1"/>
  <c r="E33" i="50"/>
  <c r="G33" i="50" s="1"/>
  <c r="E41" i="50"/>
  <c r="G41" i="50" s="1"/>
  <c r="E10" i="50"/>
  <c r="G10" i="50" s="1"/>
  <c r="E18" i="50"/>
  <c r="G18" i="50" s="1"/>
  <c r="E26" i="50"/>
  <c r="G26" i="50" s="1"/>
  <c r="E34" i="50"/>
  <c r="G34" i="50" s="1"/>
  <c r="E42" i="50"/>
  <c r="G42" i="50" s="1"/>
  <c r="E8" i="32"/>
  <c r="G8" i="32" s="1"/>
  <c r="E11" i="32"/>
  <c r="G11" i="32" s="1"/>
  <c r="E29" i="32"/>
  <c r="G29" i="32" s="1"/>
  <c r="E27" i="32"/>
  <c r="G27" i="32" s="1"/>
  <c r="E7" i="32"/>
  <c r="G7" i="32" s="1"/>
  <c r="E9" i="32"/>
  <c r="G9" i="32" s="1"/>
  <c r="E19" i="32"/>
  <c r="G19" i="32" s="1"/>
  <c r="E23" i="32"/>
  <c r="G23" i="32" s="1"/>
  <c r="E33" i="32"/>
  <c r="G33" i="32" s="1"/>
  <c r="E24" i="32"/>
  <c r="G24" i="32" s="1"/>
  <c r="E38" i="32"/>
  <c r="G38" i="32" s="1"/>
  <c r="E6" i="32"/>
  <c r="G6" i="32" s="1"/>
  <c r="E14" i="32"/>
  <c r="G14" i="32" s="1"/>
  <c r="E12" i="32"/>
  <c r="G12" i="32" s="1"/>
  <c r="E13" i="32"/>
  <c r="G13" i="32" s="1"/>
  <c r="E17" i="32"/>
  <c r="G17" i="32" s="1"/>
  <c r="E34" i="32"/>
  <c r="G34" i="32" s="1"/>
  <c r="E16" i="32"/>
  <c r="G16" i="32" s="1"/>
  <c r="E28" i="32"/>
  <c r="G28" i="32" s="1"/>
  <c r="E21" i="32"/>
  <c r="G21" i="32" s="1"/>
  <c r="E30" i="32"/>
  <c r="G30" i="32" s="1"/>
  <c r="C44" i="32"/>
  <c r="E5" i="32"/>
  <c r="E20" i="32"/>
  <c r="G20" i="32" s="1"/>
  <c r="E41" i="32"/>
  <c r="G41" i="32" s="1"/>
  <c r="E42" i="32"/>
  <c r="G42" i="32" s="1"/>
  <c r="E35" i="32"/>
  <c r="G35" i="32" s="1"/>
  <c r="E32" i="32"/>
  <c r="G32" i="32" s="1"/>
  <c r="E15" i="32"/>
  <c r="G15" i="32" s="1"/>
  <c r="E18" i="32"/>
  <c r="G18" i="32" s="1"/>
  <c r="E26" i="32"/>
  <c r="G26" i="32" s="1"/>
  <c r="E31" i="32"/>
  <c r="G31" i="32" s="1"/>
  <c r="E39" i="32"/>
  <c r="G39" i="32" s="1"/>
  <c r="E37" i="32"/>
  <c r="G37" i="32" s="1"/>
  <c r="E36" i="32"/>
  <c r="G36" i="32" s="1"/>
  <c r="E40" i="32"/>
  <c r="G40" i="32" s="1"/>
  <c r="E43" i="32"/>
  <c r="G43" i="32" s="1"/>
  <c r="E25" i="32"/>
  <c r="G25" i="32" s="1"/>
  <c r="E10" i="32"/>
  <c r="G10" i="32" s="1"/>
  <c r="E22" i="32"/>
  <c r="G22" i="32" s="1"/>
  <c r="C44" i="16"/>
  <c r="E21" i="16"/>
  <c r="G21" i="16" s="1"/>
  <c r="E30" i="16"/>
  <c r="G30" i="16" s="1"/>
  <c r="E35" i="16"/>
  <c r="G35" i="16" s="1"/>
  <c r="E19" i="16"/>
  <c r="G19" i="16" s="1"/>
  <c r="E22" i="16"/>
  <c r="G22" i="16" s="1"/>
  <c r="E9" i="16"/>
  <c r="G9" i="16" s="1"/>
  <c r="E29" i="16"/>
  <c r="G29" i="16" s="1"/>
  <c r="E6" i="16"/>
  <c r="G6" i="16" s="1"/>
  <c r="E10" i="16"/>
  <c r="G10" i="16" s="1"/>
  <c r="E31" i="16"/>
  <c r="G31" i="16" s="1"/>
  <c r="E38" i="16"/>
  <c r="G38" i="16" s="1"/>
  <c r="E27" i="16"/>
  <c r="G27" i="16" s="1"/>
  <c r="E42" i="16"/>
  <c r="G42" i="16" s="1"/>
  <c r="E17" i="16"/>
  <c r="G17" i="16" s="1"/>
  <c r="E14" i="16"/>
  <c r="G14" i="16" s="1"/>
  <c r="E34" i="16"/>
  <c r="G34" i="16" s="1"/>
  <c r="E24" i="16"/>
  <c r="G24" i="16" s="1"/>
  <c r="E43" i="16"/>
  <c r="G43" i="16" s="1"/>
  <c r="E41" i="16"/>
  <c r="G41" i="16" s="1"/>
  <c r="E18" i="16"/>
  <c r="G18" i="16" s="1"/>
  <c r="E33" i="16"/>
  <c r="G33" i="16" s="1"/>
  <c r="E23" i="16"/>
  <c r="G23" i="16" s="1"/>
  <c r="E25" i="16"/>
  <c r="G25" i="16" s="1"/>
  <c r="E26" i="16"/>
  <c r="G26" i="16" s="1"/>
  <c r="E36" i="16"/>
  <c r="G36" i="16" s="1"/>
  <c r="E16" i="16"/>
  <c r="G16" i="16" s="1"/>
  <c r="E15" i="16"/>
  <c r="G15" i="16" s="1"/>
  <c r="E32" i="16"/>
  <c r="G32" i="16" s="1"/>
  <c r="E12" i="16"/>
  <c r="G12" i="16" s="1"/>
  <c r="E37" i="16"/>
  <c r="G37" i="16" s="1"/>
  <c r="E28" i="16"/>
  <c r="G28" i="16" s="1"/>
  <c r="E8" i="16"/>
  <c r="G8" i="16" s="1"/>
  <c r="E7" i="16"/>
  <c r="G7" i="16" s="1"/>
  <c r="E39" i="16"/>
  <c r="G39" i="16" s="1"/>
  <c r="E13" i="16"/>
  <c r="G13" i="16" s="1"/>
  <c r="E40" i="16"/>
  <c r="G40" i="16" s="1"/>
  <c r="E20" i="16"/>
  <c r="G20" i="16" s="1"/>
  <c r="E5" i="16"/>
  <c r="E11" i="16"/>
  <c r="G11" i="16" s="1"/>
  <c r="E16" i="15"/>
  <c r="G16" i="15" s="1"/>
  <c r="E13" i="15"/>
  <c r="G13" i="15" s="1"/>
  <c r="E31" i="15"/>
  <c r="G31" i="15" s="1"/>
  <c r="E15" i="15"/>
  <c r="G15" i="15" s="1"/>
  <c r="E42" i="15"/>
  <c r="G42" i="15" s="1"/>
  <c r="E25" i="15"/>
  <c r="G25" i="15" s="1"/>
  <c r="E33" i="15"/>
  <c r="G33" i="15" s="1"/>
  <c r="E39" i="15"/>
  <c r="G39" i="15" s="1"/>
  <c r="E26" i="15"/>
  <c r="G26" i="15" s="1"/>
  <c r="E11" i="15"/>
  <c r="G11" i="15" s="1"/>
  <c r="E9" i="15"/>
  <c r="G9" i="15" s="1"/>
  <c r="E28" i="15"/>
  <c r="G28" i="15" s="1"/>
  <c r="E5" i="15"/>
  <c r="E8" i="15"/>
  <c r="G8" i="15" s="1"/>
  <c r="E24" i="15"/>
  <c r="G24" i="15" s="1"/>
  <c r="E32" i="15"/>
  <c r="G32" i="15" s="1"/>
  <c r="E37" i="15"/>
  <c r="G37" i="15" s="1"/>
  <c r="E17" i="15"/>
  <c r="G17" i="15" s="1"/>
  <c r="E6" i="15"/>
  <c r="G6" i="15" s="1"/>
  <c r="E38" i="15"/>
  <c r="G38" i="15" s="1"/>
  <c r="E22" i="15"/>
  <c r="G22" i="15" s="1"/>
  <c r="E7" i="15"/>
  <c r="G7" i="15" s="1"/>
  <c r="E12" i="15"/>
  <c r="G12" i="15" s="1"/>
  <c r="E40" i="15"/>
  <c r="G40" i="15" s="1"/>
  <c r="E20" i="15"/>
  <c r="G20" i="15" s="1"/>
  <c r="E27" i="15"/>
  <c r="G27" i="15" s="1"/>
  <c r="E19" i="15"/>
  <c r="G19" i="15" s="1"/>
  <c r="C44" i="15"/>
  <c r="E34" i="15"/>
  <c r="G34" i="15" s="1"/>
  <c r="E18" i="15"/>
  <c r="G18" i="15" s="1"/>
  <c r="E29" i="15"/>
  <c r="G29" i="15" s="1"/>
  <c r="E23" i="15"/>
  <c r="G23" i="15" s="1"/>
  <c r="E41" i="15"/>
  <c r="G41" i="15" s="1"/>
  <c r="E43" i="15"/>
  <c r="G43" i="15" s="1"/>
  <c r="E36" i="15"/>
  <c r="G36" i="15" s="1"/>
  <c r="E10" i="15"/>
  <c r="G10" i="15" s="1"/>
  <c r="E35" i="15"/>
  <c r="G35" i="15" s="1"/>
  <c r="E30" i="15"/>
  <c r="G30" i="15" s="1"/>
  <c r="E14" i="15"/>
  <c r="G14" i="15" s="1"/>
  <c r="E21" i="15"/>
  <c r="G21" i="15" s="1"/>
  <c r="G5" i="41" l="1"/>
  <c r="E44" i="41"/>
  <c r="G5" i="30"/>
  <c r="E44" i="30"/>
  <c r="E44" i="50"/>
  <c r="G5" i="50"/>
  <c r="G5" i="32"/>
  <c r="E44" i="32"/>
  <c r="G5" i="16"/>
  <c r="E44" i="16"/>
  <c r="G5" i="15"/>
  <c r="E44" i="15"/>
  <c r="H5" i="41" l="1" a="1"/>
  <c r="G44" i="41"/>
  <c r="H5" i="30" a="1"/>
  <c r="G44" i="30"/>
  <c r="G44" i="50"/>
  <c r="H5" i="50" a="1"/>
  <c r="H5" i="32" a="1"/>
  <c r="G44" i="32"/>
  <c r="H5" i="16" a="1"/>
  <c r="G44" i="16"/>
  <c r="J7" i="46"/>
  <c r="J12" i="46"/>
  <c r="H5" i="15" a="1"/>
  <c r="G44" i="15"/>
  <c r="H6" i="41" l="1"/>
  <c r="I6" i="41" s="1"/>
  <c r="K6" i="41" s="1"/>
  <c r="H17" i="41"/>
  <c r="I17" i="41" s="1"/>
  <c r="K17" i="41" s="1"/>
  <c r="H24" i="41"/>
  <c r="I24" i="41" s="1"/>
  <c r="K24" i="41" s="1"/>
  <c r="H23" i="41"/>
  <c r="I23" i="41" s="1"/>
  <c r="K23" i="41" s="1"/>
  <c r="H20" i="41"/>
  <c r="I20" i="41" s="1"/>
  <c r="K20" i="41" s="1"/>
  <c r="H5" i="41"/>
  <c r="H27" i="41"/>
  <c r="I27" i="41" s="1"/>
  <c r="K27" i="41" s="1"/>
  <c r="H37" i="41"/>
  <c r="I37" i="41" s="1"/>
  <c r="K37" i="41" s="1"/>
  <c r="H34" i="41"/>
  <c r="I34" i="41" s="1"/>
  <c r="K34" i="41" s="1"/>
  <c r="H26" i="41"/>
  <c r="I26" i="41" s="1"/>
  <c r="K26" i="41" s="1"/>
  <c r="H41" i="41"/>
  <c r="I41" i="41" s="1"/>
  <c r="K41" i="41" s="1"/>
  <c r="H9" i="41"/>
  <c r="I9" i="41" s="1"/>
  <c r="K9" i="41" s="1"/>
  <c r="H16" i="41"/>
  <c r="I16" i="41" s="1"/>
  <c r="K16" i="41" s="1"/>
  <c r="H13" i="41"/>
  <c r="I13" i="41" s="1"/>
  <c r="K13" i="41" s="1"/>
  <c r="H10" i="41"/>
  <c r="I10" i="41" s="1"/>
  <c r="K10" i="41" s="1"/>
  <c r="H28" i="41"/>
  <c r="I28" i="41" s="1"/>
  <c r="K28" i="41" s="1"/>
  <c r="H11" i="41"/>
  <c r="I11" i="41" s="1"/>
  <c r="K11" i="41" s="1"/>
  <c r="H7" i="41"/>
  <c r="I7" i="41" s="1"/>
  <c r="K7" i="41" s="1"/>
  <c r="H38" i="41"/>
  <c r="I38" i="41" s="1"/>
  <c r="K38" i="41" s="1"/>
  <c r="H43" i="41"/>
  <c r="I43" i="41" s="1"/>
  <c r="K43" i="41" s="1"/>
  <c r="H33" i="41"/>
  <c r="I33" i="41" s="1"/>
  <c r="K33" i="41" s="1"/>
  <c r="H40" i="41"/>
  <c r="I40" i="41" s="1"/>
  <c r="K40" i="41" s="1"/>
  <c r="H8" i="41"/>
  <c r="I8" i="41" s="1"/>
  <c r="K8" i="41" s="1"/>
  <c r="H42" i="41"/>
  <c r="I42" i="41" s="1"/>
  <c r="K42" i="41" s="1"/>
  <c r="H31" i="41"/>
  <c r="I31" i="41" s="1"/>
  <c r="K31" i="41" s="1"/>
  <c r="H14" i="41"/>
  <c r="I14" i="41" s="1"/>
  <c r="K14" i="41" s="1"/>
  <c r="H36" i="41"/>
  <c r="I36" i="41" s="1"/>
  <c r="K36" i="41" s="1"/>
  <c r="H18" i="41"/>
  <c r="I18" i="41" s="1"/>
  <c r="K18" i="41" s="1"/>
  <c r="H29" i="41"/>
  <c r="I29" i="41" s="1"/>
  <c r="K29" i="41" s="1"/>
  <c r="H15" i="41"/>
  <c r="I15" i="41" s="1"/>
  <c r="K15" i="41" s="1"/>
  <c r="H25" i="41"/>
  <c r="I25" i="41" s="1"/>
  <c r="K25" i="41" s="1"/>
  <c r="H32" i="41"/>
  <c r="I32" i="41" s="1"/>
  <c r="K32" i="41" s="1"/>
  <c r="H35" i="41"/>
  <c r="I35" i="41" s="1"/>
  <c r="K35" i="41" s="1"/>
  <c r="H30" i="41"/>
  <c r="I30" i="41" s="1"/>
  <c r="K30" i="41" s="1"/>
  <c r="H19" i="41"/>
  <c r="I19" i="41" s="1"/>
  <c r="K19" i="41" s="1"/>
  <c r="H39" i="41"/>
  <c r="I39" i="41" s="1"/>
  <c r="K39" i="41" s="1"/>
  <c r="H22" i="41"/>
  <c r="I22" i="41" s="1"/>
  <c r="K22" i="41" s="1"/>
  <c r="H21" i="41"/>
  <c r="I21" i="41" s="1"/>
  <c r="K21" i="41" s="1"/>
  <c r="H12" i="41"/>
  <c r="I12" i="41" s="1"/>
  <c r="K12" i="41" s="1"/>
  <c r="H18" i="30"/>
  <c r="I18" i="30" s="1"/>
  <c r="K18" i="30" s="1"/>
  <c r="H42" i="30"/>
  <c r="I42" i="30" s="1"/>
  <c r="K42" i="30" s="1"/>
  <c r="H15" i="30"/>
  <c r="I15" i="30" s="1"/>
  <c r="K15" i="30" s="1"/>
  <c r="H35" i="30"/>
  <c r="I35" i="30" s="1"/>
  <c r="K35" i="30" s="1"/>
  <c r="H10" i="30"/>
  <c r="I10" i="30" s="1"/>
  <c r="K10" i="30" s="1"/>
  <c r="H29" i="30"/>
  <c r="I29" i="30" s="1"/>
  <c r="K29" i="30" s="1"/>
  <c r="H22" i="30"/>
  <c r="I22" i="30" s="1"/>
  <c r="K22" i="30" s="1"/>
  <c r="H31" i="30"/>
  <c r="I31" i="30" s="1"/>
  <c r="K31" i="30" s="1"/>
  <c r="H27" i="30"/>
  <c r="I27" i="30" s="1"/>
  <c r="K27" i="30" s="1"/>
  <c r="H5" i="30"/>
  <c r="H36" i="30"/>
  <c r="I36" i="30" s="1"/>
  <c r="K36" i="30" s="1"/>
  <c r="H34" i="30"/>
  <c r="I34" i="30" s="1"/>
  <c r="K34" i="30" s="1"/>
  <c r="H37" i="30"/>
  <c r="I37" i="30" s="1"/>
  <c r="K37" i="30" s="1"/>
  <c r="H11" i="30"/>
  <c r="I11" i="30" s="1"/>
  <c r="K11" i="30" s="1"/>
  <c r="H9" i="30"/>
  <c r="I9" i="30" s="1"/>
  <c r="K9" i="30" s="1"/>
  <c r="H16" i="30"/>
  <c r="I16" i="30" s="1"/>
  <c r="K16" i="30" s="1"/>
  <c r="H7" i="30"/>
  <c r="I7" i="30" s="1"/>
  <c r="H19" i="30"/>
  <c r="I19" i="30" s="1"/>
  <c r="K19" i="30" s="1"/>
  <c r="H20" i="30"/>
  <c r="I20" i="30" s="1"/>
  <c r="K20" i="30" s="1"/>
  <c r="H8" i="30"/>
  <c r="I8" i="30" s="1"/>
  <c r="K8" i="30" s="1"/>
  <c r="H39" i="30"/>
  <c r="I39" i="30" s="1"/>
  <c r="K39" i="30" s="1"/>
  <c r="H14" i="30"/>
  <c r="I14" i="30" s="1"/>
  <c r="K14" i="30" s="1"/>
  <c r="H24" i="30"/>
  <c r="I24" i="30" s="1"/>
  <c r="K24" i="30" s="1"/>
  <c r="H23" i="30"/>
  <c r="I23" i="30" s="1"/>
  <c r="K23" i="30" s="1"/>
  <c r="H32" i="30"/>
  <c r="I32" i="30" s="1"/>
  <c r="K32" i="30" s="1"/>
  <c r="H26" i="30"/>
  <c r="I26" i="30" s="1"/>
  <c r="K26" i="30" s="1"/>
  <c r="H17" i="30"/>
  <c r="I17" i="30" s="1"/>
  <c r="K17" i="30" s="1"/>
  <c r="H21" i="30"/>
  <c r="I21" i="30" s="1"/>
  <c r="K21" i="30" s="1"/>
  <c r="H40" i="30"/>
  <c r="I40" i="30" s="1"/>
  <c r="K40" i="30" s="1"/>
  <c r="H28" i="30"/>
  <c r="I28" i="30" s="1"/>
  <c r="K28" i="30" s="1"/>
  <c r="H41" i="30"/>
  <c r="I41" i="30" s="1"/>
  <c r="K41" i="30" s="1"/>
  <c r="H38" i="30"/>
  <c r="I38" i="30" s="1"/>
  <c r="K38" i="30" s="1"/>
  <c r="H33" i="30"/>
  <c r="I33" i="30" s="1"/>
  <c r="K33" i="30" s="1"/>
  <c r="H12" i="30"/>
  <c r="I12" i="30" s="1"/>
  <c r="K12" i="30" s="1"/>
  <c r="H13" i="30"/>
  <c r="I13" i="30" s="1"/>
  <c r="K13" i="30" s="1"/>
  <c r="H43" i="30"/>
  <c r="I43" i="30" s="1"/>
  <c r="K43" i="30" s="1"/>
  <c r="H25" i="30"/>
  <c r="I25" i="30" s="1"/>
  <c r="K25" i="30" s="1"/>
  <c r="H30" i="30"/>
  <c r="I30" i="30" s="1"/>
  <c r="K30" i="30" s="1"/>
  <c r="H6" i="30"/>
  <c r="I6" i="30" s="1"/>
  <c r="K6" i="30" s="1"/>
  <c r="H16" i="50"/>
  <c r="I16" i="50" s="1"/>
  <c r="K16" i="50" s="1"/>
  <c r="H31" i="50"/>
  <c r="I31" i="50" s="1"/>
  <c r="K31" i="50" s="1"/>
  <c r="H38" i="50"/>
  <c r="I38" i="50" s="1"/>
  <c r="K38" i="50" s="1"/>
  <c r="H35" i="50"/>
  <c r="I35" i="50" s="1"/>
  <c r="K35" i="50" s="1"/>
  <c r="H32" i="50"/>
  <c r="I32" i="50" s="1"/>
  <c r="K32" i="50" s="1"/>
  <c r="H27" i="50"/>
  <c r="I27" i="50" s="1"/>
  <c r="K27" i="50" s="1"/>
  <c r="H8" i="50"/>
  <c r="I8" i="50" s="1"/>
  <c r="K8" i="50" s="1"/>
  <c r="H34" i="50"/>
  <c r="I34" i="50" s="1"/>
  <c r="K34" i="50" s="1"/>
  <c r="H26" i="50"/>
  <c r="I26" i="50" s="1"/>
  <c r="K26" i="50" s="1"/>
  <c r="H19" i="50"/>
  <c r="I19" i="50" s="1"/>
  <c r="K19" i="50" s="1"/>
  <c r="H33" i="50"/>
  <c r="I33" i="50" s="1"/>
  <c r="K33" i="50" s="1"/>
  <c r="H23" i="50"/>
  <c r="I23" i="50" s="1"/>
  <c r="K23" i="50" s="1"/>
  <c r="H30" i="50"/>
  <c r="I30" i="50" s="1"/>
  <c r="K30" i="50" s="1"/>
  <c r="H25" i="50"/>
  <c r="I25" i="50" s="1"/>
  <c r="K25" i="50" s="1"/>
  <c r="H20" i="50"/>
  <c r="I20" i="50" s="1"/>
  <c r="K20" i="50" s="1"/>
  <c r="H11" i="50"/>
  <c r="I11" i="50" s="1"/>
  <c r="K11" i="50" s="1"/>
  <c r="H37" i="50"/>
  <c r="I37" i="50" s="1"/>
  <c r="K37" i="50" s="1"/>
  <c r="H18" i="50"/>
  <c r="I18" i="50" s="1"/>
  <c r="K18" i="50" s="1"/>
  <c r="H29" i="50"/>
  <c r="I29" i="50" s="1"/>
  <c r="K29" i="50" s="1"/>
  <c r="H28" i="50"/>
  <c r="I28" i="50" s="1"/>
  <c r="K28" i="50" s="1"/>
  <c r="H6" i="50"/>
  <c r="I6" i="50" s="1"/>
  <c r="K6" i="50" s="1"/>
  <c r="H15" i="50"/>
  <c r="I15" i="50" s="1"/>
  <c r="K15" i="50" s="1"/>
  <c r="H22" i="50"/>
  <c r="I22" i="50" s="1"/>
  <c r="K22" i="50" s="1"/>
  <c r="H13" i="50"/>
  <c r="I13" i="50" s="1"/>
  <c r="K13" i="50" s="1"/>
  <c r="H10" i="50"/>
  <c r="I10" i="50" s="1"/>
  <c r="K10" i="50" s="1"/>
  <c r="H36" i="50"/>
  <c r="I36" i="50" s="1"/>
  <c r="K36" i="50" s="1"/>
  <c r="H21" i="50"/>
  <c r="I21" i="50" s="1"/>
  <c r="K21" i="50" s="1"/>
  <c r="H43" i="50"/>
  <c r="I43" i="50" s="1"/>
  <c r="K43" i="50" s="1"/>
  <c r="H40" i="50"/>
  <c r="I40" i="50" s="1"/>
  <c r="K40" i="50" s="1"/>
  <c r="H5" i="50"/>
  <c r="H39" i="50"/>
  <c r="I39" i="50" s="1"/>
  <c r="K39" i="50" s="1"/>
  <c r="H7" i="50"/>
  <c r="I7" i="50" s="1"/>
  <c r="K7" i="50" s="1"/>
  <c r="H14" i="50"/>
  <c r="I14" i="50" s="1"/>
  <c r="K14" i="50" s="1"/>
  <c r="H42" i="50"/>
  <c r="I42" i="50" s="1"/>
  <c r="K42" i="50" s="1"/>
  <c r="H41" i="50"/>
  <c r="I41" i="50" s="1"/>
  <c r="K41" i="50" s="1"/>
  <c r="H24" i="50"/>
  <c r="I24" i="50" s="1"/>
  <c r="K24" i="50" s="1"/>
  <c r="H9" i="50"/>
  <c r="I9" i="50" s="1"/>
  <c r="K9" i="50" s="1"/>
  <c r="H17" i="50"/>
  <c r="I17" i="50" s="1"/>
  <c r="K17" i="50" s="1"/>
  <c r="H12" i="50"/>
  <c r="I12" i="50" s="1"/>
  <c r="K12" i="50" s="1"/>
  <c r="H10" i="32"/>
  <c r="I10" i="32" s="1"/>
  <c r="K10" i="32" s="1"/>
  <c r="H42" i="32"/>
  <c r="I42" i="32" s="1"/>
  <c r="K42" i="32" s="1"/>
  <c r="H5" i="32"/>
  <c r="H38" i="32"/>
  <c r="I38" i="32" s="1"/>
  <c r="K38" i="32" s="1"/>
  <c r="H40" i="32"/>
  <c r="I40" i="32" s="1"/>
  <c r="K40" i="32" s="1"/>
  <c r="H37" i="32"/>
  <c r="I37" i="32" s="1"/>
  <c r="K37" i="32" s="1"/>
  <c r="H35" i="32"/>
  <c r="I35" i="32" s="1"/>
  <c r="K35" i="32" s="1"/>
  <c r="H19" i="32"/>
  <c r="I19" i="32" s="1"/>
  <c r="K19" i="32" s="1"/>
  <c r="H43" i="32"/>
  <c r="I43" i="32" s="1"/>
  <c r="K43" i="32" s="1"/>
  <c r="H39" i="32"/>
  <c r="I39" i="32" s="1"/>
  <c r="K39" i="32" s="1"/>
  <c r="H18" i="32"/>
  <c r="I18" i="32" s="1"/>
  <c r="K18" i="32" s="1"/>
  <c r="H12" i="32"/>
  <c r="I12" i="32" s="1"/>
  <c r="K12" i="32" s="1"/>
  <c r="H16" i="32"/>
  <c r="I16" i="32" s="1"/>
  <c r="K16" i="32" s="1"/>
  <c r="H8" i="32"/>
  <c r="I8" i="32" s="1"/>
  <c r="K8" i="32" s="1"/>
  <c r="H24" i="32"/>
  <c r="I24" i="32" s="1"/>
  <c r="K24" i="32" s="1"/>
  <c r="H29" i="32"/>
  <c r="I29" i="32" s="1"/>
  <c r="K29" i="32" s="1"/>
  <c r="H31" i="32"/>
  <c r="I31" i="32" s="1"/>
  <c r="K31" i="32" s="1"/>
  <c r="H15" i="32"/>
  <c r="I15" i="32" s="1"/>
  <c r="K15" i="32" s="1"/>
  <c r="H7" i="32"/>
  <c r="I7" i="32" s="1"/>
  <c r="K7" i="32" s="1"/>
  <c r="H11" i="32"/>
  <c r="I11" i="32" s="1"/>
  <c r="K11" i="32" s="1"/>
  <c r="H26" i="32"/>
  <c r="I26" i="32" s="1"/>
  <c r="K26" i="32" s="1"/>
  <c r="H22" i="32"/>
  <c r="I22" i="32" s="1"/>
  <c r="K22" i="32" s="1"/>
  <c r="H30" i="32"/>
  <c r="I30" i="32" s="1"/>
  <c r="K30" i="32" s="1"/>
  <c r="H28" i="32"/>
  <c r="I28" i="32" s="1"/>
  <c r="K28" i="32" s="1"/>
  <c r="H14" i="32"/>
  <c r="I14" i="32" s="1"/>
  <c r="K14" i="32" s="1"/>
  <c r="H21" i="32"/>
  <c r="I21" i="32" s="1"/>
  <c r="K21" i="32" s="1"/>
  <c r="H17" i="32"/>
  <c r="I17" i="32" s="1"/>
  <c r="K17" i="32" s="1"/>
  <c r="H23" i="32"/>
  <c r="I23" i="32" s="1"/>
  <c r="K23" i="32" s="1"/>
  <c r="H41" i="32"/>
  <c r="I41" i="32" s="1"/>
  <c r="K41" i="32" s="1"/>
  <c r="H25" i="32"/>
  <c r="I25" i="32" s="1"/>
  <c r="K25" i="32" s="1"/>
  <c r="H34" i="32"/>
  <c r="I34" i="32" s="1"/>
  <c r="K34" i="32" s="1"/>
  <c r="H32" i="32"/>
  <c r="I32" i="32" s="1"/>
  <c r="K32" i="32" s="1"/>
  <c r="H20" i="32"/>
  <c r="I20" i="32" s="1"/>
  <c r="K20" i="32" s="1"/>
  <c r="H6" i="32"/>
  <c r="I6" i="32" s="1"/>
  <c r="K6" i="32" s="1"/>
  <c r="H36" i="32"/>
  <c r="I36" i="32" s="1"/>
  <c r="K36" i="32" s="1"/>
  <c r="H13" i="32"/>
  <c r="I13" i="32" s="1"/>
  <c r="K13" i="32" s="1"/>
  <c r="H33" i="32"/>
  <c r="I33" i="32" s="1"/>
  <c r="K33" i="32" s="1"/>
  <c r="H9" i="32"/>
  <c r="I9" i="32" s="1"/>
  <c r="K9" i="32" s="1"/>
  <c r="H27" i="32"/>
  <c r="I27" i="32" s="1"/>
  <c r="K27" i="32" s="1"/>
  <c r="H20" i="16"/>
  <c r="I20" i="16" s="1"/>
  <c r="K20" i="16" s="1"/>
  <c r="H16" i="16"/>
  <c r="I16" i="16" s="1"/>
  <c r="K16" i="16" s="1"/>
  <c r="H14" i="16"/>
  <c r="I14" i="16" s="1"/>
  <c r="K14" i="16" s="1"/>
  <c r="H38" i="16"/>
  <c r="I38" i="16" s="1"/>
  <c r="K38" i="16" s="1"/>
  <c r="H26" i="16"/>
  <c r="I26" i="16" s="1"/>
  <c r="K26" i="16" s="1"/>
  <c r="H27" i="16"/>
  <c r="I27" i="16" s="1"/>
  <c r="K27" i="16" s="1"/>
  <c r="H17" i="16"/>
  <c r="I17" i="16" s="1"/>
  <c r="K17" i="16" s="1"/>
  <c r="H15" i="16"/>
  <c r="I15" i="16" s="1"/>
  <c r="K15" i="16" s="1"/>
  <c r="H21" i="16"/>
  <c r="I21" i="16" s="1"/>
  <c r="K21" i="16" s="1"/>
  <c r="H39" i="16"/>
  <c r="I39" i="16" s="1"/>
  <c r="K39" i="16" s="1"/>
  <c r="H28" i="16"/>
  <c r="I28" i="16" s="1"/>
  <c r="K28" i="16" s="1"/>
  <c r="H24" i="16"/>
  <c r="I24" i="16" s="1"/>
  <c r="K24" i="16" s="1"/>
  <c r="H30" i="16"/>
  <c r="I30" i="16" s="1"/>
  <c r="K30" i="16" s="1"/>
  <c r="H34" i="16"/>
  <c r="I34" i="16" s="1"/>
  <c r="K34" i="16" s="1"/>
  <c r="H18" i="16"/>
  <c r="I18" i="16" s="1"/>
  <c r="K18" i="16" s="1"/>
  <c r="H19" i="16"/>
  <c r="I19" i="16" s="1"/>
  <c r="K19" i="16" s="1"/>
  <c r="H13" i="16"/>
  <c r="I13" i="16" s="1"/>
  <c r="K13" i="16" s="1"/>
  <c r="H37" i="16"/>
  <c r="I37" i="16" s="1"/>
  <c r="K37" i="16" s="1"/>
  <c r="H7" i="16"/>
  <c r="I7" i="16" s="1"/>
  <c r="K7" i="16" s="1"/>
  <c r="H5" i="16"/>
  <c r="H36" i="16"/>
  <c r="I36" i="16" s="1"/>
  <c r="K36" i="16" s="1"/>
  <c r="H32" i="16"/>
  <c r="I32" i="16" s="1"/>
  <c r="K32" i="16" s="1"/>
  <c r="H6" i="16"/>
  <c r="I6" i="16" s="1"/>
  <c r="K6" i="16" s="1"/>
  <c r="H10" i="16"/>
  <c r="I10" i="16" s="1"/>
  <c r="K10" i="16" s="1"/>
  <c r="H43" i="16"/>
  <c r="I43" i="16" s="1"/>
  <c r="K43" i="16" s="1"/>
  <c r="H11" i="16"/>
  <c r="I11" i="16" s="1"/>
  <c r="K11" i="16" s="1"/>
  <c r="H33" i="16"/>
  <c r="I33" i="16" s="1"/>
  <c r="K33" i="16" s="1"/>
  <c r="H23" i="16"/>
  <c r="I23" i="16" s="1"/>
  <c r="K23" i="16" s="1"/>
  <c r="H41" i="16"/>
  <c r="I41" i="16" s="1"/>
  <c r="K41" i="16" s="1"/>
  <c r="H12" i="16"/>
  <c r="I12" i="16" s="1"/>
  <c r="K12" i="16" s="1"/>
  <c r="H8" i="16"/>
  <c r="I8" i="16" s="1"/>
  <c r="K8" i="16" s="1"/>
  <c r="H40" i="16"/>
  <c r="I40" i="16" s="1"/>
  <c r="K40" i="16" s="1"/>
  <c r="H22" i="16"/>
  <c r="I22" i="16" s="1"/>
  <c r="K22" i="16" s="1"/>
  <c r="H42" i="16"/>
  <c r="I42" i="16" s="1"/>
  <c r="K42" i="16" s="1"/>
  <c r="H35" i="16"/>
  <c r="I35" i="16" s="1"/>
  <c r="K35" i="16" s="1"/>
  <c r="H31" i="16"/>
  <c r="I31" i="16" s="1"/>
  <c r="K31" i="16" s="1"/>
  <c r="H29" i="16"/>
  <c r="I29" i="16" s="1"/>
  <c r="K29" i="16" s="1"/>
  <c r="H9" i="16"/>
  <c r="I9" i="16" s="1"/>
  <c r="K9" i="16" s="1"/>
  <c r="H25" i="16"/>
  <c r="I25" i="16" s="1"/>
  <c r="K25" i="16" s="1"/>
  <c r="H8" i="15"/>
  <c r="I8" i="15" s="1"/>
  <c r="K8" i="15" s="1"/>
  <c r="H23" i="15"/>
  <c r="I23" i="15" s="1"/>
  <c r="K23" i="15" s="1"/>
  <c r="H39" i="15"/>
  <c r="I39" i="15" s="1"/>
  <c r="K39" i="15" s="1"/>
  <c r="H31" i="15"/>
  <c r="I31" i="15" s="1"/>
  <c r="K31" i="15" s="1"/>
  <c r="H14" i="15"/>
  <c r="I14" i="15" s="1"/>
  <c r="K14" i="15" s="1"/>
  <c r="H9" i="15"/>
  <c r="I9" i="15" s="1"/>
  <c r="K9" i="15" s="1"/>
  <c r="H35" i="15"/>
  <c r="I35" i="15" s="1"/>
  <c r="K35" i="15" s="1"/>
  <c r="H27" i="15"/>
  <c r="I27" i="15" s="1"/>
  <c r="K27" i="15" s="1"/>
  <c r="H34" i="15"/>
  <c r="I34" i="15" s="1"/>
  <c r="K34" i="15" s="1"/>
  <c r="H12" i="15"/>
  <c r="I12" i="15" s="1"/>
  <c r="K12" i="15" s="1"/>
  <c r="H16" i="15"/>
  <c r="I16" i="15" s="1"/>
  <c r="K16" i="15" s="1"/>
  <c r="H37" i="15"/>
  <c r="I37" i="15" s="1"/>
  <c r="K37" i="15" s="1"/>
  <c r="H25" i="15"/>
  <c r="I25" i="15" s="1"/>
  <c r="K25" i="15" s="1"/>
  <c r="H26" i="15"/>
  <c r="I26" i="15" s="1"/>
  <c r="K26" i="15" s="1"/>
  <c r="H19" i="15"/>
  <c r="I19" i="15" s="1"/>
  <c r="K19" i="15" s="1"/>
  <c r="H7" i="15"/>
  <c r="I7" i="15" s="1"/>
  <c r="K7" i="15" s="1"/>
  <c r="H43" i="15"/>
  <c r="I43" i="15" s="1"/>
  <c r="K43" i="15" s="1"/>
  <c r="H42" i="15"/>
  <c r="I42" i="15" s="1"/>
  <c r="K42" i="15" s="1"/>
  <c r="H40" i="15"/>
  <c r="I40" i="15" s="1"/>
  <c r="K40" i="15" s="1"/>
  <c r="H33" i="15"/>
  <c r="I33" i="15" s="1"/>
  <c r="K33" i="15" s="1"/>
  <c r="H18" i="15"/>
  <c r="I18" i="15" s="1"/>
  <c r="K18" i="15" s="1"/>
  <c r="H21" i="15"/>
  <c r="I21" i="15" s="1"/>
  <c r="K21" i="15" s="1"/>
  <c r="H20" i="15"/>
  <c r="I20" i="15" s="1"/>
  <c r="K20" i="15" s="1"/>
  <c r="H15" i="15"/>
  <c r="I15" i="15" s="1"/>
  <c r="K15" i="15" s="1"/>
  <c r="H29" i="15"/>
  <c r="I29" i="15" s="1"/>
  <c r="K29" i="15" s="1"/>
  <c r="H6" i="15"/>
  <c r="I6" i="15" s="1"/>
  <c r="K6" i="15" s="1"/>
  <c r="H10" i="15"/>
  <c r="I10" i="15" s="1"/>
  <c r="K10" i="15" s="1"/>
  <c r="H24" i="15"/>
  <c r="I24" i="15" s="1"/>
  <c r="K24" i="15" s="1"/>
  <c r="H38" i="15"/>
  <c r="I38" i="15" s="1"/>
  <c r="K38" i="15" s="1"/>
  <c r="H36" i="15"/>
  <c r="I36" i="15" s="1"/>
  <c r="K36" i="15" s="1"/>
  <c r="H17" i="15"/>
  <c r="I17" i="15" s="1"/>
  <c r="K17" i="15" s="1"/>
  <c r="H5" i="15"/>
  <c r="H13" i="15"/>
  <c r="I13" i="15" s="1"/>
  <c r="K13" i="15" s="1"/>
  <c r="H30" i="15"/>
  <c r="I30" i="15" s="1"/>
  <c r="K30" i="15" s="1"/>
  <c r="H32" i="15"/>
  <c r="I32" i="15" s="1"/>
  <c r="K32" i="15" s="1"/>
  <c r="H41" i="15"/>
  <c r="I41" i="15" s="1"/>
  <c r="K41" i="15" s="1"/>
  <c r="H11" i="15"/>
  <c r="I11" i="15" s="1"/>
  <c r="K11" i="15" s="1"/>
  <c r="H22" i="15"/>
  <c r="I22" i="15" s="1"/>
  <c r="K22" i="15" s="1"/>
  <c r="H28" i="15"/>
  <c r="I28" i="15" s="1"/>
  <c r="K28" i="15" s="1"/>
  <c r="H44" i="41" l="1"/>
  <c r="I5" i="41"/>
  <c r="I5" i="30"/>
  <c r="H44" i="30"/>
  <c r="K7" i="30"/>
  <c r="H44" i="50"/>
  <c r="I5" i="50"/>
  <c r="H44" i="32"/>
  <c r="I5" i="32"/>
  <c r="I5" i="16"/>
  <c r="H44" i="16"/>
  <c r="I5" i="15"/>
  <c r="H44" i="15"/>
  <c r="J13" i="46" s="1"/>
  <c r="I44" i="41" l="1"/>
  <c r="K5" i="41"/>
  <c r="K44" i="41" s="1"/>
  <c r="M44" i="41" s="1"/>
  <c r="I44" i="30"/>
  <c r="K5" i="30"/>
  <c r="K44" i="30" s="1"/>
  <c r="M44" i="30" s="1"/>
  <c r="K5" i="50"/>
  <c r="K44" i="50" s="1"/>
  <c r="M44" i="50" s="1"/>
  <c r="I44" i="50"/>
  <c r="I44" i="32"/>
  <c r="K5" i="32"/>
  <c r="K44" i="32" s="1"/>
  <c r="M44" i="32" s="1"/>
  <c r="I44" i="16"/>
  <c r="K5" i="16"/>
  <c r="K44" i="16" s="1"/>
  <c r="M44" i="16" s="1"/>
  <c r="I44" i="15"/>
  <c r="K5" i="15"/>
  <c r="K44" i="15" s="1"/>
  <c r="M44" i="15" s="1"/>
  <c r="O37" i="41" l="1"/>
  <c r="Q37" i="41" s="1"/>
  <c r="O13" i="41"/>
  <c r="Q13" i="41" s="1"/>
  <c r="O5" i="41"/>
  <c r="O36" i="41"/>
  <c r="Q36" i="41" s="1"/>
  <c r="O29" i="41"/>
  <c r="Q29" i="41" s="1"/>
  <c r="O11" i="41"/>
  <c r="Q11" i="41" s="1"/>
  <c r="O7" i="41"/>
  <c r="Q7" i="41" s="1"/>
  <c r="O17" i="41"/>
  <c r="Q17" i="41" s="1"/>
  <c r="O41" i="41"/>
  <c r="Q41" i="41" s="1"/>
  <c r="O18" i="41"/>
  <c r="Q18" i="41" s="1"/>
  <c r="O43" i="41"/>
  <c r="Q43" i="41" s="1"/>
  <c r="O22" i="41"/>
  <c r="Q22" i="41" s="1"/>
  <c r="O10" i="41"/>
  <c r="Q10" i="41" s="1"/>
  <c r="O40" i="41"/>
  <c r="Q40" i="41" s="1"/>
  <c r="O28" i="41"/>
  <c r="Q28" i="41" s="1"/>
  <c r="O24" i="41"/>
  <c r="Q24" i="41" s="1"/>
  <c r="O39" i="41"/>
  <c r="Q39" i="41" s="1"/>
  <c r="O23" i="41"/>
  <c r="Q23" i="41" s="1"/>
  <c r="O19" i="41"/>
  <c r="Q19" i="41" s="1"/>
  <c r="O31" i="41"/>
  <c r="Q31" i="41" s="1"/>
  <c r="O14" i="41"/>
  <c r="Q14" i="41" s="1"/>
  <c r="O38" i="41"/>
  <c r="Q38" i="41" s="1"/>
  <c r="O16" i="41"/>
  <c r="Q16" i="41" s="1"/>
  <c r="O21" i="41"/>
  <c r="Q21" i="41" s="1"/>
  <c r="O15" i="41"/>
  <c r="Q15" i="41" s="1"/>
  <c r="O33" i="41"/>
  <c r="Q33" i="41" s="1"/>
  <c r="O27" i="41"/>
  <c r="Q27" i="41" s="1"/>
  <c r="O20" i="41"/>
  <c r="Q20" i="41" s="1"/>
  <c r="O9" i="41"/>
  <c r="Q9" i="41" s="1"/>
  <c r="O12" i="41"/>
  <c r="Q12" i="41" s="1"/>
  <c r="O35" i="41"/>
  <c r="Q35" i="41" s="1"/>
  <c r="O25" i="41"/>
  <c r="Q25" i="41" s="1"/>
  <c r="O26" i="41"/>
  <c r="Q26" i="41" s="1"/>
  <c r="O30" i="41"/>
  <c r="Q30" i="41" s="1"/>
  <c r="O6" i="41"/>
  <c r="Q6" i="41" s="1"/>
  <c r="O32" i="41"/>
  <c r="Q32" i="41" s="1"/>
  <c r="O8" i="41"/>
  <c r="Q8" i="41" s="1"/>
  <c r="O42" i="41"/>
  <c r="Q42" i="41" s="1"/>
  <c r="O34" i="41"/>
  <c r="Q34" i="41" s="1"/>
  <c r="O35" i="30"/>
  <c r="Q35" i="30" s="1"/>
  <c r="O23" i="30"/>
  <c r="Q23" i="30" s="1"/>
  <c r="O12" i="30"/>
  <c r="Q12" i="30" s="1"/>
  <c r="O43" i="30"/>
  <c r="Q43" i="30" s="1"/>
  <c r="O39" i="30"/>
  <c r="Q39" i="30" s="1"/>
  <c r="O41" i="30"/>
  <c r="Q41" i="30" s="1"/>
  <c r="O20" i="30"/>
  <c r="Q20" i="30" s="1"/>
  <c r="O10" i="30"/>
  <c r="Q10" i="30" s="1"/>
  <c r="O36" i="30"/>
  <c r="Q36" i="30" s="1"/>
  <c r="O40" i="30"/>
  <c r="Q40" i="30" s="1"/>
  <c r="O16" i="30"/>
  <c r="Q16" i="30" s="1"/>
  <c r="O19" i="30"/>
  <c r="Q19" i="30" s="1"/>
  <c r="O37" i="30"/>
  <c r="Q37" i="30" s="1"/>
  <c r="O29" i="30"/>
  <c r="Q29" i="30" s="1"/>
  <c r="O13" i="30"/>
  <c r="Q13" i="30" s="1"/>
  <c r="O8" i="30"/>
  <c r="Q8" i="30" s="1"/>
  <c r="O21" i="30"/>
  <c r="Q21" i="30" s="1"/>
  <c r="O24" i="30"/>
  <c r="Q24" i="30" s="1"/>
  <c r="O22" i="30"/>
  <c r="Q22" i="30" s="1"/>
  <c r="O30" i="30"/>
  <c r="Q30" i="30" s="1"/>
  <c r="O15" i="30"/>
  <c r="Q15" i="30" s="1"/>
  <c r="O27" i="30"/>
  <c r="Q27" i="30" s="1"/>
  <c r="O11" i="30"/>
  <c r="Q11" i="30" s="1"/>
  <c r="O32" i="30"/>
  <c r="Q32" i="30" s="1"/>
  <c r="O33" i="30"/>
  <c r="Q33" i="30" s="1"/>
  <c r="O25" i="30"/>
  <c r="Q25" i="30" s="1"/>
  <c r="O17" i="30"/>
  <c r="Q17" i="30" s="1"/>
  <c r="O6" i="30"/>
  <c r="Q6" i="30" s="1"/>
  <c r="O31" i="30"/>
  <c r="Q31" i="30" s="1"/>
  <c r="O28" i="30"/>
  <c r="Q28" i="30" s="1"/>
  <c r="O14" i="30"/>
  <c r="Q14" i="30" s="1"/>
  <c r="O26" i="30"/>
  <c r="Q26" i="30" s="1"/>
  <c r="O7" i="30"/>
  <c r="Q7" i="30" s="1"/>
  <c r="O9" i="30"/>
  <c r="Q9" i="30" s="1"/>
  <c r="O42" i="30"/>
  <c r="Q42" i="30" s="1"/>
  <c r="O34" i="30"/>
  <c r="Q34" i="30" s="1"/>
  <c r="O18" i="30"/>
  <c r="Q18" i="30" s="1"/>
  <c r="O38" i="30"/>
  <c r="Q38" i="30" s="1"/>
  <c r="O5" i="30"/>
  <c r="O29" i="50"/>
  <c r="Q29" i="50" s="1"/>
  <c r="O23" i="50"/>
  <c r="Q23" i="50" s="1"/>
  <c r="O38" i="50"/>
  <c r="Q38" i="50" s="1"/>
  <c r="O36" i="50"/>
  <c r="Q36" i="50" s="1"/>
  <c r="O12" i="50"/>
  <c r="Q12" i="50" s="1"/>
  <c r="O31" i="50"/>
  <c r="Q31" i="50" s="1"/>
  <c r="O28" i="50"/>
  <c r="Q28" i="50" s="1"/>
  <c r="O42" i="50"/>
  <c r="Q42" i="50" s="1"/>
  <c r="O24" i="50"/>
  <c r="Q24" i="50" s="1"/>
  <c r="O9" i="50"/>
  <c r="Q9" i="50" s="1"/>
  <c r="O10" i="50"/>
  <c r="Q10" i="50" s="1"/>
  <c r="O34" i="50"/>
  <c r="Q34" i="50" s="1"/>
  <c r="O6" i="50"/>
  <c r="Q6" i="50" s="1"/>
  <c r="O15" i="50"/>
  <c r="Q15" i="50" s="1"/>
  <c r="O33" i="50"/>
  <c r="Q33" i="50" s="1"/>
  <c r="O26" i="50"/>
  <c r="Q26" i="50" s="1"/>
  <c r="O18" i="50"/>
  <c r="Q18" i="50" s="1"/>
  <c r="O16" i="50"/>
  <c r="Q16" i="50" s="1"/>
  <c r="O40" i="50"/>
  <c r="Q40" i="50" s="1"/>
  <c r="O8" i="50"/>
  <c r="Q8" i="50" s="1"/>
  <c r="O27" i="50"/>
  <c r="Q27" i="50" s="1"/>
  <c r="O30" i="50"/>
  <c r="Q30" i="50" s="1"/>
  <c r="O21" i="50"/>
  <c r="Q21" i="50" s="1"/>
  <c r="O43" i="50"/>
  <c r="Q43" i="50" s="1"/>
  <c r="O19" i="50"/>
  <c r="Q19" i="50" s="1"/>
  <c r="O13" i="50"/>
  <c r="Q13" i="50" s="1"/>
  <c r="O41" i="50"/>
  <c r="Q41" i="50" s="1"/>
  <c r="O20" i="50"/>
  <c r="Q20" i="50" s="1"/>
  <c r="O39" i="50"/>
  <c r="Q39" i="50" s="1"/>
  <c r="O5" i="50"/>
  <c r="O25" i="50"/>
  <c r="Q25" i="50" s="1"/>
  <c r="O22" i="50"/>
  <c r="Q22" i="50" s="1"/>
  <c r="O32" i="50"/>
  <c r="Q32" i="50" s="1"/>
  <c r="O14" i="50"/>
  <c r="Q14" i="50" s="1"/>
  <c r="O35" i="50"/>
  <c r="Q35" i="50" s="1"/>
  <c r="O37" i="50"/>
  <c r="Q37" i="50" s="1"/>
  <c r="O7" i="50"/>
  <c r="Q7" i="50" s="1"/>
  <c r="O17" i="50"/>
  <c r="Q17" i="50" s="1"/>
  <c r="O11" i="50"/>
  <c r="Q11" i="50" s="1"/>
  <c r="O23" i="32"/>
  <c r="Q23" i="32" s="1"/>
  <c r="O7" i="32"/>
  <c r="Q7" i="32" s="1"/>
  <c r="O29" i="32"/>
  <c r="Q29" i="32" s="1"/>
  <c r="O16" i="32"/>
  <c r="Q16" i="32" s="1"/>
  <c r="O13" i="32"/>
  <c r="Q13" i="32" s="1"/>
  <c r="O17" i="32"/>
  <c r="Q17" i="32" s="1"/>
  <c r="O18" i="32"/>
  <c r="Q18" i="32" s="1"/>
  <c r="O36" i="32"/>
  <c r="Q36" i="32" s="1"/>
  <c r="O22" i="32"/>
  <c r="Q22" i="32" s="1"/>
  <c r="O26" i="32"/>
  <c r="Q26" i="32" s="1"/>
  <c r="O21" i="32"/>
  <c r="Q21" i="32" s="1"/>
  <c r="O11" i="32"/>
  <c r="Q11" i="32" s="1"/>
  <c r="O35" i="32"/>
  <c r="Q35" i="32" s="1"/>
  <c r="O9" i="32"/>
  <c r="Q9" i="32" s="1"/>
  <c r="O30" i="32"/>
  <c r="Q30" i="32" s="1"/>
  <c r="O14" i="32"/>
  <c r="Q14" i="32" s="1"/>
  <c r="O39" i="32"/>
  <c r="Q39" i="32" s="1"/>
  <c r="O37" i="32"/>
  <c r="Q37" i="32" s="1"/>
  <c r="O32" i="32"/>
  <c r="Q32" i="32" s="1"/>
  <c r="O6" i="32"/>
  <c r="Q6" i="32" s="1"/>
  <c r="O20" i="32"/>
  <c r="Q20" i="32" s="1"/>
  <c r="O42" i="32"/>
  <c r="Q42" i="32" s="1"/>
  <c r="O43" i="32"/>
  <c r="Q43" i="32" s="1"/>
  <c r="O19" i="32"/>
  <c r="Q19" i="32" s="1"/>
  <c r="O34" i="32"/>
  <c r="Q34" i="32" s="1"/>
  <c r="O28" i="32"/>
  <c r="Q28" i="32" s="1"/>
  <c r="O8" i="32"/>
  <c r="Q8" i="32" s="1"/>
  <c r="O33" i="32"/>
  <c r="Q33" i="32" s="1"/>
  <c r="O38" i="32"/>
  <c r="Q38" i="32" s="1"/>
  <c r="O27" i="32"/>
  <c r="Q27" i="32" s="1"/>
  <c r="O12" i="32"/>
  <c r="Q12" i="32" s="1"/>
  <c r="O5" i="32"/>
  <c r="O24" i="32"/>
  <c r="Q24" i="32" s="1"/>
  <c r="O15" i="32"/>
  <c r="Q15" i="32" s="1"/>
  <c r="O41" i="32"/>
  <c r="Q41" i="32" s="1"/>
  <c r="O40" i="32"/>
  <c r="Q40" i="32" s="1"/>
  <c r="O31" i="32"/>
  <c r="Q31" i="32" s="1"/>
  <c r="O10" i="32"/>
  <c r="Q10" i="32" s="1"/>
  <c r="O25" i="32"/>
  <c r="Q25" i="32" s="1"/>
  <c r="O24" i="16"/>
  <c r="Q24" i="16" s="1"/>
  <c r="O36" i="16"/>
  <c r="Q36" i="16" s="1"/>
  <c r="O27" i="16"/>
  <c r="Q27" i="16" s="1"/>
  <c r="O11" i="16"/>
  <c r="Q11" i="16" s="1"/>
  <c r="O21" i="16"/>
  <c r="Q21" i="16" s="1"/>
  <c r="O10" i="16"/>
  <c r="Q10" i="16" s="1"/>
  <c r="O34" i="16"/>
  <c r="Q34" i="16" s="1"/>
  <c r="O16" i="16"/>
  <c r="Q16" i="16" s="1"/>
  <c r="O20" i="16"/>
  <c r="Q20" i="16" s="1"/>
  <c r="O9" i="16"/>
  <c r="Q9" i="16" s="1"/>
  <c r="O7" i="16"/>
  <c r="Q7" i="16" s="1"/>
  <c r="O40" i="16"/>
  <c r="Q40" i="16" s="1"/>
  <c r="O43" i="16"/>
  <c r="Q43" i="16" s="1"/>
  <c r="O12" i="16"/>
  <c r="Q12" i="16" s="1"/>
  <c r="O6" i="16"/>
  <c r="Q6" i="16" s="1"/>
  <c r="O33" i="16"/>
  <c r="Q33" i="16" s="1"/>
  <c r="O38" i="16"/>
  <c r="Q38" i="16" s="1"/>
  <c r="O22" i="16"/>
  <c r="Q22" i="16" s="1"/>
  <c r="O37" i="16"/>
  <c r="Q37" i="16" s="1"/>
  <c r="O5" i="16"/>
  <c r="O25" i="16"/>
  <c r="Q25" i="16" s="1"/>
  <c r="O29" i="16"/>
  <c r="Q29" i="16" s="1"/>
  <c r="O17" i="16"/>
  <c r="Q17" i="16" s="1"/>
  <c r="O35" i="16"/>
  <c r="Q35" i="16" s="1"/>
  <c r="O39" i="16"/>
  <c r="Q39" i="16" s="1"/>
  <c r="O14" i="16"/>
  <c r="Q14" i="16" s="1"/>
  <c r="O31" i="16"/>
  <c r="Q31" i="16" s="1"/>
  <c r="O15" i="16"/>
  <c r="Q15" i="16" s="1"/>
  <c r="O19" i="16"/>
  <c r="Q19" i="16" s="1"/>
  <c r="O8" i="16"/>
  <c r="Q8" i="16" s="1"/>
  <c r="O30" i="16"/>
  <c r="Q30" i="16" s="1"/>
  <c r="O41" i="16"/>
  <c r="Q41" i="16" s="1"/>
  <c r="O28" i="16"/>
  <c r="Q28" i="16" s="1"/>
  <c r="O26" i="16"/>
  <c r="Q26" i="16" s="1"/>
  <c r="O18" i="16"/>
  <c r="Q18" i="16" s="1"/>
  <c r="O32" i="16"/>
  <c r="Q32" i="16" s="1"/>
  <c r="O42" i="16"/>
  <c r="Q42" i="16" s="1"/>
  <c r="O23" i="16"/>
  <c r="Q23" i="16" s="1"/>
  <c r="O13" i="16"/>
  <c r="Q13" i="16" s="1"/>
  <c r="O13" i="15"/>
  <c r="Q13" i="15" s="1"/>
  <c r="O43" i="15"/>
  <c r="Q43" i="15" s="1"/>
  <c r="O36" i="15"/>
  <c r="Q36" i="15" s="1"/>
  <c r="O27" i="15"/>
  <c r="Q27" i="15" s="1"/>
  <c r="O25" i="15"/>
  <c r="Q25" i="15" s="1"/>
  <c r="O8" i="15"/>
  <c r="Q8" i="15" s="1"/>
  <c r="O15" i="15"/>
  <c r="Q15" i="15" s="1"/>
  <c r="O21" i="15"/>
  <c r="Q21" i="15" s="1"/>
  <c r="O14" i="15"/>
  <c r="Q14" i="15" s="1"/>
  <c r="O42" i="15"/>
  <c r="Q42" i="15" s="1"/>
  <c r="O40" i="15"/>
  <c r="Q40" i="15" s="1"/>
  <c r="O12" i="15"/>
  <c r="Q12" i="15" s="1"/>
  <c r="O10" i="15"/>
  <c r="Q10" i="15" s="1"/>
  <c r="O33" i="15"/>
  <c r="Q33" i="15" s="1"/>
  <c r="O30" i="15"/>
  <c r="Q30" i="15" s="1"/>
  <c r="O5" i="15"/>
  <c r="O39" i="15"/>
  <c r="Q39" i="15" s="1"/>
  <c r="O26" i="15"/>
  <c r="Q26" i="15" s="1"/>
  <c r="O34" i="15"/>
  <c r="Q34" i="15" s="1"/>
  <c r="O9" i="15"/>
  <c r="Q9" i="15" s="1"/>
  <c r="O19" i="15"/>
  <c r="Q19" i="15" s="1"/>
  <c r="O16" i="15"/>
  <c r="Q16" i="15" s="1"/>
  <c r="O17" i="15"/>
  <c r="Q17" i="15" s="1"/>
  <c r="O20" i="15"/>
  <c r="Q20" i="15" s="1"/>
  <c r="O6" i="15"/>
  <c r="Q6" i="15" s="1"/>
  <c r="O7" i="15"/>
  <c r="Q7" i="15" s="1"/>
  <c r="O35" i="15"/>
  <c r="Q35" i="15" s="1"/>
  <c r="O31" i="15"/>
  <c r="Q31" i="15" s="1"/>
  <c r="O29" i="15"/>
  <c r="Q29" i="15" s="1"/>
  <c r="O38" i="15"/>
  <c r="Q38" i="15" s="1"/>
  <c r="O11" i="15"/>
  <c r="Q11" i="15" s="1"/>
  <c r="O28" i="15"/>
  <c r="Q28" i="15" s="1"/>
  <c r="O23" i="15"/>
  <c r="Q23" i="15" s="1"/>
  <c r="O37" i="15"/>
  <c r="Q37" i="15" s="1"/>
  <c r="O18" i="15"/>
  <c r="Q18" i="15" s="1"/>
  <c r="O41" i="15"/>
  <c r="Q41" i="15" s="1"/>
  <c r="O22" i="15"/>
  <c r="Q22" i="15" s="1"/>
  <c r="O32" i="15"/>
  <c r="Q32" i="15" s="1"/>
  <c r="O24" i="15"/>
  <c r="Q24" i="15" s="1"/>
  <c r="O44" i="41" l="1"/>
  <c r="Q5" i="41"/>
  <c r="Q5" i="30"/>
  <c r="O44" i="30"/>
  <c r="Q5" i="50"/>
  <c r="O44" i="50"/>
  <c r="O44" i="32"/>
  <c r="Q5" i="32"/>
  <c r="O44" i="16"/>
  <c r="Q5" i="16"/>
  <c r="O44" i="15"/>
  <c r="Q5" i="15"/>
  <c r="Q44" i="41" l="1"/>
  <c r="R5" i="41" a="1"/>
  <c r="R5" i="30" a="1"/>
  <c r="Q44" i="30"/>
  <c r="Q44" i="50"/>
  <c r="R5" i="50" a="1"/>
  <c r="R5" i="32" a="1"/>
  <c r="Q44" i="32"/>
  <c r="R5" i="16" a="1"/>
  <c r="Q44" i="16"/>
  <c r="Q44" i="15"/>
  <c r="R5" i="15" a="1"/>
  <c r="R6" i="41" l="1"/>
  <c r="S6" i="41" s="1"/>
  <c r="R13" i="41"/>
  <c r="S13" i="41" s="1"/>
  <c r="R20" i="41"/>
  <c r="S20" i="41" s="1"/>
  <c r="R23" i="41"/>
  <c r="S23" i="41" s="1"/>
  <c r="R18" i="41"/>
  <c r="S18" i="41" s="1"/>
  <c r="R15" i="41"/>
  <c r="S15" i="41" s="1"/>
  <c r="R35" i="41"/>
  <c r="S35" i="41" s="1"/>
  <c r="R16" i="41"/>
  <c r="S16" i="41" s="1"/>
  <c r="R42" i="41"/>
  <c r="S42" i="41" s="1"/>
  <c r="R9" i="41"/>
  <c r="S9" i="41" s="1"/>
  <c r="R36" i="41"/>
  <c r="S36" i="41" s="1"/>
  <c r="R43" i="41"/>
  <c r="S43" i="41" s="1"/>
  <c r="R40" i="41"/>
  <c r="S40" i="41" s="1"/>
  <c r="R24" i="41"/>
  <c r="S24" i="41" s="1"/>
  <c r="R26" i="41"/>
  <c r="S26" i="41" s="1"/>
  <c r="R21" i="41"/>
  <c r="S21" i="41" s="1"/>
  <c r="R27" i="41"/>
  <c r="S27" i="41" s="1"/>
  <c r="R31" i="41"/>
  <c r="S31" i="41" s="1"/>
  <c r="R37" i="41"/>
  <c r="S37" i="41" s="1"/>
  <c r="R5" i="41"/>
  <c r="R12" i="41"/>
  <c r="S12" i="41" s="1"/>
  <c r="R11" i="41"/>
  <c r="S11" i="41" s="1"/>
  <c r="R8" i="41"/>
  <c r="S8" i="41" s="1"/>
  <c r="R38" i="41"/>
  <c r="S38" i="41" s="1"/>
  <c r="R19" i="41"/>
  <c r="S19" i="41" s="1"/>
  <c r="R17" i="41"/>
  <c r="S17" i="41" s="1"/>
  <c r="R14" i="41"/>
  <c r="S14" i="41" s="1"/>
  <c r="R25" i="41"/>
  <c r="S25" i="41" s="1"/>
  <c r="R29" i="41"/>
  <c r="S29" i="41" s="1"/>
  <c r="R41" i="41"/>
  <c r="S41" i="41" s="1"/>
  <c r="R7" i="41"/>
  <c r="S7" i="41" s="1"/>
  <c r="R39" i="41"/>
  <c r="S39" i="41" s="1"/>
  <c r="R34" i="41"/>
  <c r="S34" i="41" s="1"/>
  <c r="R28" i="41"/>
  <c r="S28" i="41" s="1"/>
  <c r="R30" i="41"/>
  <c r="S30" i="41" s="1"/>
  <c r="R10" i="41"/>
  <c r="S10" i="41" s="1"/>
  <c r="R22" i="41"/>
  <c r="S22" i="41" s="1"/>
  <c r="R33" i="41"/>
  <c r="S33" i="41" s="1"/>
  <c r="R32" i="41"/>
  <c r="S32" i="41" s="1"/>
  <c r="R28" i="30"/>
  <c r="S28" i="30" s="1"/>
  <c r="R26" i="30"/>
  <c r="S26" i="30" s="1"/>
  <c r="R34" i="30"/>
  <c r="S34" i="30" s="1"/>
  <c r="R24" i="30"/>
  <c r="S24" i="30" s="1"/>
  <c r="R18" i="30"/>
  <c r="S18" i="30" s="1"/>
  <c r="R17" i="30"/>
  <c r="S17" i="30" s="1"/>
  <c r="R19" i="30"/>
  <c r="S19" i="30" s="1"/>
  <c r="R43" i="30"/>
  <c r="S43" i="30" s="1"/>
  <c r="R27" i="30"/>
  <c r="S27" i="30" s="1"/>
  <c r="R5" i="30"/>
  <c r="S5" i="30" s="1"/>
  <c r="R36" i="30"/>
  <c r="S36" i="30" s="1"/>
  <c r="R38" i="30"/>
  <c r="S38" i="30" s="1"/>
  <c r="R14" i="30"/>
  <c r="S14" i="30" s="1"/>
  <c r="R10" i="30"/>
  <c r="S10" i="30" s="1"/>
  <c r="R41" i="30"/>
  <c r="S41" i="30" s="1"/>
  <c r="R9" i="30"/>
  <c r="S9" i="30" s="1"/>
  <c r="R7" i="30"/>
  <c r="R37" i="30"/>
  <c r="S37" i="30" s="1"/>
  <c r="R21" i="30"/>
  <c r="S21" i="30" s="1"/>
  <c r="R12" i="30"/>
  <c r="S12" i="30" s="1"/>
  <c r="R6" i="30"/>
  <c r="S6" i="30" s="1"/>
  <c r="R8" i="30"/>
  <c r="S8" i="30" s="1"/>
  <c r="R30" i="30"/>
  <c r="S30" i="30" s="1"/>
  <c r="R40" i="30"/>
  <c r="S40" i="30" s="1"/>
  <c r="R33" i="30"/>
  <c r="S33" i="30" s="1"/>
  <c r="R39" i="30"/>
  <c r="S39" i="30" s="1"/>
  <c r="R35" i="30"/>
  <c r="S35" i="30" s="1"/>
  <c r="R31" i="30"/>
  <c r="S31" i="30" s="1"/>
  <c r="R15" i="30"/>
  <c r="S15" i="30" s="1"/>
  <c r="R20" i="30"/>
  <c r="S20" i="30" s="1"/>
  <c r="R16" i="30"/>
  <c r="S16" i="30" s="1"/>
  <c r="R22" i="30"/>
  <c r="S22" i="30" s="1"/>
  <c r="R42" i="30"/>
  <c r="S42" i="30" s="1"/>
  <c r="R32" i="30"/>
  <c r="S32" i="30" s="1"/>
  <c r="R25" i="30"/>
  <c r="S25" i="30" s="1"/>
  <c r="R29" i="30"/>
  <c r="S29" i="30" s="1"/>
  <c r="R13" i="30"/>
  <c r="S13" i="30" s="1"/>
  <c r="R23" i="30"/>
  <c r="S23" i="30" s="1"/>
  <c r="R11" i="30"/>
  <c r="S11" i="30" s="1"/>
  <c r="R35" i="50"/>
  <c r="S35" i="50" s="1"/>
  <c r="R42" i="50"/>
  <c r="S42" i="50" s="1"/>
  <c r="R10" i="50"/>
  <c r="S10" i="50" s="1"/>
  <c r="R13" i="50"/>
  <c r="S13" i="50" s="1"/>
  <c r="R8" i="50"/>
  <c r="S8" i="50" s="1"/>
  <c r="R32" i="50"/>
  <c r="S32" i="50" s="1"/>
  <c r="R5" i="50"/>
  <c r="R22" i="50"/>
  <c r="S22" i="50" s="1"/>
  <c r="R14" i="50"/>
  <c r="S14" i="50" s="1"/>
  <c r="R12" i="50"/>
  <c r="S12" i="50" s="1"/>
  <c r="R27" i="50"/>
  <c r="S27" i="50" s="1"/>
  <c r="R34" i="50"/>
  <c r="S34" i="50" s="1"/>
  <c r="R6" i="50"/>
  <c r="S6" i="50" s="1"/>
  <c r="R40" i="50"/>
  <c r="S40" i="50" s="1"/>
  <c r="R37" i="50"/>
  <c r="S37" i="50" s="1"/>
  <c r="R16" i="50"/>
  <c r="S16" i="50" s="1"/>
  <c r="R28" i="50"/>
  <c r="S28" i="50" s="1"/>
  <c r="R29" i="50"/>
  <c r="S29" i="50" s="1"/>
  <c r="R36" i="50"/>
  <c r="S36" i="50" s="1"/>
  <c r="R24" i="50"/>
  <c r="S24" i="50" s="1"/>
  <c r="R19" i="50"/>
  <c r="S19" i="50" s="1"/>
  <c r="R26" i="50"/>
  <c r="S26" i="50" s="1"/>
  <c r="R33" i="50"/>
  <c r="S33" i="50" s="1"/>
  <c r="R30" i="50"/>
  <c r="S30" i="50" s="1"/>
  <c r="R21" i="50"/>
  <c r="S21" i="50" s="1"/>
  <c r="R31" i="50"/>
  <c r="S31" i="50" s="1"/>
  <c r="R25" i="50"/>
  <c r="S25" i="50" s="1"/>
  <c r="R41" i="50"/>
  <c r="S41" i="50" s="1"/>
  <c r="R9" i="50"/>
  <c r="S9" i="50" s="1"/>
  <c r="R43" i="50"/>
  <c r="S43" i="50" s="1"/>
  <c r="R11" i="50"/>
  <c r="S11" i="50" s="1"/>
  <c r="R18" i="50"/>
  <c r="S18" i="50" s="1"/>
  <c r="R23" i="50"/>
  <c r="S23" i="50" s="1"/>
  <c r="R20" i="50"/>
  <c r="S20" i="50" s="1"/>
  <c r="R7" i="50"/>
  <c r="S7" i="50" s="1"/>
  <c r="R17" i="50"/>
  <c r="S17" i="50" s="1"/>
  <c r="R39" i="50"/>
  <c r="S39" i="50" s="1"/>
  <c r="R15" i="50"/>
  <c r="S15" i="50" s="1"/>
  <c r="R38" i="50"/>
  <c r="S38" i="50" s="1"/>
  <c r="R20" i="32"/>
  <c r="S20" i="32" s="1"/>
  <c r="R22" i="32"/>
  <c r="S22" i="32" s="1"/>
  <c r="R30" i="32"/>
  <c r="S30" i="32" s="1"/>
  <c r="R14" i="32"/>
  <c r="S14" i="32" s="1"/>
  <c r="R18" i="32"/>
  <c r="S18" i="32" s="1"/>
  <c r="R23" i="32"/>
  <c r="S23" i="32" s="1"/>
  <c r="R19" i="32"/>
  <c r="S19" i="32" s="1"/>
  <c r="R13" i="32"/>
  <c r="S13" i="32" s="1"/>
  <c r="R21" i="32"/>
  <c r="S21" i="32" s="1"/>
  <c r="R33" i="32"/>
  <c r="S33" i="32" s="1"/>
  <c r="R28" i="32"/>
  <c r="S28" i="32" s="1"/>
  <c r="R32" i="32"/>
  <c r="S32" i="32" s="1"/>
  <c r="R6" i="32"/>
  <c r="S6" i="32" s="1"/>
  <c r="R34" i="32"/>
  <c r="S34" i="32" s="1"/>
  <c r="R38" i="32"/>
  <c r="S38" i="32" s="1"/>
  <c r="R15" i="32"/>
  <c r="S15" i="32" s="1"/>
  <c r="R9" i="32"/>
  <c r="S9" i="32" s="1"/>
  <c r="R27" i="32"/>
  <c r="S27" i="32" s="1"/>
  <c r="R37" i="32"/>
  <c r="S37" i="32" s="1"/>
  <c r="R5" i="32"/>
  <c r="R36" i="32"/>
  <c r="S36" i="32" s="1"/>
  <c r="R42" i="32"/>
  <c r="S42" i="32" s="1"/>
  <c r="R24" i="32"/>
  <c r="S24" i="32" s="1"/>
  <c r="R8" i="32"/>
  <c r="S8" i="32" s="1"/>
  <c r="R39" i="32"/>
  <c r="S39" i="32" s="1"/>
  <c r="R41" i="32"/>
  <c r="S41" i="32" s="1"/>
  <c r="R35" i="32"/>
  <c r="S35" i="32" s="1"/>
  <c r="R7" i="32"/>
  <c r="S7" i="32" s="1"/>
  <c r="R17" i="32"/>
  <c r="S17" i="32" s="1"/>
  <c r="R12" i="32"/>
  <c r="S12" i="32" s="1"/>
  <c r="R10" i="32"/>
  <c r="S10" i="32" s="1"/>
  <c r="R16" i="32"/>
  <c r="S16" i="32" s="1"/>
  <c r="R40" i="32"/>
  <c r="S40" i="32" s="1"/>
  <c r="R26" i="32"/>
  <c r="S26" i="32" s="1"/>
  <c r="R31" i="32"/>
  <c r="S31" i="32" s="1"/>
  <c r="R29" i="32"/>
  <c r="S29" i="32" s="1"/>
  <c r="R25" i="32"/>
  <c r="S25" i="32" s="1"/>
  <c r="R43" i="32"/>
  <c r="S43" i="32" s="1"/>
  <c r="R11" i="32"/>
  <c r="S11" i="32" s="1"/>
  <c r="R41" i="16"/>
  <c r="S41" i="16" s="1"/>
  <c r="R9" i="16"/>
  <c r="S9" i="16" s="1"/>
  <c r="R35" i="16"/>
  <c r="S35" i="16" s="1"/>
  <c r="R7" i="16"/>
  <c r="S7" i="16" s="1"/>
  <c r="R15" i="16"/>
  <c r="S15" i="16" s="1"/>
  <c r="R14" i="16"/>
  <c r="S14" i="16" s="1"/>
  <c r="R10" i="16"/>
  <c r="S10" i="16" s="1"/>
  <c r="R42" i="16"/>
  <c r="S42" i="16" s="1"/>
  <c r="R16" i="16"/>
  <c r="S16" i="16" s="1"/>
  <c r="R36" i="16"/>
  <c r="S36" i="16" s="1"/>
  <c r="R33" i="16"/>
  <c r="S33" i="16" s="1"/>
  <c r="R39" i="16"/>
  <c r="S39" i="16" s="1"/>
  <c r="R23" i="16"/>
  <c r="S23" i="16" s="1"/>
  <c r="R43" i="16"/>
  <c r="S43" i="16" s="1"/>
  <c r="R31" i="16"/>
  <c r="S31" i="16" s="1"/>
  <c r="R22" i="16"/>
  <c r="S22" i="16" s="1"/>
  <c r="R18" i="16"/>
  <c r="S18" i="16" s="1"/>
  <c r="R8" i="16"/>
  <c r="S8" i="16" s="1"/>
  <c r="R32" i="16"/>
  <c r="S32" i="16" s="1"/>
  <c r="R5" i="16"/>
  <c r="R25" i="16"/>
  <c r="S25" i="16" s="1"/>
  <c r="R29" i="16"/>
  <c r="S29" i="16" s="1"/>
  <c r="R13" i="16"/>
  <c r="S13" i="16" s="1"/>
  <c r="R21" i="16"/>
  <c r="S21" i="16" s="1"/>
  <c r="R11" i="16"/>
  <c r="S11" i="16" s="1"/>
  <c r="R30" i="16"/>
  <c r="S30" i="16" s="1"/>
  <c r="R26" i="16"/>
  <c r="S26" i="16" s="1"/>
  <c r="R24" i="16"/>
  <c r="S24" i="16" s="1"/>
  <c r="R12" i="16"/>
  <c r="S12" i="16" s="1"/>
  <c r="R28" i="16"/>
  <c r="S28" i="16" s="1"/>
  <c r="R17" i="16"/>
  <c r="S17" i="16" s="1"/>
  <c r="R19" i="16"/>
  <c r="S19" i="16" s="1"/>
  <c r="R27" i="16"/>
  <c r="S27" i="16" s="1"/>
  <c r="R37" i="16"/>
  <c r="S37" i="16" s="1"/>
  <c r="R6" i="16"/>
  <c r="S6" i="16" s="1"/>
  <c r="R38" i="16"/>
  <c r="S38" i="16" s="1"/>
  <c r="R34" i="16"/>
  <c r="S34" i="16" s="1"/>
  <c r="R40" i="16"/>
  <c r="S40" i="16" s="1"/>
  <c r="R20" i="16"/>
  <c r="S20" i="16" s="1"/>
  <c r="R26" i="15"/>
  <c r="S26" i="15" s="1"/>
  <c r="R14" i="15"/>
  <c r="S14" i="15" s="1"/>
  <c r="R5" i="15"/>
  <c r="R28" i="15"/>
  <c r="S28" i="15" s="1"/>
  <c r="R40" i="15"/>
  <c r="S40" i="15" s="1"/>
  <c r="R15" i="15"/>
  <c r="S15" i="15" s="1"/>
  <c r="R7" i="15"/>
  <c r="S7" i="15" s="1"/>
  <c r="R11" i="15"/>
  <c r="S11" i="15" s="1"/>
  <c r="R29" i="15"/>
  <c r="S29" i="15" s="1"/>
  <c r="R41" i="15"/>
  <c r="S41" i="15" s="1"/>
  <c r="R34" i="15"/>
  <c r="S34" i="15" s="1"/>
  <c r="R22" i="15"/>
  <c r="S22" i="15" s="1"/>
  <c r="R20" i="15"/>
  <c r="S20" i="15" s="1"/>
  <c r="R24" i="15"/>
  <c r="S24" i="15" s="1"/>
  <c r="R39" i="15"/>
  <c r="S39" i="15" s="1"/>
  <c r="R37" i="15"/>
  <c r="S37" i="15" s="1"/>
  <c r="R43" i="15"/>
  <c r="S43" i="15" s="1"/>
  <c r="R8" i="15"/>
  <c r="S8" i="15" s="1"/>
  <c r="R9" i="15"/>
  <c r="S9" i="15" s="1"/>
  <c r="R10" i="15"/>
  <c r="S10" i="15" s="1"/>
  <c r="R42" i="15"/>
  <c r="S42" i="15" s="1"/>
  <c r="R30" i="15"/>
  <c r="S30" i="15" s="1"/>
  <c r="R36" i="15"/>
  <c r="S36" i="15" s="1"/>
  <c r="R32" i="15"/>
  <c r="S32" i="15" s="1"/>
  <c r="R31" i="15"/>
  <c r="S31" i="15" s="1"/>
  <c r="R27" i="15"/>
  <c r="S27" i="15" s="1"/>
  <c r="R33" i="15"/>
  <c r="S33" i="15" s="1"/>
  <c r="R35" i="15"/>
  <c r="S35" i="15" s="1"/>
  <c r="R25" i="15"/>
  <c r="S25" i="15" s="1"/>
  <c r="R18" i="15"/>
  <c r="S18" i="15" s="1"/>
  <c r="R6" i="15"/>
  <c r="S6" i="15" s="1"/>
  <c r="R38" i="15"/>
  <c r="S38" i="15" s="1"/>
  <c r="R12" i="15"/>
  <c r="S12" i="15" s="1"/>
  <c r="R16" i="15"/>
  <c r="S16" i="15" s="1"/>
  <c r="R23" i="15"/>
  <c r="S23" i="15" s="1"/>
  <c r="R17" i="15"/>
  <c r="S17" i="15" s="1"/>
  <c r="R21" i="15"/>
  <c r="S21" i="15" s="1"/>
  <c r="R13" i="15"/>
  <c r="S13" i="15" s="1"/>
  <c r="R19" i="15"/>
  <c r="S19" i="15" s="1"/>
  <c r="W10" i="41" l="1"/>
  <c r="U10" i="41"/>
  <c r="Y10" i="41"/>
  <c r="Y39" i="41"/>
  <c r="W39" i="41"/>
  <c r="U39" i="41"/>
  <c r="Y25" i="41"/>
  <c r="U25" i="41"/>
  <c r="W25" i="41"/>
  <c r="Y38" i="41"/>
  <c r="U38" i="41"/>
  <c r="W38" i="41"/>
  <c r="R44" i="41"/>
  <c r="S5" i="41"/>
  <c r="Y21" i="41"/>
  <c r="W21" i="41"/>
  <c r="U21" i="41"/>
  <c r="Y43" i="41"/>
  <c r="W43" i="41"/>
  <c r="U43" i="41"/>
  <c r="U16" i="41"/>
  <c r="Y16" i="41"/>
  <c r="W16" i="41"/>
  <c r="U23" i="41"/>
  <c r="Y23" i="41"/>
  <c r="W23" i="41"/>
  <c r="U32" i="41"/>
  <c r="Y32" i="41"/>
  <c r="W32" i="41"/>
  <c r="W30" i="41"/>
  <c r="Y30" i="41"/>
  <c r="U30" i="41"/>
  <c r="Y7" i="41"/>
  <c r="U7" i="41"/>
  <c r="W7" i="41"/>
  <c r="Y14" i="41"/>
  <c r="U14" i="41"/>
  <c r="W14" i="41"/>
  <c r="U8" i="41"/>
  <c r="W8" i="41"/>
  <c r="Y8" i="41"/>
  <c r="Y37" i="41"/>
  <c r="U37" i="41"/>
  <c r="W37" i="41"/>
  <c r="U26" i="41"/>
  <c r="Y26" i="41"/>
  <c r="W26" i="41"/>
  <c r="Y36" i="41"/>
  <c r="U36" i="41"/>
  <c r="W36" i="41"/>
  <c r="W35" i="41"/>
  <c r="U35" i="41"/>
  <c r="Y35" i="41"/>
  <c r="Y20" i="41"/>
  <c r="U20" i="41"/>
  <c r="W20" i="41"/>
  <c r="W33" i="41"/>
  <c r="U33" i="41"/>
  <c r="Y33" i="41"/>
  <c r="W28" i="41"/>
  <c r="U28" i="41"/>
  <c r="Y28" i="41"/>
  <c r="W41" i="41"/>
  <c r="U41" i="41"/>
  <c r="Y41" i="41"/>
  <c r="W17" i="41"/>
  <c r="U17" i="41"/>
  <c r="Y17" i="41"/>
  <c r="Y11" i="41"/>
  <c r="U11" i="41"/>
  <c r="W11" i="41"/>
  <c r="Y31" i="41"/>
  <c r="W31" i="41"/>
  <c r="U31" i="41"/>
  <c r="Y24" i="41"/>
  <c r="W24" i="41"/>
  <c r="U24" i="41"/>
  <c r="Y9" i="41"/>
  <c r="W9" i="41"/>
  <c r="U9" i="41"/>
  <c r="W15" i="41"/>
  <c r="Y15" i="41"/>
  <c r="U15" i="41"/>
  <c r="W13" i="41"/>
  <c r="U13" i="41"/>
  <c r="Y13" i="41"/>
  <c r="W22" i="41"/>
  <c r="U22" i="41"/>
  <c r="Y22" i="41"/>
  <c r="U34" i="41"/>
  <c r="W34" i="41"/>
  <c r="Y34" i="41"/>
  <c r="W29" i="41"/>
  <c r="U29" i="41"/>
  <c r="Y29" i="41"/>
  <c r="Y19" i="41"/>
  <c r="W19" i="41"/>
  <c r="U19" i="41"/>
  <c r="W12" i="41"/>
  <c r="Y12" i="41"/>
  <c r="U12" i="41"/>
  <c r="W27" i="41"/>
  <c r="U27" i="41"/>
  <c r="Y27" i="41"/>
  <c r="Y40" i="41"/>
  <c r="U40" i="41"/>
  <c r="W40" i="41"/>
  <c r="W42" i="41"/>
  <c r="U42" i="41"/>
  <c r="Y42" i="41"/>
  <c r="W18" i="41"/>
  <c r="U18" i="41"/>
  <c r="Y18" i="41"/>
  <c r="W6" i="41"/>
  <c r="U6" i="41"/>
  <c r="Y6" i="41"/>
  <c r="W29" i="30"/>
  <c r="Y29" i="30"/>
  <c r="U29" i="30"/>
  <c r="U31" i="30"/>
  <c r="W31" i="30"/>
  <c r="Y31" i="30"/>
  <c r="W12" i="30"/>
  <c r="U12" i="30"/>
  <c r="Y12" i="30"/>
  <c r="Y38" i="30"/>
  <c r="W38" i="30"/>
  <c r="U38" i="30"/>
  <c r="U24" i="30"/>
  <c r="W24" i="30"/>
  <c r="Y24" i="30"/>
  <c r="W11" i="30"/>
  <c r="Y11" i="30"/>
  <c r="U11" i="30"/>
  <c r="U16" i="30"/>
  <c r="W16" i="30"/>
  <c r="Y16" i="30"/>
  <c r="U30" i="30"/>
  <c r="W30" i="30"/>
  <c r="Y30" i="30"/>
  <c r="U21" i="30"/>
  <c r="Y21" i="30"/>
  <c r="W21" i="30"/>
  <c r="Y36" i="30"/>
  <c r="W36" i="30"/>
  <c r="U36" i="30"/>
  <c r="W34" i="30"/>
  <c r="Y34" i="30"/>
  <c r="U34" i="30"/>
  <c r="Y23" i="30"/>
  <c r="W23" i="30"/>
  <c r="U23" i="30"/>
  <c r="W32" i="30"/>
  <c r="U32" i="30"/>
  <c r="Y32" i="30"/>
  <c r="Y20" i="30"/>
  <c r="U20" i="30"/>
  <c r="W20" i="30"/>
  <c r="Y39" i="30"/>
  <c r="U39" i="30"/>
  <c r="W39" i="30"/>
  <c r="Y8" i="30"/>
  <c r="U8" i="30"/>
  <c r="W8" i="30"/>
  <c r="Y37" i="30"/>
  <c r="W37" i="30"/>
  <c r="U37" i="30"/>
  <c r="U10" i="30"/>
  <c r="Y10" i="30"/>
  <c r="W10" i="30"/>
  <c r="Y5" i="30"/>
  <c r="W5" i="30"/>
  <c r="U5" i="30"/>
  <c r="Y17" i="30"/>
  <c r="U17" i="30"/>
  <c r="W17" i="30"/>
  <c r="Y26" i="30"/>
  <c r="U26" i="30"/>
  <c r="W26" i="30"/>
  <c r="Y22" i="30"/>
  <c r="U22" i="30"/>
  <c r="W22" i="30"/>
  <c r="W40" i="30"/>
  <c r="Y40" i="30"/>
  <c r="U40" i="30"/>
  <c r="Y9" i="30"/>
  <c r="U9" i="30"/>
  <c r="W9" i="30"/>
  <c r="W43" i="30"/>
  <c r="Y43" i="30"/>
  <c r="U43" i="30"/>
  <c r="U25" i="30"/>
  <c r="W25" i="30"/>
  <c r="Y25" i="30"/>
  <c r="U35" i="30"/>
  <c r="W35" i="30"/>
  <c r="Y35" i="30"/>
  <c r="U41" i="30"/>
  <c r="Y41" i="30"/>
  <c r="W41" i="30"/>
  <c r="U19" i="30"/>
  <c r="Y19" i="30"/>
  <c r="W19" i="30"/>
  <c r="U13" i="30"/>
  <c r="W13" i="30"/>
  <c r="Y13" i="30"/>
  <c r="W42" i="30"/>
  <c r="U42" i="30"/>
  <c r="Y42" i="30"/>
  <c r="W15" i="30"/>
  <c r="Y15" i="30"/>
  <c r="U15" i="30"/>
  <c r="U33" i="30"/>
  <c r="Y33" i="30"/>
  <c r="W33" i="30"/>
  <c r="U6" i="30"/>
  <c r="Y6" i="30"/>
  <c r="W6" i="30"/>
  <c r="R44" i="30"/>
  <c r="S7" i="30"/>
  <c r="S44" i="30" s="1"/>
  <c r="D25" i="7" s="1"/>
  <c r="W14" i="30"/>
  <c r="U14" i="30"/>
  <c r="Y14" i="30"/>
  <c r="W27" i="30"/>
  <c r="Y27" i="30"/>
  <c r="U27" i="30"/>
  <c r="W18" i="30"/>
  <c r="U18" i="30"/>
  <c r="Y18" i="30"/>
  <c r="Y28" i="30"/>
  <c r="U28" i="30"/>
  <c r="W28" i="30"/>
  <c r="U17" i="50"/>
  <c r="Y17" i="50"/>
  <c r="W17" i="50"/>
  <c r="W18" i="50"/>
  <c r="U18" i="50"/>
  <c r="Y18" i="50"/>
  <c r="Y41" i="50"/>
  <c r="U41" i="50"/>
  <c r="W41" i="50"/>
  <c r="Y30" i="50"/>
  <c r="W30" i="50"/>
  <c r="U30" i="50"/>
  <c r="Y24" i="50"/>
  <c r="W24" i="50"/>
  <c r="U24" i="50"/>
  <c r="U16" i="50"/>
  <c r="Y16" i="50"/>
  <c r="W16" i="50"/>
  <c r="Y34" i="50"/>
  <c r="U34" i="50"/>
  <c r="W34" i="50"/>
  <c r="W22" i="50"/>
  <c r="Y22" i="50"/>
  <c r="U22" i="50"/>
  <c r="Y13" i="50"/>
  <c r="U13" i="50"/>
  <c r="W13" i="50"/>
  <c r="W38" i="50"/>
  <c r="U38" i="50"/>
  <c r="Y38" i="50"/>
  <c r="W7" i="50"/>
  <c r="Y7" i="50"/>
  <c r="U7" i="50"/>
  <c r="W11" i="50"/>
  <c r="Y11" i="50"/>
  <c r="U11" i="50"/>
  <c r="Y25" i="50"/>
  <c r="U25" i="50"/>
  <c r="W25" i="50"/>
  <c r="Y33" i="50"/>
  <c r="W33" i="50"/>
  <c r="U33" i="50"/>
  <c r="W36" i="50"/>
  <c r="Y36" i="50"/>
  <c r="U36" i="50"/>
  <c r="W37" i="50"/>
  <c r="U37" i="50"/>
  <c r="Y37" i="50"/>
  <c r="Y27" i="50"/>
  <c r="U27" i="50"/>
  <c r="W27" i="50"/>
  <c r="R44" i="50"/>
  <c r="S5" i="50"/>
  <c r="W10" i="50"/>
  <c r="Y10" i="50"/>
  <c r="U10" i="50"/>
  <c r="W15" i="50"/>
  <c r="U15" i="50"/>
  <c r="Y15" i="50"/>
  <c r="W20" i="50"/>
  <c r="U20" i="50"/>
  <c r="Y20" i="50"/>
  <c r="U43" i="50"/>
  <c r="W43" i="50"/>
  <c r="Y43" i="50"/>
  <c r="W31" i="50"/>
  <c r="Y31" i="50"/>
  <c r="U31" i="50"/>
  <c r="W26" i="50"/>
  <c r="Y26" i="50"/>
  <c r="U26" i="50"/>
  <c r="U29" i="50"/>
  <c r="Y29" i="50"/>
  <c r="W29" i="50"/>
  <c r="U40" i="50"/>
  <c r="Y40" i="50"/>
  <c r="W40" i="50"/>
  <c r="W12" i="50"/>
  <c r="U12" i="50"/>
  <c r="Y12" i="50"/>
  <c r="Y32" i="50"/>
  <c r="U32" i="50"/>
  <c r="W32" i="50"/>
  <c r="U42" i="50"/>
  <c r="Y42" i="50"/>
  <c r="W42" i="50"/>
  <c r="Y39" i="50"/>
  <c r="W39" i="50"/>
  <c r="U39" i="50"/>
  <c r="Y23" i="50"/>
  <c r="W23" i="50"/>
  <c r="U23" i="50"/>
  <c r="Y9" i="50"/>
  <c r="U9" i="50"/>
  <c r="W9" i="50"/>
  <c r="W21" i="50"/>
  <c r="Y21" i="50"/>
  <c r="U21" i="50"/>
  <c r="U19" i="50"/>
  <c r="Y19" i="50"/>
  <c r="W19" i="50"/>
  <c r="W28" i="50"/>
  <c r="U28" i="50"/>
  <c r="Y28" i="50"/>
  <c r="W6" i="50"/>
  <c r="U6" i="50"/>
  <c r="Y6" i="50"/>
  <c r="Y14" i="50"/>
  <c r="W14" i="50"/>
  <c r="U14" i="50"/>
  <c r="W8" i="50"/>
  <c r="U8" i="50"/>
  <c r="Y8" i="50"/>
  <c r="Y35" i="50"/>
  <c r="W35" i="50"/>
  <c r="U35" i="50"/>
  <c r="Y29" i="32"/>
  <c r="W29" i="32"/>
  <c r="U29" i="32"/>
  <c r="Y16" i="32"/>
  <c r="U16" i="32"/>
  <c r="W16" i="32"/>
  <c r="W7" i="32"/>
  <c r="Y7" i="32"/>
  <c r="U7" i="32"/>
  <c r="W8" i="32"/>
  <c r="U8" i="32"/>
  <c r="Y8" i="32"/>
  <c r="R44" i="32"/>
  <c r="S5" i="32"/>
  <c r="Y15" i="32"/>
  <c r="U15" i="32"/>
  <c r="W15" i="32"/>
  <c r="W32" i="32"/>
  <c r="U32" i="32"/>
  <c r="Y32" i="32"/>
  <c r="U13" i="32"/>
  <c r="W13" i="32"/>
  <c r="Y13" i="32"/>
  <c r="U14" i="32"/>
  <c r="W14" i="32"/>
  <c r="Y14" i="32"/>
  <c r="W11" i="32"/>
  <c r="U11" i="32"/>
  <c r="Y11" i="32"/>
  <c r="Y31" i="32"/>
  <c r="U31" i="32"/>
  <c r="W31" i="32"/>
  <c r="Y10" i="32"/>
  <c r="W10" i="32"/>
  <c r="U10" i="32"/>
  <c r="U35" i="32"/>
  <c r="W35" i="32"/>
  <c r="Y35" i="32"/>
  <c r="U24" i="32"/>
  <c r="Y24" i="32"/>
  <c r="W24" i="32"/>
  <c r="W37" i="32"/>
  <c r="Y37" i="32"/>
  <c r="U37" i="32"/>
  <c r="W38" i="32"/>
  <c r="Y38" i="32"/>
  <c r="U38" i="32"/>
  <c r="W28" i="32"/>
  <c r="Y28" i="32"/>
  <c r="U28" i="32"/>
  <c r="W19" i="32"/>
  <c r="Y19" i="32"/>
  <c r="U19" i="32"/>
  <c r="W30" i="32"/>
  <c r="U30" i="32"/>
  <c r="Y30" i="32"/>
  <c r="Y43" i="32"/>
  <c r="W43" i="32"/>
  <c r="U43" i="32"/>
  <c r="W26" i="32"/>
  <c r="U26" i="32"/>
  <c r="Y26" i="32"/>
  <c r="W12" i="32"/>
  <c r="U12" i="32"/>
  <c r="Y12" i="32"/>
  <c r="Y41" i="32"/>
  <c r="W41" i="32"/>
  <c r="U41" i="32"/>
  <c r="W42" i="32"/>
  <c r="U42" i="32"/>
  <c r="Y42" i="32"/>
  <c r="Y27" i="32"/>
  <c r="U27" i="32"/>
  <c r="W27" i="32"/>
  <c r="U34" i="32"/>
  <c r="W34" i="32"/>
  <c r="Y34" i="32"/>
  <c r="W33" i="32"/>
  <c r="Y33" i="32"/>
  <c r="U33" i="32"/>
  <c r="Y23" i="32"/>
  <c r="W23" i="32"/>
  <c r="U23" i="32"/>
  <c r="W22" i="32"/>
  <c r="U22" i="32"/>
  <c r="Y22" i="32"/>
  <c r="U25" i="32"/>
  <c r="Y25" i="32"/>
  <c r="W25" i="32"/>
  <c r="U40" i="32"/>
  <c r="W40" i="32"/>
  <c r="Y40" i="32"/>
  <c r="Y17" i="32"/>
  <c r="U17" i="32"/>
  <c r="W17" i="32"/>
  <c r="U39" i="32"/>
  <c r="W39" i="32"/>
  <c r="Y39" i="32"/>
  <c r="Y36" i="32"/>
  <c r="W36" i="32"/>
  <c r="U36" i="32"/>
  <c r="W9" i="32"/>
  <c r="Y9" i="32"/>
  <c r="U9" i="32"/>
  <c r="Y6" i="32"/>
  <c r="W6" i="32"/>
  <c r="U6" i="32"/>
  <c r="Y21" i="32"/>
  <c r="U21" i="32"/>
  <c r="W21" i="32"/>
  <c r="W18" i="32"/>
  <c r="U18" i="32"/>
  <c r="Y18" i="32"/>
  <c r="Y20" i="32"/>
  <c r="U20" i="32"/>
  <c r="W20" i="32"/>
  <c r="U38" i="16"/>
  <c r="Y38" i="16"/>
  <c r="W38" i="16"/>
  <c r="W19" i="16"/>
  <c r="Y19" i="16"/>
  <c r="U19" i="16"/>
  <c r="W24" i="16"/>
  <c r="U24" i="16"/>
  <c r="Y24" i="16"/>
  <c r="W21" i="16"/>
  <c r="U21" i="16"/>
  <c r="Y21" i="16"/>
  <c r="R44" i="16"/>
  <c r="S5" i="16"/>
  <c r="Y22" i="16"/>
  <c r="W22" i="16"/>
  <c r="U22" i="16"/>
  <c r="W39" i="16"/>
  <c r="U39" i="16"/>
  <c r="Y39" i="16"/>
  <c r="Y42" i="16"/>
  <c r="W42" i="16"/>
  <c r="U42" i="16"/>
  <c r="Y7" i="16"/>
  <c r="U7" i="16"/>
  <c r="W7" i="16"/>
  <c r="W20" i="16"/>
  <c r="U20" i="16"/>
  <c r="Y20" i="16"/>
  <c r="W6" i="16"/>
  <c r="Y6" i="16"/>
  <c r="U6" i="16"/>
  <c r="W17" i="16"/>
  <c r="Y17" i="16"/>
  <c r="U17" i="16"/>
  <c r="U26" i="16"/>
  <c r="Y26" i="16"/>
  <c r="W26" i="16"/>
  <c r="Y13" i="16"/>
  <c r="U13" i="16"/>
  <c r="W13" i="16"/>
  <c r="Y32" i="16"/>
  <c r="U32" i="16"/>
  <c r="W32" i="16"/>
  <c r="Y31" i="16"/>
  <c r="W31" i="16"/>
  <c r="U31" i="16"/>
  <c r="U33" i="16"/>
  <c r="W33" i="16"/>
  <c r="Y33" i="16"/>
  <c r="W10" i="16"/>
  <c r="Y10" i="16"/>
  <c r="U10" i="16"/>
  <c r="U35" i="16"/>
  <c r="W35" i="16"/>
  <c r="Y35" i="16"/>
  <c r="Y40" i="16"/>
  <c r="U40" i="16"/>
  <c r="W40" i="16"/>
  <c r="W37" i="16"/>
  <c r="U37" i="16"/>
  <c r="Y37" i="16"/>
  <c r="Y28" i="16"/>
  <c r="U28" i="16"/>
  <c r="W28" i="16"/>
  <c r="W30" i="16"/>
  <c r="Y30" i="16"/>
  <c r="U30" i="16"/>
  <c r="Y29" i="16"/>
  <c r="U29" i="16"/>
  <c r="W29" i="16"/>
  <c r="W8" i="16"/>
  <c r="Y8" i="16"/>
  <c r="U8" i="16"/>
  <c r="Y43" i="16"/>
  <c r="W43" i="16"/>
  <c r="U43" i="16"/>
  <c r="W36" i="16"/>
  <c r="U36" i="16"/>
  <c r="Y36" i="16"/>
  <c r="W14" i="16"/>
  <c r="U14" i="16"/>
  <c r="Y14" i="16"/>
  <c r="W9" i="16"/>
  <c r="Y9" i="16"/>
  <c r="U9" i="16"/>
  <c r="Y34" i="16"/>
  <c r="U34" i="16"/>
  <c r="W34" i="16"/>
  <c r="Y27" i="16"/>
  <c r="W27" i="16"/>
  <c r="U27" i="16"/>
  <c r="U12" i="16"/>
  <c r="Y12" i="16"/>
  <c r="W12" i="16"/>
  <c r="W11" i="16"/>
  <c r="U11" i="16"/>
  <c r="Y11" i="16"/>
  <c r="U25" i="16"/>
  <c r="Y25" i="16"/>
  <c r="W25" i="16"/>
  <c r="Y18" i="16"/>
  <c r="W18" i="16"/>
  <c r="U18" i="16"/>
  <c r="Y23" i="16"/>
  <c r="U23" i="16"/>
  <c r="W23" i="16"/>
  <c r="W16" i="16"/>
  <c r="Y16" i="16"/>
  <c r="U16" i="16"/>
  <c r="Y15" i="16"/>
  <c r="W15" i="16"/>
  <c r="U15" i="16"/>
  <c r="W41" i="16"/>
  <c r="U41" i="16"/>
  <c r="Y41" i="16"/>
  <c r="W17" i="15"/>
  <c r="U17" i="15"/>
  <c r="Y17" i="15"/>
  <c r="C18" i="46"/>
  <c r="Y38" i="15"/>
  <c r="W38" i="15"/>
  <c r="U38" i="15"/>
  <c r="C39" i="46"/>
  <c r="U35" i="15"/>
  <c r="Y35" i="15"/>
  <c r="W35" i="15"/>
  <c r="C36" i="46"/>
  <c r="U32" i="15"/>
  <c r="Y32" i="15"/>
  <c r="W32" i="15"/>
  <c r="C33" i="46"/>
  <c r="W10" i="15"/>
  <c r="Y10" i="15"/>
  <c r="U10" i="15"/>
  <c r="C11" i="46"/>
  <c r="Y37" i="15"/>
  <c r="W37" i="15"/>
  <c r="U37" i="15"/>
  <c r="C38" i="46"/>
  <c r="Y22" i="15"/>
  <c r="U22" i="15"/>
  <c r="W22" i="15"/>
  <c r="C23" i="46"/>
  <c r="Y11" i="15"/>
  <c r="W11" i="15"/>
  <c r="U11" i="15"/>
  <c r="C12" i="46"/>
  <c r="W28" i="15"/>
  <c r="U28" i="15"/>
  <c r="Y28" i="15"/>
  <c r="C29" i="46"/>
  <c r="Y19" i="15"/>
  <c r="W19" i="15"/>
  <c r="U19" i="15"/>
  <c r="D20" i="46" s="1"/>
  <c r="C20" i="46"/>
  <c r="Y23" i="15"/>
  <c r="F24" i="46" s="1"/>
  <c r="W23" i="15"/>
  <c r="U23" i="15"/>
  <c r="C24" i="46"/>
  <c r="W6" i="15"/>
  <c r="E7" i="46" s="1"/>
  <c r="U6" i="15"/>
  <c r="Y6" i="15"/>
  <c r="C7" i="46"/>
  <c r="W33" i="15"/>
  <c r="Y33" i="15"/>
  <c r="U33" i="15"/>
  <c r="C34" i="46"/>
  <c r="U36" i="15"/>
  <c r="Y36" i="15"/>
  <c r="W36" i="15"/>
  <c r="C37" i="46"/>
  <c r="U9" i="15"/>
  <c r="Y9" i="15"/>
  <c r="W9" i="15"/>
  <c r="C10" i="46"/>
  <c r="W39" i="15"/>
  <c r="U39" i="15"/>
  <c r="Y39" i="15"/>
  <c r="C40" i="46"/>
  <c r="U34" i="15"/>
  <c r="Y34" i="15"/>
  <c r="W34" i="15"/>
  <c r="C35" i="46"/>
  <c r="W7" i="15"/>
  <c r="Y7" i="15"/>
  <c r="U7" i="15"/>
  <c r="C8" i="46"/>
  <c r="R44" i="15"/>
  <c r="S5" i="15"/>
  <c r="U13" i="15"/>
  <c r="Y13" i="15"/>
  <c r="W13" i="15"/>
  <c r="C14" i="46"/>
  <c r="U16" i="15"/>
  <c r="W16" i="15"/>
  <c r="Y16" i="15"/>
  <c r="C17" i="46"/>
  <c r="U18" i="15"/>
  <c r="Y18" i="15"/>
  <c r="F19" i="46" s="1"/>
  <c r="W18" i="15"/>
  <c r="C19" i="46"/>
  <c r="U27" i="15"/>
  <c r="Y27" i="15"/>
  <c r="W27" i="15"/>
  <c r="C28" i="46"/>
  <c r="W30" i="15"/>
  <c r="E31" i="46" s="1"/>
  <c r="Y30" i="15"/>
  <c r="U30" i="15"/>
  <c r="C31" i="46"/>
  <c r="W8" i="15"/>
  <c r="U8" i="15"/>
  <c r="Y8" i="15"/>
  <c r="C9" i="46"/>
  <c r="W24" i="15"/>
  <c r="E25" i="46" s="1"/>
  <c r="Y24" i="15"/>
  <c r="F25" i="46" s="1"/>
  <c r="U24" i="15"/>
  <c r="C25" i="46"/>
  <c r="W41" i="15"/>
  <c r="Y41" i="15"/>
  <c r="U41" i="15"/>
  <c r="C42" i="46"/>
  <c r="Y15" i="15"/>
  <c r="F16" i="46" s="1"/>
  <c r="U15" i="15"/>
  <c r="D16" i="46" s="1"/>
  <c r="W15" i="15"/>
  <c r="C16" i="46"/>
  <c r="W14" i="15"/>
  <c r="E15" i="46" s="1"/>
  <c r="U14" i="15"/>
  <c r="D15" i="46" s="1"/>
  <c r="Y14" i="15"/>
  <c r="C15" i="46"/>
  <c r="W21" i="15"/>
  <c r="U21" i="15"/>
  <c r="Y21" i="15"/>
  <c r="C22" i="46"/>
  <c r="W12" i="15"/>
  <c r="E13" i="46" s="1"/>
  <c r="Y12" i="15"/>
  <c r="U12" i="15"/>
  <c r="C13" i="46"/>
  <c r="U25" i="15"/>
  <c r="D26" i="46" s="1"/>
  <c r="W25" i="15"/>
  <c r="Y25" i="15"/>
  <c r="C26" i="46"/>
  <c r="Y31" i="15"/>
  <c r="F32" i="46" s="1"/>
  <c r="U31" i="15"/>
  <c r="W31" i="15"/>
  <c r="C32" i="46"/>
  <c r="U42" i="15"/>
  <c r="D43" i="46" s="1"/>
  <c r="W42" i="15"/>
  <c r="Y42" i="15"/>
  <c r="C43" i="46"/>
  <c r="W43" i="15"/>
  <c r="U43" i="15"/>
  <c r="Y43" i="15"/>
  <c r="C44" i="46"/>
  <c r="U20" i="15"/>
  <c r="D21" i="46" s="1"/>
  <c r="W20" i="15"/>
  <c r="Y20" i="15"/>
  <c r="C21" i="46"/>
  <c r="Y29" i="15"/>
  <c r="F30" i="46" s="1"/>
  <c r="U29" i="15"/>
  <c r="W29" i="15"/>
  <c r="C30" i="46"/>
  <c r="U40" i="15"/>
  <c r="D41" i="46" s="1"/>
  <c r="Y40" i="15"/>
  <c r="F41" i="46" s="1"/>
  <c r="W40" i="15"/>
  <c r="C41" i="46"/>
  <c r="Y26" i="15"/>
  <c r="F27" i="46" s="1"/>
  <c r="W26" i="15"/>
  <c r="U26" i="15"/>
  <c r="C27" i="46"/>
  <c r="E44" i="46" l="1"/>
  <c r="E22" i="46"/>
  <c r="E42" i="46"/>
  <c r="E9" i="46"/>
  <c r="D28" i="46"/>
  <c r="D19" i="46"/>
  <c r="D17" i="46"/>
  <c r="D14" i="46"/>
  <c r="E35" i="46"/>
  <c r="F40" i="46"/>
  <c r="E10" i="46"/>
  <c r="E37" i="46"/>
  <c r="D34" i="46"/>
  <c r="F7" i="46"/>
  <c r="D24" i="46"/>
  <c r="F29" i="46"/>
  <c r="D12" i="46"/>
  <c r="E23" i="46"/>
  <c r="D38" i="46"/>
  <c r="D11" i="46"/>
  <c r="E33" i="46"/>
  <c r="E36" i="46"/>
  <c r="D39" i="46"/>
  <c r="F18" i="46"/>
  <c r="F36" i="46"/>
  <c r="E32" i="46"/>
  <c r="F26" i="46"/>
  <c r="F22" i="46"/>
  <c r="E16" i="46"/>
  <c r="F9" i="46"/>
  <c r="F17" i="46"/>
  <c r="E40" i="46"/>
  <c r="F35" i="46"/>
  <c r="D40" i="46"/>
  <c r="F10" i="46"/>
  <c r="F34" i="46"/>
  <c r="D7" i="46"/>
  <c r="E24" i="46"/>
  <c r="D23" i="46"/>
  <c r="E38" i="46"/>
  <c r="F11" i="46"/>
  <c r="F33" i="46"/>
  <c r="E39" i="46"/>
  <c r="D27" i="46"/>
  <c r="E41" i="46"/>
  <c r="E30" i="46"/>
  <c r="F21" i="46"/>
  <c r="F44" i="46"/>
  <c r="F43" i="46"/>
  <c r="D13" i="46"/>
  <c r="F15" i="46"/>
  <c r="D42" i="46"/>
  <c r="D25" i="46"/>
  <c r="D31" i="46"/>
  <c r="E28" i="46"/>
  <c r="E14" i="46"/>
  <c r="D35" i="46"/>
  <c r="D37" i="46"/>
  <c r="F20" i="46"/>
  <c r="E29" i="46"/>
  <c r="F12" i="46"/>
  <c r="F23" i="46"/>
  <c r="F38" i="46"/>
  <c r="E11" i="46"/>
  <c r="D33" i="46"/>
  <c r="F39" i="46"/>
  <c r="E18" i="46"/>
  <c r="E27" i="46"/>
  <c r="D30" i="46"/>
  <c r="E21" i="46"/>
  <c r="D44" i="46"/>
  <c r="E43" i="46"/>
  <c r="D32" i="46"/>
  <c r="E26" i="46"/>
  <c r="F13" i="46"/>
  <c r="D22" i="46"/>
  <c r="F42" i="46"/>
  <c r="D9" i="46"/>
  <c r="F28" i="46"/>
  <c r="F14" i="46"/>
  <c r="Y5" i="41"/>
  <c r="Y44" i="41" s="1"/>
  <c r="G36" i="7" s="1"/>
  <c r="S44" i="41"/>
  <c r="D36" i="7" s="1"/>
  <c r="W5" i="41"/>
  <c r="W44" i="41" s="1"/>
  <c r="F36" i="7" s="1"/>
  <c r="U5" i="41"/>
  <c r="U44" i="41" s="1"/>
  <c r="E36" i="7" s="1"/>
  <c r="F37" i="46"/>
  <c r="E20" i="46"/>
  <c r="D29" i="46"/>
  <c r="E12" i="46"/>
  <c r="D18" i="46"/>
  <c r="E19" i="46"/>
  <c r="J14" i="46"/>
  <c r="D10" i="46"/>
  <c r="E34" i="46"/>
  <c r="D36" i="46"/>
  <c r="F31" i="46"/>
  <c r="E17" i="46"/>
  <c r="Y7" i="30"/>
  <c r="Y44" i="30" s="1"/>
  <c r="G25" i="7" s="1"/>
  <c r="W7" i="30"/>
  <c r="E8" i="46" s="1"/>
  <c r="U7" i="30"/>
  <c r="U44" i="30" s="1"/>
  <c r="E25" i="7" s="1"/>
  <c r="W5" i="50"/>
  <c r="W44" i="50" s="1"/>
  <c r="F42" i="7" s="1"/>
  <c r="U5" i="50"/>
  <c r="U44" i="50" s="1"/>
  <c r="E42" i="7" s="1"/>
  <c r="S44" i="50"/>
  <c r="D42" i="7" s="1"/>
  <c r="Y5" i="50"/>
  <c r="Y44" i="50" s="1"/>
  <c r="G42" i="7" s="1"/>
  <c r="Y5" i="32"/>
  <c r="Y44" i="32" s="1"/>
  <c r="G27" i="7" s="1"/>
  <c r="W5" i="32"/>
  <c r="W44" i="32" s="1"/>
  <c r="F27" i="7" s="1"/>
  <c r="U5" i="32"/>
  <c r="U44" i="32" s="1"/>
  <c r="E27" i="7" s="1"/>
  <c r="S44" i="32"/>
  <c r="D27" i="7" s="1"/>
  <c r="S44" i="16"/>
  <c r="D11" i="7" s="1"/>
  <c r="W5" i="16"/>
  <c r="W44" i="16" s="1"/>
  <c r="F11" i="7" s="1"/>
  <c r="Y5" i="16"/>
  <c r="Y44" i="16" s="1"/>
  <c r="G11" i="7" s="1"/>
  <c r="U5" i="16"/>
  <c r="U44" i="16" s="1"/>
  <c r="E11" i="7" s="1"/>
  <c r="W5" i="15"/>
  <c r="S44" i="15"/>
  <c r="D10" i="7" s="1"/>
  <c r="Y5" i="15"/>
  <c r="U5" i="15"/>
  <c r="C6" i="46"/>
  <c r="J15" i="46"/>
  <c r="D45" i="7" l="1"/>
  <c r="W44" i="30"/>
  <c r="F25" i="7" s="1"/>
  <c r="D8" i="46"/>
  <c r="F8" i="46"/>
  <c r="U44" i="15"/>
  <c r="E10" i="7" s="1"/>
  <c r="E45" i="7" s="1"/>
  <c r="D6" i="46"/>
  <c r="Y44" i="15"/>
  <c r="G10" i="7" s="1"/>
  <c r="G45" i="7" s="1"/>
  <c r="F6" i="46"/>
  <c r="C45" i="46"/>
  <c r="W44" i="15"/>
  <c r="F10" i="7" s="1"/>
  <c r="F45" i="7" s="1"/>
  <c r="E6" i="46"/>
  <c r="F45" i="46" l="1"/>
  <c r="D45" i="46"/>
  <c r="E45" i="46"/>
  <c r="J6" i="46"/>
  <c r="J8" i="46" s="1"/>
  <c r="K6" i="46" l="1"/>
  <c r="K8" i="46" s="1"/>
  <c r="L6" i="46"/>
  <c r="M6" i="46"/>
</calcChain>
</file>

<file path=xl/sharedStrings.xml><?xml version="1.0" encoding="utf-8"?>
<sst xmlns="http://schemas.openxmlformats.org/spreadsheetml/2006/main" count="7380" uniqueCount="481">
  <si>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</si>
  <si>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</si>
  <si>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</si>
  <si>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</si>
  <si>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</si>
  <si>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</si>
  <si>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</si>
  <si>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</si>
  <si>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</si>
  <si>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</si>
  <si>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</si>
  <si>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</si>
  <si>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</si>
  <si>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</si>
  <si>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</si>
  <si>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</si>
  <si>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</si>
  <si>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</si>
  <si>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</si>
  <si>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</si>
  <si>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</si>
  <si>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</si>
  <si>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</si>
  <si>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</si>
  <si>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</si>
  <si>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</si>
  <si>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</si>
  <si>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</si>
  <si>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</si>
  <si>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</si>
  <si>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</si>
  <si>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</si>
  <si>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</si>
  <si>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</si>
  <si>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</si>
  <si>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</si>
  <si>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</si>
  <si>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</si>
  <si>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</si>
  <si>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</si>
  <si>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</si>
  <si>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</si>
  <si>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</si>
  <si>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</si>
  <si>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</si>
  <si>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</si>
  <si>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</si>
  <si>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輸出</t>
  </si>
  <si>
    <t>移出</t>
  </si>
  <si>
    <t>最終需要計</t>
  </si>
  <si>
    <t>需要合計</t>
  </si>
  <si>
    <t>（控除）輸入</t>
  </si>
  <si>
    <t>（控除）移入</t>
  </si>
  <si>
    <t>（控除）移輸入計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</si>
  <si>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</si>
  <si>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</si>
  <si>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</si>
  <si>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</si>
  <si>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</si>
  <si>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</si>
  <si>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</si>
  <si>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</si>
  <si>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</si>
  <si>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</si>
  <si>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</si>
  <si>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</si>
  <si>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</si>
  <si>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</si>
  <si>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</si>
  <si>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</si>
  <si>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</si>
  <si>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</si>
  <si>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</si>
  <si>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</si>
  <si>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</si>
  <si>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</si>
  <si>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</si>
  <si>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</si>
  <si>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</si>
  <si>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</si>
  <si>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</si>
  <si>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</si>
  <si>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</si>
  <si>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</si>
  <si>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</si>
  <si>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</si>
  <si>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</si>
  <si>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</si>
  <si>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</si>
  <si>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</si>
  <si>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</si>
  <si>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</si>
  <si>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</si>
  <si>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</si>
  <si>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</si>
  <si>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</si>
  <si>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</si>
  <si>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</si>
  <si>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</si>
  <si>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</si>
  <si>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</si>
  <si>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</si>
  <si>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</si>
  <si>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</si>
  <si>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</si>
  <si>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</si>
  <si>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</si>
  <si>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</si>
  <si>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</si>
  <si>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</si>
  <si>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</si>
  <si>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</si>
  <si>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</si>
  <si>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</si>
  <si>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</si>
  <si>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</si>
  <si>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</si>
  <si>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</si>
  <si>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</si>
  <si>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</si>
  <si>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</si>
  <si>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</si>
  <si>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</si>
  <si>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</si>
  <si>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</si>
  <si>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</si>
  <si>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</si>
  <si>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</si>
  <si>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</si>
  <si>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</si>
  <si>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</si>
  <si>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</si>
  <si>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</si>
  <si>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</si>
  <si>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</si>
  <si>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</si>
  <si>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</si>
  <si>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</si>
  <si>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</si>
  <si>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</si>
  <si>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</si>
  <si>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</si>
  <si>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</si>
  <si>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</si>
  <si>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</si>
  <si>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</si>
  <si>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</si>
  <si>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雇用者報酬転換比率</t>
    <rPh sb="0" eb="3">
      <t>コヨウシャ</t>
    </rPh>
    <rPh sb="3" eb="5">
      <t>ホウシュウ</t>
    </rPh>
    <rPh sb="5" eb="7">
      <t>テンカン</t>
    </rPh>
    <rPh sb="7" eb="9">
      <t>ヒリツ</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</si>
  <si>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</si>
  <si>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</si>
  <si>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</si>
  <si>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</si>
  <si>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</si>
  <si>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</si>
  <si>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</si>
  <si>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</si>
  <si>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</si>
  <si>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</si>
  <si>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</si>
  <si>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</si>
  <si>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</si>
  <si>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</si>
  <si>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</si>
  <si>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</si>
  <si>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</si>
  <si>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</si>
  <si>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</si>
  <si>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</si>
  <si>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</si>
  <si>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</si>
  <si>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</si>
  <si>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</si>
  <si>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</si>
  <si>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</si>
  <si>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</si>
  <si>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</si>
  <si>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</si>
  <si>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</si>
  <si>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</si>
  <si>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</si>
  <si>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</si>
  <si>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</si>
  <si>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</si>
  <si>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</si>
  <si>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</si>
  <si>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</si>
  <si>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</si>
  <si>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</si>
  <si>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</si>
  <si>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</si>
  <si>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</si>
  <si>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</si>
  <si>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</si>
  <si>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</si>
  <si>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</si>
  <si>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</si>
  <si>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</si>
  <si>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</si>
  <si>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</si>
  <si>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</si>
  <si>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</si>
  <si>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</si>
  <si>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</si>
  <si>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</si>
  <si>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</si>
  <si>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</si>
  <si>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</si>
  <si>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</si>
  <si>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</si>
  <si>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</si>
  <si>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</si>
  <si>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</si>
  <si>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</si>
  <si>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</si>
  <si>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行和</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</si>
  <si>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</si>
  <si>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</si>
  <si>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</si>
  <si>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</si>
  <si>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</si>
  <si>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</si>
  <si>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</si>
  <si>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</si>
  <si>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</si>
  <si>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</si>
  <si>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</si>
  <si>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</si>
  <si>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</si>
  <si>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</si>
  <si>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</si>
  <si>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</si>
  <si>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</si>
  <si>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</si>
  <si>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</si>
  <si>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</si>
  <si>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</si>
  <si>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</si>
  <si>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</si>
  <si>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</si>
  <si>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</si>
  <si>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</si>
  <si>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</si>
  <si>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</si>
  <si>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</si>
  <si>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</si>
  <si>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</si>
  <si>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</si>
  <si>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</si>
  <si>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</si>
  <si>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</si>
  <si>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</si>
  <si>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</si>
  <si>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</si>
  <si>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</si>
  <si>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</si>
  <si>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</si>
  <si>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</si>
  <si>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</si>
  <si>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</si>
  <si>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</si>
  <si>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</si>
  <si>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</si>
  <si>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</si>
  <si>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</si>
  <si>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</si>
  <si>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</si>
  <si>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</si>
  <si>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</si>
  <si>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</si>
  <si>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移輸出</t>
    <rPh sb="0" eb="1">
      <t>イ</t>
    </rPh>
    <rPh sb="1" eb="3">
      <t>ユシュツ</t>
    </rPh>
    <phoneticPr fontId="5"/>
  </si>
  <si>
    <t>移輸入</t>
    <rPh sb="0" eb="1">
      <t>イ</t>
    </rPh>
    <rPh sb="1" eb="3">
      <t>ユニュウ</t>
    </rPh>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</si>
  <si>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</si>
  <si>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</si>
  <si>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</si>
  <si>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</si>
  <si>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</si>
  <si>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</si>
  <si>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</si>
  <si>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</si>
  <si>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</si>
  <si>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</si>
  <si>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</si>
  <si>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</si>
  <si>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</si>
  <si>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</si>
  <si>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</si>
  <si>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</si>
  <si>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</si>
  <si>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</si>
  <si>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 xml:space="preserve"> </t>
  </si>
  <si>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</si>
  <si>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</si>
  <si>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</si>
  <si>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</si>
  <si>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</si>
  <si>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</si>
  <si>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</si>
  <si>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</si>
  <si>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</si>
  <si>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</si>
  <si>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</si>
  <si>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</si>
  <si>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</si>
  <si>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</si>
  <si>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</si>
  <si>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</si>
  <si>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</si>
  <si>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</si>
  <si>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</si>
  <si>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</si>
  <si>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</si>
  <si>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</si>
  <si>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</si>
  <si>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</si>
  <si>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</si>
  <si>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</si>
  <si>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</si>
  <si>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</si>
  <si>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</si>
  <si>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</si>
  <si>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</si>
  <si>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</si>
  <si>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</si>
  <si>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</si>
  <si>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</si>
  <si>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</si>
  <si>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</si>
  <si>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</si>
  <si>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</si>
  <si>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</si>
  <si>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</si>
  <si>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</si>
  <si>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</si>
  <si>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取引基本表（生産者価格表）</t>
  </si>
  <si>
    <t>逆行列係数　〔I-(I-M)A〕-1型</t>
  </si>
  <si>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</si>
  <si>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</si>
  <si>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</si>
  <si>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</si>
  <si>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</si>
  <si>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</si>
  <si>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</si>
  <si>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</si>
  <si>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</si>
  <si>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</si>
  <si>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</si>
  <si>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</si>
  <si>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</si>
  <si>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</si>
  <si>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</si>
  <si>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</si>
  <si>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</si>
  <si>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</si>
  <si>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</si>
  <si>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</si>
  <si>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</si>
  <si>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</si>
  <si>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</si>
  <si>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</si>
  <si>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統合大分類（39部門）</t>
    <rPh sb="0" eb="2">
      <t>トウゴウ</t>
    </rPh>
    <rPh sb="2" eb="3">
      <t>ダイ</t>
    </rPh>
    <rPh sb="3" eb="5">
      <t>ブンルイ</t>
    </rPh>
    <phoneticPr fontId="2"/>
  </si>
  <si>
    <t>　</t>
    <phoneticPr fontId="5"/>
  </si>
  <si>
    <t>40</t>
    <phoneticPr fontId="5"/>
  </si>
  <si>
    <t>県内生産額</t>
    <rPh sb="0" eb="1">
      <t>ケン</t>
    </rPh>
    <phoneticPr fontId="2"/>
  </si>
  <si>
    <t>県内需要合計</t>
    <rPh sb="0" eb="1">
      <t>ケン</t>
    </rPh>
    <phoneticPr fontId="2"/>
  </si>
  <si>
    <t>県内最終需要計</t>
    <rPh sb="0" eb="1">
      <t>ケン</t>
    </rPh>
    <phoneticPr fontId="2"/>
  </si>
  <si>
    <t>県内総固定資本形成（民間）</t>
    <rPh sb="0" eb="1">
      <t>ケン</t>
    </rPh>
    <phoneticPr fontId="2"/>
  </si>
  <si>
    <t>県内総固定資本形成（公的）</t>
    <rPh sb="0" eb="1">
      <t>ケン</t>
    </rPh>
    <phoneticPr fontId="2"/>
  </si>
  <si>
    <t>投入係数表</t>
    <rPh sb="0" eb="2">
      <t>トウニュウ</t>
    </rPh>
    <rPh sb="2" eb="4">
      <t>ケイスウ</t>
    </rPh>
    <phoneticPr fontId="5"/>
  </si>
  <si>
    <t>統合大分類（39部門）</t>
    <rPh sb="2" eb="3">
      <t>ダイ</t>
    </rPh>
    <phoneticPr fontId="5"/>
  </si>
  <si>
    <t>県内生産額</t>
    <rPh sb="0" eb="1">
      <t>ケン</t>
    </rPh>
    <phoneticPr fontId="5"/>
  </si>
  <si>
    <t>県内自給率</t>
    <rPh sb="0" eb="1">
      <t>ケン</t>
    </rPh>
    <phoneticPr fontId="5"/>
  </si>
  <si>
    <t>県内需要合計</t>
    <rPh sb="0" eb="1">
      <t>ケン</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</si>
  <si>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</si>
  <si>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</si>
  <si>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</si>
  <si>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</si>
  <si>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</si>
  <si>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県内自給率</t>
    <rPh sb="0" eb="1">
      <t>ケン</t>
    </rPh>
    <rPh sb="1" eb="2">
      <t>ナイ</t>
    </rPh>
    <rPh sb="2" eb="5">
      <t>ジキュウリツ</t>
    </rPh>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</si>
  <si>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</si>
  <si>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</si>
  <si>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</si>
  <si>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</si>
  <si>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</si>
  <si>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</si>
  <si>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列和</t>
    <rPh sb="0" eb="1">
      <t>レツ</t>
    </rPh>
    <rPh sb="1" eb="2">
      <t>ワ</t>
    </rPh>
    <phoneticPr fontId="5"/>
  </si>
  <si>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</si>
  <si>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</si>
  <si>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</si>
  <si>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</si>
  <si>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</si>
  <si>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</si>
  <si>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</si>
  <si>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(資料：兵庫県統計課「平成27年兵庫県産業連関表」）</t>
    <rPh sb="1" eb="3">
      <t>シリョウ</t>
    </rPh>
    <rPh sb="4" eb="7">
      <t>ヒョウゴケン</t>
    </rPh>
    <rPh sb="7" eb="9">
      <t>トウケイ</t>
    </rPh>
    <rPh sb="9" eb="10">
      <t>カ</t>
    </rPh>
    <rPh sb="11" eb="13">
      <t>ヘイセイ</t>
    </rPh>
    <rPh sb="15" eb="16">
      <t>ネン</t>
    </rPh>
    <rPh sb="16" eb="19">
      <t>ヒョウゴケン</t>
    </rPh>
    <rPh sb="19" eb="21">
      <t>サンギョウ</t>
    </rPh>
    <rPh sb="21" eb="24">
      <t>レンカンヒョウ</t>
    </rPh>
    <phoneticPr fontId="5"/>
  </si>
  <si>
    <t>・雇用者誘発数の基礎となる雇用係数は、「平成27年兵庫県産業連関表・雇用表（39部門分類）」を使用</t>
    <rPh sb="24" eb="25">
      <t>ネン</t>
    </rPh>
    <rPh sb="25" eb="28">
      <t>ヒョウゴケン</t>
    </rPh>
    <rPh sb="28" eb="30">
      <t>サンギョウ</t>
    </rPh>
    <phoneticPr fontId="5"/>
  </si>
  <si>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</si>
  <si>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</si>
  <si>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</si>
  <si>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・平均消費性向は家計調査年報（平成30年）近畿の値（0.682）を使用し、波及効果の試算は2次波及まで</t>
    <phoneticPr fontId="5"/>
  </si>
  <si>
    <t>37</t>
    <phoneticPr fontId="5"/>
  </si>
  <si>
    <t>38</t>
    <phoneticPr fontId="5"/>
  </si>
  <si>
    <t>39</t>
    <phoneticPr fontId="5"/>
  </si>
  <si>
    <t>平均消費
性向
（H30/近畿）</t>
    <rPh sb="13" eb="15">
      <t>キンキ</t>
    </rPh>
    <phoneticPr fontId="5"/>
  </si>
  <si>
    <t>平成27年兵庫県産業連関表</t>
    <rPh sb="5" eb="8">
      <t>ヒョウゴケン</t>
    </rPh>
    <rPh sb="8" eb="10">
      <t>サンギョウ</t>
    </rPh>
    <phoneticPr fontId="3"/>
  </si>
  <si>
    <t>プラスチック・ゴム製品</t>
    <rPh sb="9" eb="11">
      <t>セイヒン</t>
    </rPh>
    <phoneticPr fontId="5"/>
  </si>
  <si>
    <t>情報通信機器</t>
    <phoneticPr fontId="5"/>
  </si>
  <si>
    <t>(出所）兵庫県統計課「平成27年兵庫県産業連関表」</t>
    <rPh sb="1" eb="3">
      <t>シュッショ</t>
    </rPh>
    <rPh sb="4" eb="6">
      <t>ヒョウゴ</t>
    </rPh>
    <rPh sb="6" eb="7">
      <t>ケン</t>
    </rPh>
    <rPh sb="7" eb="9">
      <t>トウケイ</t>
    </rPh>
    <rPh sb="9" eb="10">
      <t>カ</t>
    </rPh>
    <rPh sb="11" eb="13">
      <t>ヘイセイ</t>
    </rPh>
    <rPh sb="15" eb="16">
      <t>ネン</t>
    </rPh>
    <rPh sb="16" eb="19">
      <t>ヒョウゴケン</t>
    </rPh>
    <rPh sb="19" eb="21">
      <t>サンギョウ</t>
    </rPh>
    <rPh sb="21" eb="23">
      <t>レンカン</t>
    </rPh>
    <rPh sb="23" eb="24">
      <t>ヒョウ</t>
    </rPh>
    <phoneticPr fontId="2"/>
  </si>
  <si>
    <t>平成27年兵庫県産業連関表</t>
    <rPh sb="5" eb="8">
      <t>ヒョウゴケン</t>
    </rPh>
    <rPh sb="8" eb="10">
      <t>サンギョウ</t>
    </rPh>
    <phoneticPr fontId="5"/>
  </si>
  <si>
    <t>情報通信機器</t>
    <phoneticPr fontId="5"/>
  </si>
  <si>
    <t>(出所）兵庫県統計課「平成27年兵庫県雇用表」</t>
    <rPh sb="1" eb="3">
      <t>シュッショ</t>
    </rPh>
    <rPh sb="4" eb="6">
      <t>ヒョウゴ</t>
    </rPh>
    <rPh sb="6" eb="7">
      <t>ケン</t>
    </rPh>
    <rPh sb="7" eb="9">
      <t>トウケイ</t>
    </rPh>
    <rPh sb="9" eb="10">
      <t>カ</t>
    </rPh>
    <rPh sb="11" eb="13">
      <t>ヘイセイ</t>
    </rPh>
    <rPh sb="15" eb="16">
      <t>ネン</t>
    </rPh>
    <rPh sb="16" eb="19">
      <t>ヒョウゴケン</t>
    </rPh>
    <rPh sb="19" eb="21">
      <t>コヨウ</t>
    </rPh>
    <rPh sb="21" eb="22">
      <t>ヒョウ</t>
    </rPh>
    <phoneticPr fontId="2"/>
  </si>
  <si>
    <t>運輸・郵便</t>
    <rPh sb="3" eb="5">
      <t>ユウビン</t>
    </rPh>
    <phoneticPr fontId="8"/>
  </si>
  <si>
    <t>H27兵庫県産業連関表ﾃﾞｰﾀ</t>
    <rPh sb="3" eb="6">
      <t>ヒョウゴケン</t>
    </rPh>
    <rPh sb="6" eb="8">
      <t>サンギョウ</t>
    </rPh>
    <phoneticPr fontId="5"/>
  </si>
  <si>
    <t>59</t>
    <phoneticPr fontId="5"/>
  </si>
  <si>
    <t>60</t>
    <phoneticPr fontId="5"/>
  </si>
  <si>
    <t>61</t>
    <phoneticPr fontId="5"/>
  </si>
  <si>
    <t>62</t>
    <phoneticPr fontId="5"/>
  </si>
  <si>
    <t>63</t>
    <phoneticPr fontId="5"/>
  </si>
  <si>
    <t>64</t>
    <phoneticPr fontId="5"/>
  </si>
  <si>
    <t>65</t>
    <phoneticPr fontId="5"/>
  </si>
  <si>
    <t>66</t>
    <phoneticPr fontId="5"/>
  </si>
  <si>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</si>
  <si>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</si>
  <si>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</si>
  <si>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</si>
  <si>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</si>
  <si>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</si>
  <si>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</si>
  <si>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</si>
  <si>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</si>
  <si>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県際収支</t>
    <rPh sb="0" eb="1">
      <t>ケン</t>
    </rPh>
    <rPh sb="1" eb="2">
      <t>サイ</t>
    </rPh>
    <rPh sb="2" eb="4">
      <t>シュウシ</t>
    </rPh>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</si>
  <si>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</si>
  <si>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</si>
  <si>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</si>
  <si>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</si>
  <si>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</si>
  <si>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</si>
  <si>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</si>
  <si>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</si>
  <si>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</si>
  <si>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県際収支</t>
    <rPh sb="0" eb="1">
      <t>ケン</t>
    </rPh>
    <rPh sb="1" eb="2">
      <t>キワ</t>
    </rPh>
    <rPh sb="2" eb="4">
      <t>シュウシ</t>
    </rPh>
    <phoneticPr fontId="5"/>
  </si>
  <si>
    <t>平成27年兵庫県産業連関表</t>
    <rPh sb="0" eb="2">
      <t>ヘイセイ</t>
    </rPh>
    <rPh sb="4" eb="5">
      <t>ネン</t>
    </rPh>
    <rPh sb="5" eb="8">
      <t>ヒョウゴケン</t>
    </rPh>
    <rPh sb="8" eb="10">
      <t>サンギョウ</t>
    </rPh>
    <rPh sb="10" eb="13">
      <t>レンカンヒョウ</t>
    </rPh>
    <phoneticPr fontId="5"/>
  </si>
  <si>
    <t>サービス24-37,39</t>
    <phoneticPr fontId="5"/>
  </si>
  <si>
    <t>財1-23,38</t>
    <rPh sb="0" eb="1">
      <t>ザイ</t>
    </rPh>
    <phoneticPr fontId="5"/>
  </si>
  <si>
    <t>実数（億円）</t>
    <rPh sb="1" eb="2">
      <t>スウ</t>
    </rPh>
    <phoneticPr fontId="5"/>
  </si>
  <si>
    <t>構成比（％）</t>
  </si>
  <si>
    <t>増減率（％）</t>
    <rPh sb="0" eb="2">
      <t>ゾウゲン</t>
    </rPh>
    <rPh sb="2" eb="3">
      <t>リツ</t>
    </rPh>
    <phoneticPr fontId="5"/>
  </si>
  <si>
    <t>項　　　　目</t>
  </si>
  <si>
    <t>平成17年</t>
    <rPh sb="0" eb="2">
      <t>ヘイセイ</t>
    </rPh>
    <rPh sb="4" eb="5">
      <t>ネン</t>
    </rPh>
    <phoneticPr fontId="5"/>
  </si>
  <si>
    <t>平成23年</t>
    <rPh sb="0" eb="2">
      <t>ヘイセイ</t>
    </rPh>
    <rPh sb="4" eb="5">
      <t>ネン</t>
    </rPh>
    <phoneticPr fontId="5"/>
  </si>
  <si>
    <t>平成27年</t>
    <rPh sb="0" eb="2">
      <t>ヘイセイ</t>
    </rPh>
    <rPh sb="4" eb="5">
      <t>ネン</t>
    </rPh>
    <phoneticPr fontId="5"/>
  </si>
  <si>
    <t>H23/H17</t>
    <phoneticPr fontId="22"/>
  </si>
  <si>
    <t>H27/H23</t>
    <phoneticPr fontId="5"/>
  </si>
  <si>
    <t>総供給</t>
  </si>
  <si>
    <t>中間投入</t>
  </si>
  <si>
    <t>財貨の投入</t>
  </si>
  <si>
    <t>サービスの投入</t>
  </si>
  <si>
    <t>粗付加価値</t>
  </si>
  <si>
    <t>家計外消費支出</t>
  </si>
  <si>
    <t>間接税</t>
  </si>
  <si>
    <t>（控除）補助金</t>
  </si>
  <si>
    <t>移輸入</t>
  </si>
  <si>
    <t>輸入(含関税等)</t>
  </si>
  <si>
    <t>移入</t>
  </si>
  <si>
    <t>総需要</t>
  </si>
  <si>
    <t>県内需要</t>
    <rPh sb="0" eb="1">
      <t>ケン</t>
    </rPh>
    <phoneticPr fontId="5"/>
  </si>
  <si>
    <t>中間需要</t>
  </si>
  <si>
    <t>県内最終需要</t>
    <rPh sb="0" eb="1">
      <t>ケン</t>
    </rPh>
    <phoneticPr fontId="5"/>
  </si>
  <si>
    <t>総固定資本形成</t>
  </si>
  <si>
    <t>移輸出</t>
  </si>
  <si>
    <t>県際収支（移輸出－移輸入）</t>
    <rPh sb="0" eb="1">
      <t>ケン</t>
    </rPh>
    <phoneticPr fontId="5"/>
  </si>
  <si>
    <t>　　　 －</t>
  </si>
  <si>
    <t>　</t>
    <phoneticPr fontId="5"/>
  </si>
  <si>
    <t>うち</t>
    <phoneticPr fontId="22"/>
  </si>
  <si>
    <t>産業連関表における主要項目の概要</t>
  </si>
  <si>
    <t>部門別最終需要額（39部門別）</t>
    <rPh sb="0" eb="3">
      <t>ブモンベツ</t>
    </rPh>
    <rPh sb="3" eb="5">
      <t>サイシュウ</t>
    </rPh>
    <rPh sb="5" eb="7">
      <t>ジュヨウ</t>
    </rPh>
    <rPh sb="7" eb="8">
      <t>ガク</t>
    </rPh>
    <rPh sb="11" eb="14">
      <t>ブモンベツ</t>
    </rPh>
    <phoneticPr fontId="5"/>
  </si>
  <si>
    <t>H29年度県ＧＤＰ（名目値）</t>
    <rPh sb="5" eb="6">
      <t>ケン</t>
    </rPh>
    <rPh sb="10" eb="13">
      <t>メイモクチ</t>
    </rPh>
    <phoneticPr fontId="5"/>
  </si>
  <si>
    <t>令和2年平均</t>
    <rPh sb="0" eb="2">
      <t>レイワ</t>
    </rPh>
    <rPh sb="3" eb="4">
      <t>ネン</t>
    </rPh>
    <rPh sb="4" eb="6">
      <t>ヘイキン</t>
    </rPh>
    <phoneticPr fontId="5"/>
  </si>
  <si>
    <t xml:space="preserve"> </t>
    <phoneticPr fontId="5"/>
  </si>
  <si>
    <t>令和元年平均</t>
    <rPh sb="0" eb="2">
      <t>レイワ</t>
    </rPh>
    <rPh sb="2" eb="3">
      <t>ガン</t>
    </rPh>
    <rPh sb="3" eb="4">
      <t>ネン</t>
    </rPh>
    <rPh sb="4" eb="6">
      <t>ヘイキン</t>
    </rPh>
    <phoneticPr fontId="6"/>
  </si>
  <si>
    <t>令和3年平均</t>
    <rPh sb="0" eb="2">
      <t>レイワ</t>
    </rPh>
    <rPh sb="3" eb="4">
      <t>ネン</t>
    </rPh>
    <rPh sb="4" eb="6">
      <t>ヘイキン</t>
    </rPh>
    <phoneticPr fontId="24"/>
  </si>
  <si>
    <t xml:space="preserve"> </t>
    <phoneticPr fontId="24"/>
  </si>
  <si>
    <t>H29～R3平均</t>
    <rPh sb="4" eb="8">
      <t>r3ヘイキン</t>
    </rPh>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</si>
</sst>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 "/>
    <numFmt numFmtId="184" formatCode="0.000000_);[Red]\(0.000000\)"/>
    <numFmt numFmtId="185" formatCode="#,##0.000000_ ;[Red]\-#,##0.000000\ "/>
    <numFmt numFmtId="186" formatCode="0.000000_ ;[Red]\-0.000000\ "/>
    <numFmt numFmtId="187" formatCode="0.000_);[Red]\(0.000\)"/>
    <numFmt numFmtId="188" formatCode="0_ ;[Red]\-0\ "/>
    <numFmt numFmtId="189" formatCode="#,##0.0;[Red]\-#,##0.0"/>
    <numFmt numFmtId="190" formatCode="#,##0.000;[Red]\-#,##0.000"/>
    <numFmt numFmtId="191" formatCode="#,##0.000000;[Red]\-#,##0.000000"/>
    <numFmt numFmtId="192" formatCode="#,##0.00000;[Red]\-#,##0.00000"/>
    <numFmt numFmtId="193" formatCode="#,##0.0;&quot;▲ &quot;#,##0.0"/>
    <numFmt numFmtId="194" formatCode="#,##0;&quot;▲ &quot;#,##0"/>
    <numFmt numFmtId="195" formatCode="#,##0.000000;&quot;▲ &quot;#,##0.000000"/>
  </numFmts>
  <fonts count="25">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font>
    <font>
      <sz val="14"/>
      <name val="明朝"/>
      <family val="1"/>
      <charset val="128"/>
    </font>
    <font>
      <b/>
      <sz val="12"/>
      <name val="ＭＳ Ｐゴシック"/>
      <family val="3"/>
      <charset val="128"/>
    </font>
    <font>
      <sz val="6"/>
      <name val="ＭＳ Ｐゴシック"/>
      <family val="2"/>
      <charset val="128"/>
      <scheme val="minor"/>
    </font>
    <font>
      <sz val="11"/>
      <color theme="1"/>
      <name val="ＭＳ Ｐゴシック"/>
      <family val="3"/>
      <charset val="128"/>
    </font>
    <font>
      <sz val="6"/>
      <name val="ＭＳ 明朝"/>
      <family val="2"/>
      <charset val="128"/>
    </font>
  </fonts>
  <fills count="11">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s>
  <borders count="49">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4">
    <xf numFmtId="0" fontId="0" fillId="0" borderId="0"/>
    <xf numFmtId="38" fontId="1" fillId="0" borderId="0" applyFont="0" applyFill="0" applyBorder="0" applyAlignment="0" applyProtection="0"/>
    <xf numFmtId="0" fontId="4" fillId="0" borderId="0"/>
    <xf numFmtId="0" fontId="20" fillId="0" borderId="0"/>
  </cellStyleXfs>
  <cellXfs count="486">
    <xf numFmtId="0" fontId="0" fillId="0" borderId="0" xfId="0"/>
    <xf numFmtId="0" fontId="1" fillId="0" borderId="0" xfId="0" applyFont="1"/>
    <xf numFmtId="49" fontId="6" fillId="0" borderId="0" xfId="0" applyNumberFormat="1" applyFont="1"/>
    <xf numFmtId="49" fontId="7" fillId="0" borderId="1" xfId="0" applyNumberFormat="1" applyFont="1" applyBorder="1"/>
    <xf numFmtId="49" fontId="7" fillId="0" borderId="2" xfId="0" applyNumberFormat="1" applyFont="1" applyBorder="1"/>
    <xf numFmtId="0" fontId="7" fillId="0" borderId="0" xfId="0" applyFont="1"/>
    <xf numFmtId="0" fontId="7" fillId="0" borderId="5" xfId="0" applyFont="1" applyBorder="1" applyAlignment="1">
      <alignment vertical="top"/>
    </xf>
    <xf numFmtId="0" fontId="7" fillId="0" borderId="6" xfId="0" applyFont="1" applyBorder="1" applyAlignment="1">
      <alignment vertical="top"/>
    </xf>
    <xf numFmtId="49" fontId="7" fillId="0" borderId="4" xfId="0" applyNumberFormat="1" applyFont="1" applyBorder="1"/>
    <xf numFmtId="0" fontId="7" fillId="0" borderId="9" xfId="0" applyFont="1" applyBorder="1"/>
    <xf numFmtId="49" fontId="7" fillId="0" borderId="10" xfId="0" applyNumberFormat="1" applyFont="1" applyBorder="1"/>
    <xf numFmtId="49" fontId="7" fillId="0" borderId="11"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0" fontId="7" fillId="0" borderId="0"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Border="1" applyAlignment="1">
      <alignment vertical="center"/>
    </xf>
    <xf numFmtId="0" fontId="0" fillId="0" borderId="10" xfId="0" applyBorder="1"/>
    <xf numFmtId="0" fontId="0" fillId="0" borderId="14" xfId="0" applyBorder="1"/>
    <xf numFmtId="0" fontId="7" fillId="3" borderId="0" xfId="0" applyFont="1" applyFill="1" applyBorder="1"/>
    <xf numFmtId="0" fontId="0" fillId="4" borderId="14" xfId="0" applyFill="1" applyBorder="1"/>
    <xf numFmtId="0" fontId="0" fillId="4" borderId="0" xfId="0" applyFill="1" applyBorder="1"/>
    <xf numFmtId="0" fontId="0" fillId="4" borderId="5" xfId="0" applyFill="1" applyBorder="1"/>
    <xf numFmtId="0" fontId="0" fillId="4" borderId="7"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Border="1" applyAlignment="1">
      <alignment horizontal="left"/>
    </xf>
    <xf numFmtId="0" fontId="0" fillId="0" borderId="0" xfId="0" applyBorder="1"/>
    <xf numFmtId="0" fontId="0" fillId="0" borderId="9" xfId="0" applyBorder="1"/>
    <xf numFmtId="0" fontId="13" fillId="0" borderId="14" xfId="0" applyFont="1" applyBorder="1" applyAlignment="1">
      <alignment horizontal="left"/>
    </xf>
    <xf numFmtId="0" fontId="11" fillId="0" borderId="0" xfId="0" applyFont="1" applyBorder="1" applyAlignment="1">
      <alignment horizontal="left"/>
    </xf>
    <xf numFmtId="0" fontId="11" fillId="0" borderId="0" xfId="0" applyFont="1" applyBorder="1" applyAlignment="1">
      <alignment vertical="top"/>
    </xf>
    <xf numFmtId="0" fontId="12" fillId="0" borderId="0" xfId="0" applyFont="1" applyBorder="1" applyAlignment="1">
      <alignment vertical="top"/>
    </xf>
    <xf numFmtId="0" fontId="13" fillId="0" borderId="14" xfId="0" applyFont="1" applyBorder="1" applyAlignment="1"/>
    <xf numFmtId="0" fontId="14" fillId="0" borderId="0" xfId="0" applyFont="1" applyBorder="1" applyAlignment="1">
      <alignment vertical="top"/>
    </xf>
    <xf numFmtId="0" fontId="15" fillId="0" borderId="0" xfId="0" applyFont="1" applyBorder="1" applyAlignment="1">
      <alignment vertical="top"/>
    </xf>
    <xf numFmtId="0" fontId="12" fillId="0" borderId="7" xfId="0" applyFont="1" applyBorder="1" applyAlignment="1">
      <alignment horizontal="left"/>
    </xf>
    <xf numFmtId="0" fontId="0" fillId="0" borderId="6" xfId="0" applyBorder="1"/>
    <xf numFmtId="0" fontId="0" fillId="0" borderId="0" xfId="0" applyAlignment="1"/>
    <xf numFmtId="0" fontId="0" fillId="4" borderId="15" xfId="0" applyFill="1" applyBorder="1"/>
    <xf numFmtId="0" fontId="0" fillId="4" borderId="13" xfId="0" applyFill="1" applyBorder="1"/>
    <xf numFmtId="0" fontId="0" fillId="4" borderId="12" xfId="0" applyFill="1" applyBorder="1"/>
    <xf numFmtId="0" fontId="0" fillId="3" borderId="0" xfId="0" applyFill="1" applyBorder="1"/>
    <xf numFmtId="0" fontId="16" fillId="5" borderId="0" xfId="0" applyFont="1" applyFill="1"/>
    <xf numFmtId="0" fontId="6" fillId="0" borderId="0" xfId="0" applyFont="1" applyBorder="1"/>
    <xf numFmtId="0" fontId="9" fillId="0" borderId="0" xfId="0" applyFont="1" applyBorder="1"/>
    <xf numFmtId="0" fontId="1" fillId="0" borderId="0" xfId="0" applyFont="1" applyBorder="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0" fontId="1" fillId="0" borderId="11" xfId="0" applyFont="1" applyBorder="1"/>
    <xf numFmtId="182" fontId="0" fillId="0" borderId="0" xfId="0" applyNumberFormat="1" applyBorder="1"/>
    <xf numFmtId="0" fontId="6" fillId="0" borderId="0" xfId="0" applyFont="1" applyAlignment="1">
      <alignment horizontal="left"/>
    </xf>
    <xf numFmtId="0" fontId="6" fillId="3" borderId="0" xfId="0" applyFont="1" applyFill="1" applyBorder="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0" xfId="0" applyFont="1" applyBorder="1" applyAlignment="1">
      <alignment horizontal="center" vertical="center"/>
    </xf>
    <xf numFmtId="179" fontId="7" fillId="4" borderId="0" xfId="0" applyNumberFormat="1" applyFont="1" applyFill="1" applyBorder="1"/>
    <xf numFmtId="184" fontId="7" fillId="0" borderId="0" xfId="0" applyNumberFormat="1" applyFont="1" applyBorder="1"/>
    <xf numFmtId="181" fontId="7" fillId="0" borderId="0" xfId="0" applyNumberFormat="1" applyFont="1" applyBorder="1"/>
    <xf numFmtId="181" fontId="7" fillId="0" borderId="9" xfId="0" applyNumberFormat="1" applyFont="1" applyBorder="1"/>
    <xf numFmtId="187" fontId="7" fillId="2" borderId="0" xfId="0" applyNumberFormat="1" applyFont="1" applyFill="1" applyBorder="1" applyAlignment="1">
      <alignment horizontal="right" vertical="center"/>
    </xf>
    <xf numFmtId="181" fontId="7" fillId="2" borderId="0" xfId="0" applyNumberFormat="1" applyFont="1" applyFill="1" applyBorder="1" applyAlignment="1">
      <alignment horizontal="right" vertical="center"/>
    </xf>
    <xf numFmtId="186" fontId="7" fillId="0" borderId="0" xfId="0" applyNumberFormat="1" applyFont="1" applyBorder="1" applyAlignment="1">
      <alignment horizontal="right" vertical="center"/>
    </xf>
    <xf numFmtId="180" fontId="7" fillId="0" borderId="0" xfId="0" applyNumberFormat="1" applyFont="1" applyBorder="1" applyAlignment="1">
      <alignment horizontal="right" vertical="center"/>
    </xf>
    <xf numFmtId="181" fontId="7" fillId="0" borderId="0" xfId="0" applyNumberFormat="1" applyFont="1" applyBorder="1" applyAlignment="1">
      <alignment horizontal="right" vertical="center"/>
    </xf>
    <xf numFmtId="181" fontId="7" fillId="4" borderId="0" xfId="0" applyNumberFormat="1" applyFont="1" applyFill="1" applyBorder="1"/>
    <xf numFmtId="185" fontId="7" fillId="0" borderId="0" xfId="0" applyNumberFormat="1" applyFont="1" applyBorder="1"/>
    <xf numFmtId="180" fontId="7" fillId="4" borderId="9" xfId="0" applyNumberFormat="1" applyFont="1" applyFill="1" applyBorder="1"/>
    <xf numFmtId="176" fontId="7" fillId="0" borderId="14" xfId="0" applyNumberFormat="1" applyFont="1" applyBorder="1"/>
    <xf numFmtId="188" fontId="7" fillId="4" borderId="0" xfId="0" applyNumberFormat="1" applyFont="1" applyFill="1" applyBorder="1"/>
    <xf numFmtId="188" fontId="7" fillId="4" borderId="9" xfId="0" applyNumberFormat="1" applyFont="1" applyFill="1" applyBorder="1"/>
    <xf numFmtId="179" fontId="7" fillId="0" borderId="0" xfId="0" applyNumberFormat="1" applyFont="1" applyBorder="1"/>
    <xf numFmtId="179" fontId="7" fillId="0" borderId="0" xfId="0" applyNumberFormat="1" applyFont="1" applyFill="1" applyBorder="1"/>
    <xf numFmtId="181" fontId="7" fillId="0" borderId="13" xfId="0" applyNumberFormat="1" applyFont="1" applyBorder="1"/>
    <xf numFmtId="184" fontId="7" fillId="0" borderId="13" xfId="0" applyNumberFormat="1" applyFont="1" applyBorder="1"/>
    <xf numFmtId="181" fontId="7" fillId="0" borderId="12" xfId="0" applyNumberFormat="1" applyFont="1" applyBorder="1"/>
    <xf numFmtId="0" fontId="7" fillId="0" borderId="13" xfId="0" applyFont="1" applyBorder="1"/>
    <xf numFmtId="186"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5"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8" fontId="7" fillId="4" borderId="13" xfId="0" applyNumberFormat="1" applyFont="1" applyFill="1" applyBorder="1"/>
    <xf numFmtId="188" fontId="7" fillId="4" borderId="12" xfId="0" applyNumberFormat="1" applyFont="1" applyFill="1" applyBorder="1"/>
    <xf numFmtId="182" fontId="0" fillId="0" borderId="0" xfId="0" applyNumberFormat="1" applyFill="1" applyBorder="1"/>
    <xf numFmtId="0" fontId="6" fillId="0" borderId="14" xfId="0" applyFont="1" applyBorder="1"/>
    <xf numFmtId="0" fontId="6" fillId="0" borderId="14" xfId="0" applyFont="1" applyFill="1" applyBorder="1"/>
    <xf numFmtId="0" fontId="6" fillId="0" borderId="1" xfId="0" applyFont="1" applyBorder="1"/>
    <xf numFmtId="0" fontId="6" fillId="0" borderId="2" xfId="0" applyFont="1" applyBorder="1"/>
    <xf numFmtId="0" fontId="0" fillId="0" borderId="15" xfId="0" applyBorder="1"/>
    <xf numFmtId="191" fontId="7" fillId="0" borderId="0" xfId="1" applyNumberFormat="1" applyFont="1" applyBorder="1"/>
    <xf numFmtId="191" fontId="7" fillId="0" borderId="13" xfId="1" applyNumberFormat="1" applyFont="1" applyBorder="1"/>
    <xf numFmtId="49" fontId="0" fillId="0" borderId="0" xfId="0" applyNumberFormat="1" applyFont="1" applyBorder="1"/>
    <xf numFmtId="180" fontId="7" fillId="0" borderId="13" xfId="0" applyNumberFormat="1" applyFont="1" applyBorder="1" applyAlignment="1">
      <alignment horizontal="right" vertical="center"/>
    </xf>
    <xf numFmtId="180" fontId="7" fillId="0" borderId="0" xfId="0" applyNumberFormat="1" applyFont="1" applyBorder="1"/>
    <xf numFmtId="180" fontId="7" fillId="0" borderId="9" xfId="0" applyNumberFormat="1" applyFont="1" applyBorder="1"/>
    <xf numFmtId="180" fontId="7" fillId="0" borderId="12" xfId="0" applyNumberFormat="1" applyFont="1" applyBorder="1"/>
    <xf numFmtId="0" fontId="6" fillId="0" borderId="0" xfId="0" applyFont="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0" borderId="1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9" fontId="1" fillId="2" borderId="3" xfId="1" applyNumberFormat="1" applyFont="1" applyFill="1" applyBorder="1"/>
    <xf numFmtId="189" fontId="1" fillId="2" borderId="0" xfId="1" applyNumberFormat="1" applyFont="1" applyFill="1" applyBorder="1"/>
    <xf numFmtId="189"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9" fontId="0" fillId="4" borderId="4" xfId="1" applyNumberFormat="1" applyFont="1" applyFill="1" applyBorder="1"/>
    <xf numFmtId="189" fontId="0" fillId="4" borderId="10" xfId="1" applyNumberFormat="1" applyFont="1" applyFill="1" applyBorder="1"/>
    <xf numFmtId="189" fontId="0" fillId="4" borderId="8" xfId="1" applyNumberFormat="1" applyFont="1" applyFill="1" applyBorder="1"/>
    <xf numFmtId="189" fontId="0" fillId="4" borderId="11" xfId="1" applyNumberFormat="1" applyFont="1" applyFill="1" applyBorder="1"/>
    <xf numFmtId="0" fontId="9" fillId="0" borderId="0" xfId="0"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applyAlignment="1"/>
    <xf numFmtId="189"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40" fontId="6" fillId="3" borderId="14" xfId="1" applyNumberFormat="1" applyFont="1" applyFill="1" applyBorder="1"/>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applyAlignment="1"/>
    <xf numFmtId="38" fontId="18" fillId="3" borderId="13" xfId="1" applyFont="1" applyFill="1" applyBorder="1"/>
    <xf numFmtId="38" fontId="18" fillId="3" borderId="12" xfId="1" applyFont="1" applyFill="1" applyBorder="1"/>
    <xf numFmtId="0" fontId="7" fillId="3" borderId="0" xfId="0" applyFont="1" applyFill="1" applyBorder="1" applyAlignment="1"/>
    <xf numFmtId="49" fontId="0" fillId="0" borderId="0" xfId="0" applyNumberFormat="1" applyFont="1"/>
    <xf numFmtId="0" fontId="6" fillId="3" borderId="3" xfId="0" applyFont="1" applyFill="1" applyBorder="1" applyAlignment="1">
      <alignment horizontal="center"/>
    </xf>
    <xf numFmtId="0" fontId="6" fillId="0" borderId="3" xfId="0" applyFont="1" applyBorder="1" applyAlignment="1">
      <alignment horizontal="center"/>
    </xf>
    <xf numFmtId="49" fontId="6" fillId="0" borderId="4" xfId="0" applyNumberFormat="1" applyFont="1" applyBorder="1" applyAlignment="1">
      <alignment horizontal="center"/>
    </xf>
    <xf numFmtId="0" fontId="6" fillId="3" borderId="0" xfId="0" applyFont="1" applyFill="1" applyBorder="1" applyAlignment="1">
      <alignment horizontal="center" vertical="top" wrapText="1"/>
    </xf>
    <xf numFmtId="0" fontId="6" fillId="0" borderId="0" xfId="0" applyFont="1" applyBorder="1" applyAlignment="1">
      <alignment horizontal="center" vertical="top" wrapText="1"/>
    </xf>
    <xf numFmtId="0" fontId="6" fillId="0" borderId="8" xfId="0" applyFont="1" applyBorder="1" applyAlignment="1">
      <alignment horizontal="center" vertical="top" wrapText="1"/>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90" fontId="0" fillId="0" borderId="10" xfId="1" applyNumberFormat="1" applyFont="1" applyBorder="1"/>
    <xf numFmtId="0" fontId="1" fillId="0" borderId="5" xfId="0" applyFont="1" applyBorder="1"/>
    <xf numFmtId="0" fontId="1" fillId="0" borderId="15" xfId="0" applyFont="1" applyBorder="1"/>
    <xf numFmtId="179" fontId="7" fillId="6" borderId="0" xfId="0" applyNumberFormat="1" applyFont="1" applyFill="1" applyBorder="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9" fontId="1" fillId="2" borderId="4" xfId="1" applyNumberFormat="1" applyFont="1" applyFill="1" applyBorder="1"/>
    <xf numFmtId="189" fontId="1" fillId="2" borderId="10" xfId="1" applyNumberFormat="1" applyFont="1" applyFill="1" applyBorder="1"/>
    <xf numFmtId="189"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3" fontId="1" fillId="2" borderId="10" xfId="1" applyNumberFormat="1" applyFont="1" applyFill="1" applyBorder="1"/>
    <xf numFmtId="193" fontId="1" fillId="2" borderId="4" xfId="1" applyNumberFormat="1" applyFont="1" applyFill="1" applyBorder="1"/>
    <xf numFmtId="193" fontId="1" fillId="2" borderId="8" xfId="1" applyNumberFormat="1" applyFont="1" applyFill="1" applyBorder="1"/>
    <xf numFmtId="0" fontId="7" fillId="3" borderId="3" xfId="0" applyFont="1" applyFill="1" applyBorder="1" applyAlignment="1"/>
    <xf numFmtId="0" fontId="7" fillId="3" borderId="7" xfId="0" applyFont="1" applyFill="1" applyBorder="1" applyAlignment="1"/>
    <xf numFmtId="0" fontId="7" fillId="3" borderId="13" xfId="0" applyFont="1" applyFill="1" applyBorder="1" applyAlignment="1"/>
    <xf numFmtId="189" fontId="0" fillId="0" borderId="0" xfId="1" applyNumberFormat="1" applyFont="1"/>
    <xf numFmtId="189" fontId="0" fillId="0" borderId="0" xfId="0" applyNumberFormat="1"/>
    <xf numFmtId="189" fontId="0" fillId="0" borderId="3" xfId="1" applyNumberFormat="1" applyFont="1" applyBorder="1"/>
    <xf numFmtId="189" fontId="0" fillId="0" borderId="7" xfId="1" applyNumberFormat="1" applyFont="1" applyBorder="1"/>
    <xf numFmtId="190" fontId="18" fillId="0" borderId="4" xfId="1" applyNumberFormat="1" applyFont="1" applyBorder="1"/>
    <xf numFmtId="190" fontId="0" fillId="0" borderId="2" xfId="1" applyNumberFormat="1" applyFont="1" applyBorder="1"/>
    <xf numFmtId="190" fontId="18" fillId="0" borderId="10" xfId="1" applyNumberFormat="1" applyFont="1" applyBorder="1"/>
    <xf numFmtId="190" fontId="18" fillId="0" borderId="9" xfId="1" applyNumberFormat="1" applyFont="1" applyBorder="1"/>
    <xf numFmtId="190" fontId="0" fillId="0" borderId="9" xfId="1" applyNumberFormat="1" applyFont="1" applyBorder="1"/>
    <xf numFmtId="0" fontId="6" fillId="6" borderId="14" xfId="0" applyFont="1" applyFill="1" applyBorder="1"/>
    <xf numFmtId="0" fontId="7" fillId="0" borderId="0" xfId="0" applyFont="1" applyAlignment="1">
      <alignment horizontal="left"/>
    </xf>
    <xf numFmtId="38" fontId="6" fillId="0" borderId="10" xfId="1" applyFont="1" applyBorder="1" applyAlignment="1">
      <alignment horizontal="center" vertical="center"/>
    </xf>
    <xf numFmtId="38" fontId="6" fillId="0" borderId="9" xfId="1" applyFont="1" applyBorder="1" applyAlignment="1">
      <alignment horizontal="center" vertical="center"/>
    </xf>
    <xf numFmtId="193" fontId="1" fillId="2" borderId="9" xfId="1" applyNumberFormat="1" applyFont="1" applyFill="1" applyBorder="1"/>
    <xf numFmtId="193" fontId="1" fillId="2" borderId="2" xfId="1" applyNumberFormat="1" applyFont="1" applyFill="1" applyBorder="1"/>
    <xf numFmtId="193" fontId="1" fillId="2" borderId="6" xfId="1" applyNumberFormat="1" applyFont="1" applyFill="1" applyBorder="1"/>
    <xf numFmtId="0" fontId="0" fillId="0" borderId="1" xfId="0" applyBorder="1" applyAlignment="1">
      <alignment horizontal="left"/>
    </xf>
    <xf numFmtId="0" fontId="7" fillId="3" borderId="3" xfId="0" applyFont="1" applyFill="1" applyBorder="1"/>
    <xf numFmtId="189" fontId="7" fillId="0" borderId="13" xfId="1" applyNumberFormat="1" applyFont="1" applyBorder="1"/>
    <xf numFmtId="0" fontId="0" fillId="4" borderId="1" xfId="0" applyFill="1" applyBorder="1"/>
    <xf numFmtId="0" fontId="0" fillId="4" borderId="3" xfId="0" applyFill="1" applyBorder="1"/>
    <xf numFmtId="191" fontId="6" fillId="3" borderId="0" xfId="1" applyNumberFormat="1" applyFont="1" applyFill="1" applyBorder="1" applyAlignment="1"/>
    <xf numFmtId="191" fontId="6" fillId="0" borderId="4" xfId="1" applyNumberFormat="1" applyFont="1" applyBorder="1"/>
    <xf numFmtId="191" fontId="6" fillId="0" borderId="10" xfId="1" applyNumberFormat="1" applyFont="1" applyBorder="1"/>
    <xf numFmtId="191" fontId="6" fillId="0" borderId="15" xfId="1" applyNumberFormat="1" applyFont="1" applyBorder="1"/>
    <xf numFmtId="191" fontId="6" fillId="0" borderId="13" xfId="1" applyNumberFormat="1" applyFont="1" applyBorder="1"/>
    <xf numFmtId="191" fontId="6" fillId="0" borderId="11" xfId="1" applyNumberFormat="1" applyFont="1" applyBorder="1"/>
    <xf numFmtId="0" fontId="6" fillId="0" borderId="0" xfId="0" applyFont="1" applyAlignment="1">
      <alignment horizontal="right"/>
    </xf>
    <xf numFmtId="0" fontId="21" fillId="6" borderId="0" xfId="3" quotePrefix="1" applyFont="1" applyFill="1" applyAlignment="1">
      <alignment horizontal="left" vertical="center"/>
    </xf>
    <xf numFmtId="0" fontId="1" fillId="6" borderId="0" xfId="3" applyFont="1" applyFill="1" applyAlignment="1">
      <alignment vertical="center"/>
    </xf>
    <xf numFmtId="0" fontId="4" fillId="0" borderId="0" xfId="3" applyFont="1" applyAlignment="1">
      <alignment vertical="center"/>
    </xf>
    <xf numFmtId="0" fontId="1" fillId="6" borderId="16" xfId="3" applyFont="1" applyFill="1" applyBorder="1"/>
    <xf numFmtId="0" fontId="1" fillId="6" borderId="17" xfId="3" applyFont="1" applyFill="1" applyBorder="1"/>
    <xf numFmtId="0" fontId="1" fillId="6" borderId="18" xfId="3" applyFont="1" applyFill="1" applyBorder="1"/>
    <xf numFmtId="0" fontId="4" fillId="0" borderId="0" xfId="3" applyFont="1"/>
    <xf numFmtId="0" fontId="1" fillId="6" borderId="21" xfId="3" applyFont="1" applyFill="1" applyBorder="1" applyAlignment="1">
      <alignment horizontal="centerContinuous"/>
    </xf>
    <xf numFmtId="0" fontId="1" fillId="6" borderId="22" xfId="3" applyFont="1" applyFill="1" applyBorder="1" applyAlignment="1">
      <alignment horizontal="centerContinuous"/>
    </xf>
    <xf numFmtId="0" fontId="1" fillId="6" borderId="23" xfId="3" applyFont="1" applyFill="1" applyBorder="1" applyAlignment="1">
      <alignment horizontal="centerContinuous"/>
    </xf>
    <xf numFmtId="0" fontId="1" fillId="6" borderId="24" xfId="3" applyFont="1" applyFill="1" applyBorder="1" applyAlignment="1">
      <alignment horizontal="centerContinuous"/>
    </xf>
    <xf numFmtId="0" fontId="1" fillId="6" borderId="25" xfId="3" applyFont="1" applyFill="1" applyBorder="1" applyAlignment="1">
      <alignment horizontal="center" vertical="center"/>
    </xf>
    <xf numFmtId="0" fontId="1" fillId="6" borderId="26" xfId="3" applyFont="1" applyFill="1" applyBorder="1" applyAlignment="1">
      <alignment horizontal="center" vertical="center"/>
    </xf>
    <xf numFmtId="0" fontId="1" fillId="6" borderId="27" xfId="3" applyFont="1" applyFill="1" applyBorder="1" applyAlignment="1">
      <alignment horizontal="center" vertical="center"/>
    </xf>
    <xf numFmtId="0" fontId="1" fillId="6" borderId="28" xfId="3" applyFont="1" applyFill="1" applyBorder="1" applyAlignment="1">
      <alignment horizontal="center" vertical="center"/>
    </xf>
    <xf numFmtId="0" fontId="1" fillId="6" borderId="29" xfId="3" applyFont="1" applyFill="1" applyBorder="1" applyAlignment="1">
      <alignment horizontal="center"/>
    </xf>
    <xf numFmtId="0" fontId="1" fillId="6" borderId="30" xfId="3" applyFont="1" applyFill="1" applyBorder="1"/>
    <xf numFmtId="0" fontId="1" fillId="6" borderId="0" xfId="3" applyFont="1" applyFill="1" applyBorder="1"/>
    <xf numFmtId="0" fontId="1" fillId="6" borderId="31" xfId="3" applyFont="1" applyFill="1" applyBorder="1"/>
    <xf numFmtId="194" fontId="19" fillId="6" borderId="30" xfId="1" applyNumberFormat="1" applyFont="1" applyFill="1" applyBorder="1" applyAlignment="1">
      <alignment horizontal="right"/>
    </xf>
    <xf numFmtId="194" fontId="19" fillId="6" borderId="14" xfId="3" applyNumberFormat="1" applyFont="1" applyFill="1" applyBorder="1"/>
    <xf numFmtId="193" fontId="19" fillId="6" borderId="10" xfId="1" applyNumberFormat="1" applyFont="1" applyFill="1" applyBorder="1" applyAlignment="1"/>
    <xf numFmtId="193" fontId="19" fillId="6" borderId="9" xfId="1" applyNumberFormat="1" applyFont="1" applyFill="1" applyBorder="1" applyAlignment="1"/>
    <xf numFmtId="193" fontId="1" fillId="6" borderId="8" xfId="3" applyNumberFormat="1" applyFont="1" applyFill="1" applyBorder="1"/>
    <xf numFmtId="193" fontId="1" fillId="6" borderId="32" xfId="3" applyNumberFormat="1" applyFont="1" applyFill="1" applyBorder="1"/>
    <xf numFmtId="0" fontId="1" fillId="6" borderId="1" xfId="3" quotePrefix="1" applyFont="1" applyFill="1" applyBorder="1" applyAlignment="1">
      <alignment horizontal="left"/>
    </xf>
    <xf numFmtId="0" fontId="1" fillId="6" borderId="3" xfId="3" applyFont="1" applyFill="1" applyBorder="1"/>
    <xf numFmtId="0" fontId="1" fillId="6" borderId="33" xfId="3" applyFont="1" applyFill="1" applyBorder="1"/>
    <xf numFmtId="194" fontId="19" fillId="6" borderId="34" xfId="1" applyNumberFormat="1" applyFont="1" applyFill="1" applyBorder="1" applyAlignment="1">
      <alignment horizontal="right"/>
    </xf>
    <xf numFmtId="194" fontId="19" fillId="6" borderId="15" xfId="3" applyNumberFormat="1" applyFont="1" applyFill="1" applyBorder="1"/>
    <xf numFmtId="193" fontId="19" fillId="6" borderId="11" xfId="1" applyNumberFormat="1" applyFont="1" applyFill="1" applyBorder="1" applyAlignment="1"/>
    <xf numFmtId="193" fontId="19" fillId="6" borderId="12" xfId="1" applyNumberFormat="1" applyFont="1" applyFill="1" applyBorder="1" applyAlignment="1"/>
    <xf numFmtId="193" fontId="1" fillId="6" borderId="10" xfId="3" applyNumberFormat="1" applyFont="1" applyFill="1" applyBorder="1"/>
    <xf numFmtId="193" fontId="1" fillId="6" borderId="35" xfId="3" applyNumberFormat="1" applyFont="1" applyFill="1" applyBorder="1"/>
    <xf numFmtId="0" fontId="1" fillId="6" borderId="14" xfId="3" applyFont="1" applyFill="1" applyBorder="1"/>
    <xf numFmtId="194" fontId="1" fillId="6" borderId="36" xfId="1" applyNumberFormat="1" applyFont="1" applyFill="1" applyBorder="1" applyAlignment="1">
      <alignment horizontal="right"/>
    </xf>
    <xf numFmtId="194" fontId="19" fillId="6" borderId="1" xfId="3" applyNumberFormat="1" applyFont="1" applyFill="1" applyBorder="1"/>
    <xf numFmtId="193" fontId="19" fillId="6" borderId="4" xfId="1" applyNumberFormat="1" applyFont="1" applyFill="1" applyBorder="1" applyAlignment="1"/>
    <xf numFmtId="193" fontId="19" fillId="6" borderId="2" xfId="1" applyNumberFormat="1" applyFont="1" applyFill="1" applyBorder="1" applyAlignment="1"/>
    <xf numFmtId="193" fontId="1" fillId="6" borderId="11" xfId="3" applyNumberFormat="1" applyFont="1" applyFill="1" applyBorder="1"/>
    <xf numFmtId="193" fontId="1" fillId="6" borderId="37" xfId="3" applyNumberFormat="1" applyFont="1" applyFill="1" applyBorder="1"/>
    <xf numFmtId="0" fontId="1" fillId="6" borderId="38" xfId="3" quotePrefix="1" applyFont="1" applyFill="1" applyBorder="1" applyAlignment="1">
      <alignment horizontal="left"/>
    </xf>
    <xf numFmtId="194" fontId="1" fillId="6" borderId="30" xfId="1" quotePrefix="1" applyNumberFormat="1" applyFont="1" applyFill="1" applyBorder="1" applyAlignment="1">
      <alignment horizontal="right"/>
    </xf>
    <xf numFmtId="0" fontId="1" fillId="6" borderId="5" xfId="3" applyFont="1" applyFill="1" applyBorder="1"/>
    <xf numFmtId="0" fontId="1" fillId="6" borderId="32" xfId="3" quotePrefix="1" applyFont="1" applyFill="1" applyBorder="1" applyAlignment="1">
      <alignment horizontal="left"/>
    </xf>
    <xf numFmtId="194" fontId="19" fillId="6" borderId="5" xfId="3" applyNumberFormat="1" applyFont="1" applyFill="1" applyBorder="1"/>
    <xf numFmtId="193" fontId="19" fillId="6" borderId="8" xfId="1" applyNumberFormat="1" applyFont="1" applyFill="1" applyBorder="1" applyAlignment="1"/>
    <xf numFmtId="193" fontId="19" fillId="6" borderId="6" xfId="1" applyNumberFormat="1" applyFont="1" applyFill="1" applyBorder="1" applyAlignment="1"/>
    <xf numFmtId="194" fontId="19" fillId="6" borderId="36" xfId="1" applyNumberFormat="1" applyFont="1" applyFill="1" applyBorder="1" applyAlignment="1">
      <alignment horizontal="right"/>
    </xf>
    <xf numFmtId="0" fontId="1" fillId="6" borderId="38" xfId="3" applyFont="1" applyFill="1" applyBorder="1"/>
    <xf numFmtId="194" fontId="1" fillId="6" borderId="30" xfId="1" applyNumberFormat="1" applyFont="1" applyFill="1" applyBorder="1" applyAlignment="1">
      <alignment horizontal="right"/>
    </xf>
    <xf numFmtId="194" fontId="19" fillId="6" borderId="4" xfId="3" applyNumberFormat="1" applyFont="1" applyFill="1" applyBorder="1"/>
    <xf numFmtId="0" fontId="1" fillId="6" borderId="35" xfId="3" applyFont="1" applyFill="1" applyBorder="1"/>
    <xf numFmtId="194" fontId="19" fillId="6" borderId="10" xfId="3" applyNumberFormat="1" applyFont="1" applyFill="1" applyBorder="1"/>
    <xf numFmtId="0" fontId="1" fillId="6" borderId="32" xfId="3" applyFont="1" applyFill="1" applyBorder="1"/>
    <xf numFmtId="194" fontId="19" fillId="6" borderId="8" xfId="3" applyNumberFormat="1" applyFont="1" applyFill="1" applyBorder="1"/>
    <xf numFmtId="0" fontId="1" fillId="6" borderId="1" xfId="3" applyFont="1" applyFill="1" applyBorder="1"/>
    <xf numFmtId="0" fontId="1" fillId="6" borderId="39" xfId="3" applyFont="1" applyFill="1" applyBorder="1"/>
    <xf numFmtId="0" fontId="1" fillId="6" borderId="40" xfId="3" applyFont="1" applyFill="1" applyBorder="1"/>
    <xf numFmtId="194" fontId="1" fillId="6" borderId="39" xfId="1" applyNumberFormat="1" applyFont="1" applyFill="1" applyBorder="1" applyAlignment="1">
      <alignment horizontal="right"/>
    </xf>
    <xf numFmtId="0" fontId="1" fillId="6" borderId="41" xfId="3" applyFont="1" applyFill="1" applyBorder="1"/>
    <xf numFmtId="194" fontId="19" fillId="6" borderId="41" xfId="1" applyNumberFormat="1" applyFont="1" applyFill="1" applyBorder="1" applyAlignment="1">
      <alignment horizontal="right"/>
    </xf>
    <xf numFmtId="0" fontId="1" fillId="6" borderId="13" xfId="3" applyFont="1" applyFill="1" applyBorder="1"/>
    <xf numFmtId="0" fontId="1" fillId="6" borderId="42" xfId="3" applyFont="1" applyFill="1" applyBorder="1"/>
    <xf numFmtId="193" fontId="1" fillId="6" borderId="4" xfId="3" applyNumberFormat="1" applyFont="1" applyFill="1" applyBorder="1"/>
    <xf numFmtId="193" fontId="1" fillId="6" borderId="38" xfId="3" applyNumberFormat="1" applyFont="1" applyFill="1" applyBorder="1"/>
    <xf numFmtId="194" fontId="1" fillId="6" borderId="43" xfId="1" applyNumberFormat="1" applyFont="1" applyFill="1" applyBorder="1" applyAlignment="1">
      <alignment horizontal="right"/>
    </xf>
    <xf numFmtId="194" fontId="19" fillId="6" borderId="3" xfId="3" applyNumberFormat="1" applyFont="1" applyFill="1" applyBorder="1"/>
    <xf numFmtId="193" fontId="19" fillId="6" borderId="3" xfId="1" applyNumberFormat="1" applyFont="1" applyFill="1" applyBorder="1" applyAlignment="1"/>
    <xf numFmtId="193" fontId="1" fillId="6" borderId="33" xfId="3" applyNumberFormat="1" applyFont="1" applyFill="1" applyBorder="1"/>
    <xf numFmtId="194" fontId="1" fillId="6" borderId="44" xfId="1" applyNumberFormat="1" applyFont="1" applyFill="1" applyBorder="1" applyAlignment="1">
      <alignment horizontal="right"/>
    </xf>
    <xf numFmtId="194" fontId="19" fillId="6" borderId="0" xfId="3" applyNumberFormat="1" applyFont="1" applyFill="1" applyBorder="1"/>
    <xf numFmtId="193" fontId="19" fillId="6" borderId="0" xfId="1" applyNumberFormat="1" applyFont="1" applyFill="1" applyBorder="1" applyAlignment="1"/>
    <xf numFmtId="193" fontId="1" fillId="6" borderId="31" xfId="3" applyNumberFormat="1" applyFont="1" applyFill="1" applyBorder="1"/>
    <xf numFmtId="0" fontId="1" fillId="6" borderId="35" xfId="3" applyFont="1" applyFill="1" applyBorder="1" applyAlignment="1">
      <alignment shrinkToFit="1"/>
    </xf>
    <xf numFmtId="194" fontId="1" fillId="6" borderId="45" xfId="1" applyNumberFormat="1" applyFont="1" applyFill="1" applyBorder="1" applyAlignment="1">
      <alignment horizontal="right"/>
    </xf>
    <xf numFmtId="194" fontId="19" fillId="6" borderId="7" xfId="3" applyNumberFormat="1" applyFont="1" applyFill="1" applyBorder="1"/>
    <xf numFmtId="193" fontId="19" fillId="6" borderId="7" xfId="1" applyNumberFormat="1" applyFont="1" applyFill="1" applyBorder="1" applyAlignment="1"/>
    <xf numFmtId="193" fontId="1" fillId="6" borderId="40" xfId="3" applyNumberFormat="1" applyFont="1" applyFill="1" applyBorder="1"/>
    <xf numFmtId="0" fontId="1" fillId="6" borderId="7" xfId="3" applyFont="1" applyFill="1" applyBorder="1"/>
    <xf numFmtId="194" fontId="19" fillId="6" borderId="39" xfId="1" applyNumberFormat="1" applyFont="1" applyFill="1" applyBorder="1" applyAlignment="1">
      <alignment horizontal="right"/>
    </xf>
    <xf numFmtId="0" fontId="7" fillId="6" borderId="30" xfId="0" applyFont="1" applyFill="1" applyBorder="1" applyAlignment="1">
      <alignment vertical="top"/>
    </xf>
    <xf numFmtId="194" fontId="1" fillId="6" borderId="41" xfId="1" applyNumberFormat="1" applyFont="1" applyFill="1" applyBorder="1" applyAlignment="1">
      <alignment horizontal="right"/>
    </xf>
    <xf numFmtId="194" fontId="1" fillId="6" borderId="4" xfId="1" applyNumberFormat="1" applyFont="1" applyFill="1" applyBorder="1" applyAlignment="1"/>
    <xf numFmtId="194" fontId="1" fillId="6" borderId="3" xfId="1" applyNumberFormat="1" applyFont="1" applyFill="1" applyBorder="1" applyAlignment="1"/>
    <xf numFmtId="193" fontId="19" fillId="6" borderId="1" xfId="1" applyNumberFormat="1" applyFont="1" applyFill="1" applyBorder="1" applyAlignment="1"/>
    <xf numFmtId="193" fontId="1" fillId="6" borderId="1" xfId="3" applyNumberFormat="1" applyFont="1" applyFill="1" applyBorder="1"/>
    <xf numFmtId="0" fontId="1" fillId="6" borderId="21" xfId="3" applyFont="1" applyFill="1" applyBorder="1"/>
    <xf numFmtId="0" fontId="1" fillId="6" borderId="46" xfId="3" applyFont="1" applyFill="1" applyBorder="1"/>
    <xf numFmtId="0" fontId="1" fillId="6" borderId="22" xfId="3" applyFont="1" applyFill="1" applyBorder="1"/>
    <xf numFmtId="0" fontId="1" fillId="6" borderId="23" xfId="3" applyFont="1" applyFill="1" applyBorder="1"/>
    <xf numFmtId="194" fontId="1" fillId="6" borderId="21" xfId="1" applyNumberFormat="1" applyFont="1" applyFill="1" applyBorder="1" applyAlignment="1">
      <alignment horizontal="right"/>
    </xf>
    <xf numFmtId="194" fontId="1" fillId="6" borderId="47" xfId="1" applyNumberFormat="1" applyFont="1" applyFill="1" applyBorder="1" applyAlignment="1"/>
    <xf numFmtId="194" fontId="1" fillId="6" borderId="22" xfId="1" applyNumberFormat="1" applyFont="1" applyFill="1" applyBorder="1" applyAlignment="1"/>
    <xf numFmtId="193" fontId="19" fillId="6" borderId="46" xfId="1" applyNumberFormat="1" applyFont="1" applyFill="1" applyBorder="1" applyAlignment="1"/>
    <xf numFmtId="193" fontId="19" fillId="6" borderId="47" xfId="1" applyNumberFormat="1" applyFont="1" applyFill="1" applyBorder="1" applyAlignment="1"/>
    <xf numFmtId="193" fontId="19" fillId="6" borderId="22" xfId="1" applyNumberFormat="1" applyFont="1" applyFill="1" applyBorder="1" applyAlignment="1"/>
    <xf numFmtId="193" fontId="1" fillId="6" borderId="46" xfId="3" applyNumberFormat="1" applyFont="1" applyFill="1" applyBorder="1"/>
    <xf numFmtId="193" fontId="1" fillId="6" borderId="48" xfId="3" applyNumberFormat="1" applyFont="1" applyFill="1" applyBorder="1"/>
    <xf numFmtId="0" fontId="1" fillId="0" borderId="0" xfId="3" applyFont="1"/>
    <xf numFmtId="179" fontId="7" fillId="7" borderId="0" xfId="0" applyNumberFormat="1" applyFont="1" applyFill="1" applyBorder="1"/>
    <xf numFmtId="189" fontId="0" fillId="8" borderId="13" xfId="1" applyNumberFormat="1" applyFont="1" applyFill="1" applyBorder="1"/>
    <xf numFmtId="189" fontId="0" fillId="8" borderId="11" xfId="1" applyNumberFormat="1" applyFont="1" applyFill="1" applyBorder="1"/>
    <xf numFmtId="38" fontId="0" fillId="8" borderId="13" xfId="1" applyFont="1" applyFill="1" applyBorder="1"/>
    <xf numFmtId="38" fontId="0" fillId="8" borderId="11" xfId="1" applyFont="1" applyFill="1" applyBorder="1"/>
    <xf numFmtId="0" fontId="6" fillId="0" borderId="0" xfId="0" applyFont="1" applyFill="1" applyBorder="1"/>
    <xf numFmtId="193" fontId="0" fillId="8" borderId="5" xfId="1" applyNumberFormat="1" applyFont="1" applyFill="1" applyBorder="1"/>
    <xf numFmtId="193" fontId="0" fillId="8" borderId="11" xfId="1" applyNumberFormat="1" applyFont="1" applyFill="1" applyBorder="1"/>
    <xf numFmtId="193" fontId="6" fillId="0" borderId="0" xfId="0" applyNumberFormat="1" applyFont="1" applyFill="1" applyBorder="1"/>
    <xf numFmtId="49" fontId="6" fillId="0" borderId="0" xfId="0" applyNumberFormat="1" applyFont="1" applyBorder="1"/>
    <xf numFmtId="0" fontId="6" fillId="6" borderId="0" xfId="0" applyFont="1" applyFill="1" applyBorder="1"/>
    <xf numFmtId="49" fontId="16" fillId="0" borderId="0" xfId="0" applyNumberFormat="1" applyFont="1" applyBorder="1"/>
    <xf numFmtId="49" fontId="6" fillId="0" borderId="1" xfId="0" applyNumberFormat="1" applyFont="1" applyBorder="1" applyAlignment="1"/>
    <xf numFmtId="0" fontId="6" fillId="0" borderId="3" xfId="0" applyFont="1" applyBorder="1" applyAlignment="1"/>
    <xf numFmtId="0" fontId="6" fillId="0" borderId="2" xfId="0" applyFont="1" applyBorder="1" applyAlignment="1"/>
    <xf numFmtId="0" fontId="6" fillId="0" borderId="4" xfId="0" applyFont="1" applyBorder="1" applyAlignment="1">
      <alignment horizontal="center"/>
    </xf>
    <xf numFmtId="0" fontId="6" fillId="0" borderId="1" xfId="0" applyFont="1" applyBorder="1" applyAlignment="1"/>
    <xf numFmtId="0" fontId="6" fillId="0" borderId="1" xfId="0" applyFont="1" applyBorder="1" applyAlignment="1">
      <alignment horizontal="center"/>
    </xf>
    <xf numFmtId="0" fontId="6" fillId="0" borderId="2" xfId="0" applyFont="1" applyBorder="1" applyAlignment="1">
      <alignment horizontal="center"/>
    </xf>
    <xf numFmtId="49" fontId="6" fillId="0" borderId="14" xfId="0" applyNumberFormat="1" applyFont="1" applyBorder="1" applyAlignment="1"/>
    <xf numFmtId="0" fontId="6" fillId="0" borderId="9" xfId="0" applyFont="1" applyBorder="1" applyAlignment="1"/>
    <xf numFmtId="0" fontId="6" fillId="0" borderId="14" xfId="0" applyFont="1" applyBorder="1" applyAlignment="1">
      <alignment horizontal="center" vertical="center" wrapText="1"/>
    </xf>
    <xf numFmtId="0" fontId="6" fillId="0" borderId="0" xfId="0" applyFont="1" applyBorder="1" applyAlignment="1">
      <alignment horizontal="center" vertical="center" wrapText="1"/>
    </xf>
    <xf numFmtId="0" fontId="6" fillId="0" borderId="9" xfId="0" applyFont="1" applyBorder="1" applyAlignment="1">
      <alignment horizontal="center" vertical="center" wrapText="1"/>
    </xf>
    <xf numFmtId="0" fontId="6" fillId="0" borderId="0" xfId="0" applyFont="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0" xfId="0" applyFont="1" applyFill="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0" fontId="6" fillId="0" borderId="5" xfId="0" applyFont="1" applyBorder="1" applyAlignment="1">
      <alignment horizontal="center"/>
    </xf>
    <xf numFmtId="0" fontId="6" fillId="0" borderId="0" xfId="0" applyFont="1" applyBorder="1" applyAlignment="1">
      <alignment horizontal="center"/>
    </xf>
    <xf numFmtId="49" fontId="6" fillId="0" borderId="4" xfId="0" applyNumberFormat="1" applyFont="1" applyBorder="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38" fontId="6" fillId="0" borderId="10" xfId="1" applyFont="1" applyBorder="1"/>
    <xf numFmtId="38" fontId="6" fillId="0" borderId="0" xfId="1" applyFont="1" applyBorder="1"/>
    <xf numFmtId="183" fontId="6" fillId="0" borderId="10" xfId="0" applyNumberFormat="1" applyFont="1" applyBorder="1"/>
    <xf numFmtId="183" fontId="6" fillId="0" borderId="9" xfId="0" applyNumberFormat="1" applyFont="1" applyBorder="1"/>
    <xf numFmtId="38" fontId="6" fillId="0" borderId="0" xfId="0" applyNumberFormat="1" applyFont="1" applyBorder="1"/>
    <xf numFmtId="38" fontId="6" fillId="0" borderId="10" xfId="0" applyNumberFormat="1" applyFont="1" applyBorder="1"/>
    <xf numFmtId="185" fontId="6" fillId="0" borderId="10" xfId="1" applyNumberFormat="1" applyFont="1" applyFill="1" applyBorder="1"/>
    <xf numFmtId="38" fontId="6" fillId="0" borderId="1" xfId="1" applyFont="1" applyBorder="1"/>
    <xf numFmtId="38" fontId="6" fillId="0" borderId="3" xfId="1" applyFont="1" applyBorder="1"/>
    <xf numFmtId="38" fontId="6" fillId="0" borderId="2" xfId="1" applyFont="1" applyBorder="1"/>
    <xf numFmtId="191" fontId="6" fillId="0" borderId="9" xfId="1" applyNumberFormat="1" applyFont="1" applyBorder="1"/>
    <xf numFmtId="194" fontId="6" fillId="0" borderId="10" xfId="1" applyNumberFormat="1" applyFont="1" applyBorder="1"/>
    <xf numFmtId="185" fontId="6" fillId="0" borderId="10" xfId="1" applyNumberFormat="1" applyFont="1" applyBorder="1"/>
    <xf numFmtId="185" fontId="6" fillId="0" borderId="9" xfId="1" applyNumberFormat="1" applyFont="1" applyBorder="1"/>
    <xf numFmtId="49" fontId="6" fillId="0" borderId="10" xfId="0" applyNumberFormat="1" applyFont="1" applyBorder="1"/>
    <xf numFmtId="191" fontId="6" fillId="0" borderId="14" xfId="1" applyNumberFormat="1" applyFont="1" applyBorder="1"/>
    <xf numFmtId="191" fontId="6" fillId="0" borderId="0" xfId="1" applyNumberFormat="1" applyFont="1" applyBorder="1"/>
    <xf numFmtId="38" fontId="6" fillId="0" borderId="14" xfId="1" applyFont="1" applyBorder="1"/>
    <xf numFmtId="38" fontId="6" fillId="0" borderId="9" xfId="1" applyFont="1" applyBorder="1"/>
    <xf numFmtId="38" fontId="6" fillId="0" borderId="0" xfId="0" applyNumberFormat="1" applyFont="1" applyFill="1" applyBorder="1"/>
    <xf numFmtId="38" fontId="6" fillId="0" borderId="10" xfId="0" applyNumberFormat="1" applyFont="1" applyFill="1" applyBorder="1"/>
    <xf numFmtId="49" fontId="6" fillId="0" borderId="11" xfId="0" applyNumberFormat="1" applyFont="1" applyBorder="1"/>
    <xf numFmtId="0" fontId="6" fillId="0" borderId="11" xfId="0" applyFont="1" applyBorder="1"/>
    <xf numFmtId="191" fontId="6" fillId="0" borderId="12" xfId="1" applyNumberFormat="1" applyFont="1" applyBorder="1"/>
    <xf numFmtId="0" fontId="6" fillId="0" borderId="12" xfId="0" applyFont="1" applyBorder="1"/>
    <xf numFmtId="38" fontId="6" fillId="0" borderId="11" xfId="1" applyFont="1" applyBorder="1"/>
    <xf numFmtId="38" fontId="6" fillId="0" borderId="13" xfId="1" applyFont="1" applyBorder="1"/>
    <xf numFmtId="183" fontId="6" fillId="0" borderId="11" xfId="0" applyNumberFormat="1" applyFont="1" applyBorder="1"/>
    <xf numFmtId="183" fontId="6" fillId="0" borderId="12" xfId="0" applyNumberFormat="1" applyFont="1" applyBorder="1"/>
    <xf numFmtId="38" fontId="6" fillId="0" borderId="15" xfId="0" applyNumberFormat="1" applyFont="1" applyBorder="1"/>
    <xf numFmtId="185" fontId="6" fillId="0" borderId="11" xfId="1" applyNumberFormat="1" applyFont="1" applyFill="1" applyBorder="1"/>
    <xf numFmtId="0" fontId="6" fillId="0" borderId="15" xfId="0" applyFont="1" applyBorder="1"/>
    <xf numFmtId="38" fontId="6" fillId="0" borderId="15" xfId="1" applyFont="1" applyBorder="1"/>
    <xf numFmtId="38" fontId="6" fillId="0" borderId="12" xfId="1" applyFont="1" applyBorder="1"/>
    <xf numFmtId="194" fontId="6" fillId="0" borderId="11" xfId="1" applyNumberFormat="1" applyFont="1" applyBorder="1"/>
    <xf numFmtId="185" fontId="6" fillId="0" borderId="11" xfId="1" applyNumberFormat="1" applyFont="1" applyBorder="1"/>
    <xf numFmtId="185" fontId="6" fillId="0" borderId="12" xfId="1" applyNumberFormat="1" applyFont="1" applyBorder="1"/>
    <xf numFmtId="0" fontId="6" fillId="0" borderId="0" xfId="0" applyFont="1" applyAlignment="1">
      <alignment vertical="top"/>
    </xf>
    <xf numFmtId="192" fontId="6" fillId="0" borderId="0" xfId="1" applyNumberFormat="1" applyFont="1"/>
    <xf numFmtId="194" fontId="6" fillId="0" borderId="0" xfId="0" applyNumberFormat="1" applyFont="1"/>
    <xf numFmtId="185" fontId="6" fillId="0" borderId="0" xfId="1" applyNumberFormat="1" applyFont="1"/>
    <xf numFmtId="38" fontId="6" fillId="0" borderId="0" xfId="0" applyNumberFormat="1" applyFont="1"/>
    <xf numFmtId="182" fontId="6" fillId="0" borderId="10" xfId="1" applyNumberFormat="1" applyFont="1" applyBorder="1"/>
    <xf numFmtId="182" fontId="6" fillId="0" borderId="11" xfId="1" applyNumberFormat="1" applyFont="1" applyBorder="1"/>
    <xf numFmtId="182" fontId="6" fillId="0" borderId="0" xfId="0" applyNumberFormat="1" applyFont="1"/>
    <xf numFmtId="49" fontId="6" fillId="0" borderId="1" xfId="0" applyNumberFormat="1" applyFont="1" applyBorder="1"/>
    <xf numFmtId="49" fontId="6" fillId="0" borderId="2" xfId="0" applyNumberFormat="1" applyFont="1" applyBorder="1"/>
    <xf numFmtId="0" fontId="6" fillId="0" borderId="3" xfId="0" applyFont="1" applyFill="1" applyBorder="1" applyAlignment="1">
      <alignment horizontal="center"/>
    </xf>
    <xf numFmtId="0" fontId="6" fillId="0" borderId="5" xfId="0" applyFont="1" applyBorder="1" applyAlignment="1">
      <alignment vertical="top"/>
    </xf>
    <xf numFmtId="0" fontId="6" fillId="0" borderId="6" xfId="0" applyFont="1" applyBorder="1" applyAlignment="1">
      <alignment vertical="top"/>
    </xf>
    <xf numFmtId="0" fontId="6" fillId="0" borderId="7" xfId="0" applyFont="1" applyBorder="1" applyAlignment="1">
      <alignment horizontal="center" vertical="top" wrapText="1"/>
    </xf>
    <xf numFmtId="0" fontId="6" fillId="0" borderId="5" xfId="0" applyFont="1" applyBorder="1" applyAlignment="1">
      <alignment horizontal="center" vertical="center"/>
    </xf>
    <xf numFmtId="0" fontId="6" fillId="0" borderId="7" xfId="0" applyFont="1" applyBorder="1" applyAlignment="1">
      <alignment horizontal="center" vertical="center"/>
    </xf>
    <xf numFmtId="194" fontId="6" fillId="0" borderId="0" xfId="1" applyNumberFormat="1" applyFont="1" applyBorder="1"/>
    <xf numFmtId="194" fontId="6" fillId="0" borderId="14" xfId="1" applyNumberFormat="1" applyFont="1" applyBorder="1"/>
    <xf numFmtId="194" fontId="6" fillId="0" borderId="0" xfId="1" applyNumberFormat="1" applyFont="1"/>
    <xf numFmtId="194" fontId="6" fillId="0" borderId="10" xfId="0" applyNumberFormat="1" applyFont="1" applyBorder="1"/>
    <xf numFmtId="194" fontId="6" fillId="0" borderId="13" xfId="1" applyNumberFormat="1" applyFont="1" applyBorder="1"/>
    <xf numFmtId="194" fontId="6" fillId="0" borderId="15" xfId="1" applyNumberFormat="1" applyFont="1" applyBorder="1"/>
    <xf numFmtId="194" fontId="6" fillId="0" borderId="11" xfId="0" applyNumberFormat="1" applyFont="1" applyBorder="1"/>
    <xf numFmtId="194" fontId="6" fillId="0" borderId="3" xfId="1" applyNumberFormat="1" applyFont="1" applyBorder="1"/>
    <xf numFmtId="194" fontId="6" fillId="0" borderId="4" xfId="1" applyNumberFormat="1" applyFont="1" applyBorder="1"/>
    <xf numFmtId="38" fontId="6" fillId="0" borderId="0" xfId="1" applyFont="1"/>
    <xf numFmtId="49" fontId="6" fillId="0" borderId="8" xfId="0" applyNumberFormat="1" applyFont="1" applyBorder="1"/>
    <xf numFmtId="194" fontId="6" fillId="0" borderId="7" xfId="1" applyNumberFormat="1" applyFont="1" applyBorder="1"/>
    <xf numFmtId="194" fontId="6" fillId="0" borderId="8" xfId="1" applyNumberFormat="1" applyFont="1" applyBorder="1"/>
    <xf numFmtId="195" fontId="6" fillId="0" borderId="1" xfId="1" applyNumberFormat="1" applyFont="1" applyBorder="1"/>
    <xf numFmtId="195" fontId="6" fillId="0" borderId="3" xfId="1" applyNumberFormat="1" applyFont="1" applyBorder="1"/>
    <xf numFmtId="195" fontId="6" fillId="0" borderId="4" xfId="1" applyNumberFormat="1" applyFont="1" applyBorder="1"/>
    <xf numFmtId="195" fontId="6" fillId="0" borderId="14" xfId="1" applyNumberFormat="1" applyFont="1" applyBorder="1"/>
    <xf numFmtId="195" fontId="6" fillId="0" borderId="0" xfId="1" applyNumberFormat="1" applyFont="1" applyBorder="1"/>
    <xf numFmtId="195" fontId="6" fillId="0" borderId="10" xfId="1" applyNumberFormat="1" applyFont="1" applyBorder="1"/>
    <xf numFmtId="195" fontId="6" fillId="0" borderId="15" xfId="1" applyNumberFormat="1" applyFont="1" applyBorder="1"/>
    <xf numFmtId="195" fontId="6" fillId="0" borderId="13" xfId="1" applyNumberFormat="1" applyFont="1" applyBorder="1"/>
    <xf numFmtId="195" fontId="6" fillId="0" borderId="11" xfId="1" applyNumberFormat="1" applyFont="1" applyBorder="1"/>
    <xf numFmtId="195" fontId="6" fillId="0" borderId="5" xfId="1" applyNumberFormat="1" applyFont="1" applyBorder="1"/>
    <xf numFmtId="195" fontId="6" fillId="0" borderId="7" xfId="1" applyNumberFormat="1" applyFont="1" applyBorder="1"/>
    <xf numFmtId="195" fontId="6" fillId="0" borderId="8" xfId="1" applyNumberFormat="1" applyFont="1" applyBorder="1"/>
    <xf numFmtId="190" fontId="0" fillId="6" borderId="10" xfId="1" applyNumberFormat="1" applyFont="1" applyFill="1" applyBorder="1"/>
    <xf numFmtId="190" fontId="0" fillId="6" borderId="9" xfId="1" applyNumberFormat="1" applyFont="1" applyFill="1" applyBorder="1"/>
    <xf numFmtId="190" fontId="0" fillId="0" borderId="10" xfId="1" applyNumberFormat="1" applyFont="1" applyFill="1" applyBorder="1"/>
    <xf numFmtId="190" fontId="0" fillId="0" borderId="9" xfId="1" applyNumberFormat="1" applyFont="1" applyFill="1" applyBorder="1"/>
    <xf numFmtId="189" fontId="0" fillId="9" borderId="13" xfId="1" applyNumberFormat="1" applyFont="1" applyFill="1" applyBorder="1"/>
    <xf numFmtId="0" fontId="1" fillId="10" borderId="14" xfId="0" applyFont="1" applyFill="1" applyBorder="1" applyAlignment="1"/>
    <xf numFmtId="0" fontId="1" fillId="10" borderId="1" xfId="0" applyFont="1" applyFill="1" applyBorder="1" applyAlignment="1"/>
    <xf numFmtId="0" fontId="23" fillId="10" borderId="4" xfId="0" applyFont="1" applyFill="1" applyBorder="1" applyAlignment="1"/>
    <xf numFmtId="0" fontId="23" fillId="10" borderId="2" xfId="0" applyFont="1" applyFill="1" applyBorder="1" applyAlignment="1"/>
    <xf numFmtId="0" fontId="23" fillId="10" borderId="10" xfId="0" applyFont="1" applyFill="1" applyBorder="1" applyAlignment="1"/>
    <xf numFmtId="0" fontId="23" fillId="10" borderId="9" xfId="0" applyFont="1" applyFill="1" applyBorder="1" applyAlignment="1"/>
    <xf numFmtId="0" fontId="23" fillId="10" borderId="5" xfId="0" applyFont="1" applyFill="1" applyBorder="1" applyAlignment="1"/>
    <xf numFmtId="0" fontId="23" fillId="10" borderId="8" xfId="0" applyFont="1" applyFill="1" applyBorder="1" applyAlignment="1"/>
    <xf numFmtId="0" fontId="23" fillId="10" borderId="6" xfId="0" applyFont="1" applyFill="1" applyBorder="1" applyAlignment="1"/>
    <xf numFmtId="0" fontId="1" fillId="0" borderId="0" xfId="0" applyFont="1" applyFill="1" applyBorder="1" applyAlignment="1"/>
    <xf numFmtId="0" fontId="1" fillId="0" borderId="0" xfId="0" applyFont="1" applyBorder="1" applyAlignment="1"/>
    <xf numFmtId="0" fontId="9" fillId="5" borderId="0" xfId="0" applyFont="1" applyFill="1" applyAlignment="1"/>
    <xf numFmtId="0" fontId="9" fillId="0" borderId="0" xfId="0" applyFont="1" applyFill="1" applyBorder="1" applyAlignment="1"/>
    <xf numFmtId="0" fontId="23" fillId="0" borderId="0" xfId="0" applyFont="1" applyAlignment="1"/>
    <xf numFmtId="190" fontId="23" fillId="0" borderId="0" xfId="0" applyNumberFormat="1" applyFont="1" applyAlignment="1"/>
    <xf numFmtId="0" fontId="23" fillId="10" borderId="15" xfId="0" applyFont="1" applyFill="1" applyBorder="1" applyAlignment="1"/>
    <xf numFmtId="178" fontId="1" fillId="10" borderId="11" xfId="1" applyNumberFormat="1" applyFont="1" applyFill="1" applyBorder="1" applyAlignment="1"/>
    <xf numFmtId="0" fontId="1" fillId="6" borderId="14" xfId="0" applyFont="1" applyFill="1" applyBorder="1" applyAlignment="1"/>
    <xf numFmtId="190" fontId="1" fillId="6" borderId="10" xfId="1" applyNumberFormat="1" applyFont="1" applyFill="1" applyBorder="1" applyAlignment="1"/>
    <xf numFmtId="190" fontId="23" fillId="6" borderId="9" xfId="1" applyNumberFormat="1" applyFont="1" applyFill="1" applyBorder="1" applyAlignment="1"/>
    <xf numFmtId="190" fontId="1" fillId="6" borderId="9" xfId="1" applyNumberFormat="1" applyFont="1" applyFill="1" applyBorder="1" applyAlignment="1"/>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1" fillId="6" borderId="16" xfId="3" applyFont="1" applyFill="1" applyBorder="1" applyAlignment="1">
      <alignment horizontal="center"/>
    </xf>
    <xf numFmtId="0" fontId="1" fillId="6" borderId="17" xfId="3" applyFont="1" applyFill="1" applyBorder="1" applyAlignment="1">
      <alignment horizontal="center"/>
    </xf>
    <xf numFmtId="0" fontId="1" fillId="6" borderId="19" xfId="3" applyFont="1" applyFill="1" applyBorder="1" applyAlignment="1">
      <alignment horizontal="center"/>
    </xf>
    <xf numFmtId="0" fontId="1" fillId="6" borderId="20" xfId="3" applyFont="1" applyFill="1" applyBorder="1" applyAlignment="1">
      <alignment horizontal="center"/>
    </xf>
    <xf numFmtId="0" fontId="1" fillId="6" borderId="18" xfId="3" applyFont="1" applyFill="1" applyBorder="1" applyAlignment="1">
      <alignment horizontal="center"/>
    </xf>
  </cellXfs>
  <cellStyles count="4">
    <cellStyle name="桁区切り" xfId="1" builtinId="6"/>
    <cellStyle name="標準" xfId="0" builtinId="0"/>
    <cellStyle name="標準_H12表2（IO主要項目）" xfId="3" xr:uid="{00000000-0005-0000-0000-000002000000}"/>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Oaa01ndh001\bunseki_sv\&#29987;&#26989;&#36899;&#38306;&#34920;\&#24179;&#25104;12&#24180;&#34920;\&#26368;&#32066;&#38656;&#35201;\&#31227;&#20986;&#20837;\&#30476;&#12510;&#12540;&#12472;&#12531;&#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354;&#12414;&#21682;&#12467;&#12452;&#12531;&#26368;&#32066;&#38656;&#35201;2022ver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フロー"/>
      <sheetName val="県移出マージン表"/>
      <sheetName val="県表"/>
      <sheetName val="全国表ｂ"/>
      <sheetName val="県CT"/>
      <sheetName val="局移出入取扱"/>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2経済効果"/>
      <sheetName val="表7_8"/>
      <sheetName val="参考1"/>
      <sheetName val="参考1_2"/>
      <sheetName val="参考2"/>
      <sheetName val="参考2_2"/>
      <sheetName val="最終需要"/>
      <sheetName val="最終需要2"/>
      <sheetName val="表1_6"/>
      <sheetName val="表2"/>
      <sheetName val="表3_4_5"/>
      <sheetName val="表345_2"/>
      <sheetName val="フロー図1"/>
      <sheetName val="フロー図2"/>
      <sheetName val="利用P内訳"/>
      <sheetName val="月次推移"/>
      <sheetName val="流通量推計"/>
      <sheetName val="全国家計調査"/>
      <sheetName val="分析事例"/>
      <sheetName val="店舗利用者ｱﾝﾝｹｰﾄ"/>
      <sheetName val="手数料ｱﾝｹｰﾄ"/>
      <sheetName val="商業運輸ﾏｰｼﾞﾝ"/>
      <sheetName val="1_1"/>
      <sheetName val="1_2"/>
      <sheetName val="2_1"/>
      <sheetName val="2_2"/>
    </sheetNames>
    <sheetDataSet>
      <sheetData sheetId="0"/>
      <sheetData sheetId="1"/>
      <sheetData sheetId="2"/>
      <sheetData sheetId="3"/>
      <sheetData sheetId="4"/>
      <sheetData sheetId="5"/>
      <sheetData sheetId="6">
        <row r="5">
          <cell r="M5">
            <v>0</v>
          </cell>
        </row>
        <row r="6">
          <cell r="M6">
            <v>0</v>
          </cell>
        </row>
        <row r="7">
          <cell r="M7">
            <v>0</v>
          </cell>
        </row>
        <row r="8">
          <cell r="M8">
            <v>0</v>
          </cell>
        </row>
        <row r="9">
          <cell r="M9">
            <v>285.24589858348071</v>
          </cell>
        </row>
        <row r="10">
          <cell r="M10">
            <v>19.051525022961123</v>
          </cell>
        </row>
        <row r="11">
          <cell r="M11">
            <v>0</v>
          </cell>
        </row>
        <row r="12">
          <cell r="M12">
            <v>0</v>
          </cell>
        </row>
        <row r="13">
          <cell r="M13">
            <v>0</v>
          </cell>
        </row>
        <row r="14">
          <cell r="M14">
            <v>0</v>
          </cell>
        </row>
        <row r="15">
          <cell r="M15">
            <v>0</v>
          </cell>
        </row>
        <row r="16">
          <cell r="M16">
            <v>0</v>
          </cell>
        </row>
        <row r="17">
          <cell r="M17">
            <v>0</v>
          </cell>
        </row>
        <row r="18">
          <cell r="M18">
            <v>0</v>
          </cell>
        </row>
        <row r="19">
          <cell r="M19">
            <v>0</v>
          </cell>
        </row>
        <row r="20">
          <cell r="M20">
            <v>0</v>
          </cell>
        </row>
        <row r="21">
          <cell r="M21">
            <v>0</v>
          </cell>
        </row>
        <row r="22">
          <cell r="M22">
            <v>0</v>
          </cell>
        </row>
        <row r="23">
          <cell r="M23">
            <v>0</v>
          </cell>
        </row>
        <row r="24">
          <cell r="M24">
            <v>24.76060245739199</v>
          </cell>
        </row>
        <row r="25">
          <cell r="M25">
            <v>0</v>
          </cell>
        </row>
        <row r="26">
          <cell r="M26">
            <v>34.223417726924545</v>
          </cell>
        </row>
        <row r="27">
          <cell r="M27">
            <v>0</v>
          </cell>
        </row>
        <row r="28">
          <cell r="M28">
            <v>0</v>
          </cell>
        </row>
        <row r="29">
          <cell r="M29">
            <v>0</v>
          </cell>
        </row>
        <row r="30">
          <cell r="M30">
            <v>0</v>
          </cell>
        </row>
        <row r="31">
          <cell r="M31">
            <v>227.32111719519781</v>
          </cell>
        </row>
        <row r="32">
          <cell r="M32">
            <v>48.8</v>
          </cell>
        </row>
        <row r="33">
          <cell r="M33">
            <v>0</v>
          </cell>
        </row>
        <row r="34">
          <cell r="M34">
            <v>21.323617083874669</v>
          </cell>
        </row>
        <row r="35">
          <cell r="M35">
            <v>4.9521204914783974</v>
          </cell>
        </row>
        <row r="36">
          <cell r="M36">
            <v>0</v>
          </cell>
        </row>
        <row r="37">
          <cell r="M37">
            <v>0</v>
          </cell>
        </row>
        <row r="38">
          <cell r="M38">
            <v>0</v>
          </cell>
        </row>
        <row r="39">
          <cell r="M39">
            <v>31.45</v>
          </cell>
        </row>
        <row r="40">
          <cell r="M40">
            <v>16.3</v>
          </cell>
        </row>
        <row r="41">
          <cell r="M41">
            <v>152.93877920728704</v>
          </cell>
        </row>
        <row r="42">
          <cell r="M42">
            <v>0</v>
          </cell>
        </row>
        <row r="43">
          <cell r="M43">
            <v>0</v>
          </cell>
        </row>
        <row r="44">
          <cell r="M44">
            <v>866.36707776859635</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workbookViewId="0">
      <pane xSplit="2" ySplit="2" topLeftCell="C25" activePane="bottomRight" state="frozen"/>
      <selection activeCell="D5" sqref="D5"/>
      <selection pane="topRight" activeCell="D5" sqref="D5"/>
      <selection pane="bottomLeft" activeCell="D5" sqref="D5"/>
      <selection pane="bottomRight" activeCell="E27" sqref="E27"/>
    </sheetView>
  </sheetViews>
  <sheetFormatPr defaultRowHeight="13.5"/>
  <cols>
    <col min="1" max="1" width="12.5" customWidth="1"/>
    <col min="2" max="2" width="20.625" bestFit="1" customWidth="1"/>
    <col min="3" max="3" width="15.5" bestFit="1" customWidth="1"/>
  </cols>
  <sheetData>
    <row r="1" spans="1:3">
      <c r="A1" s="21" t="s">
        <v>382</v>
      </c>
    </row>
    <row r="2" spans="1:3">
      <c r="A2" s="22" t="s">
        <v>98</v>
      </c>
      <c r="B2" s="23" t="s">
        <v>99</v>
      </c>
      <c r="C2" s="24" t="s">
        <v>100</v>
      </c>
    </row>
    <row r="3" spans="1:3">
      <c r="A3" s="22" t="s">
        <v>108</v>
      </c>
      <c r="B3" s="23"/>
      <c r="C3" s="24"/>
    </row>
    <row r="4" spans="1:3">
      <c r="A4" s="25" t="s">
        <v>109</v>
      </c>
      <c r="B4" s="26"/>
      <c r="C4" s="27"/>
    </row>
    <row r="5" spans="1:3" ht="24">
      <c r="A5" s="28" t="s">
        <v>110</v>
      </c>
      <c r="B5" s="29" t="s">
        <v>111</v>
      </c>
      <c r="C5" s="30"/>
    </row>
    <row r="6" spans="1:3">
      <c r="A6" s="222" t="s">
        <v>272</v>
      </c>
      <c r="B6" s="223" t="s">
        <v>273</v>
      </c>
      <c r="C6" s="13" t="s">
        <v>112</v>
      </c>
    </row>
    <row r="7" spans="1:3">
      <c r="A7" s="31" t="s">
        <v>226</v>
      </c>
      <c r="B7" s="16" t="s">
        <v>274</v>
      </c>
      <c r="C7" s="9" t="s">
        <v>112</v>
      </c>
    </row>
    <row r="8" spans="1:3">
      <c r="A8" s="31" t="s">
        <v>227</v>
      </c>
      <c r="B8" s="16" t="s">
        <v>275</v>
      </c>
      <c r="C8" s="9" t="s">
        <v>112</v>
      </c>
    </row>
    <row r="9" spans="1:3">
      <c r="A9" s="31" t="s">
        <v>228</v>
      </c>
      <c r="B9" s="16" t="s">
        <v>27</v>
      </c>
      <c r="C9" s="9" t="s">
        <v>112</v>
      </c>
    </row>
    <row r="10" spans="1:3">
      <c r="A10" s="31" t="s">
        <v>229</v>
      </c>
      <c r="B10" s="16" t="s">
        <v>196</v>
      </c>
      <c r="C10" s="9" t="s">
        <v>112</v>
      </c>
    </row>
    <row r="11" spans="1:3">
      <c r="A11" s="31" t="s">
        <v>230</v>
      </c>
      <c r="B11" s="16" t="s">
        <v>28</v>
      </c>
      <c r="C11" s="9" t="s">
        <v>112</v>
      </c>
    </row>
    <row r="12" spans="1:3">
      <c r="A12" s="31" t="s">
        <v>231</v>
      </c>
      <c r="B12" s="16" t="s">
        <v>276</v>
      </c>
      <c r="C12" s="9" t="s">
        <v>112</v>
      </c>
    </row>
    <row r="13" spans="1:3">
      <c r="A13" s="31" t="s">
        <v>232</v>
      </c>
      <c r="B13" s="16" t="s">
        <v>29</v>
      </c>
      <c r="C13" s="9" t="s">
        <v>112</v>
      </c>
    </row>
    <row r="14" spans="1:3">
      <c r="A14" s="31" t="s">
        <v>233</v>
      </c>
      <c r="B14" s="16" t="s">
        <v>30</v>
      </c>
      <c r="C14" s="9" t="s">
        <v>112</v>
      </c>
    </row>
    <row r="15" spans="1:3">
      <c r="A15" s="31" t="s">
        <v>2</v>
      </c>
      <c r="B15" s="16" t="s">
        <v>388</v>
      </c>
      <c r="C15" s="9" t="s">
        <v>112</v>
      </c>
    </row>
    <row r="16" spans="1:3">
      <c r="A16" s="31" t="s">
        <v>3</v>
      </c>
      <c r="B16" s="16" t="s">
        <v>31</v>
      </c>
      <c r="C16" s="9" t="s">
        <v>112</v>
      </c>
    </row>
    <row r="17" spans="1:3">
      <c r="A17" s="31" t="s">
        <v>4</v>
      </c>
      <c r="B17" s="16" t="s">
        <v>32</v>
      </c>
      <c r="C17" s="9" t="s">
        <v>112</v>
      </c>
    </row>
    <row r="18" spans="1:3">
      <c r="A18" s="31" t="s">
        <v>5</v>
      </c>
      <c r="B18" s="16" t="s">
        <v>33</v>
      </c>
      <c r="C18" s="9" t="s">
        <v>112</v>
      </c>
    </row>
    <row r="19" spans="1:3">
      <c r="A19" s="31" t="s">
        <v>6</v>
      </c>
      <c r="B19" s="32" t="s">
        <v>34</v>
      </c>
      <c r="C19" s="9" t="s">
        <v>112</v>
      </c>
    </row>
    <row r="20" spans="1:3">
      <c r="A20" s="31" t="s">
        <v>7</v>
      </c>
      <c r="B20" s="16" t="s">
        <v>277</v>
      </c>
      <c r="C20" s="9" t="s">
        <v>112</v>
      </c>
    </row>
    <row r="21" spans="1:3">
      <c r="A21" s="31" t="s">
        <v>8</v>
      </c>
      <c r="B21" s="16" t="s">
        <v>278</v>
      </c>
      <c r="C21" s="9" t="s">
        <v>112</v>
      </c>
    </row>
    <row r="22" spans="1:3">
      <c r="A22" s="31" t="s">
        <v>9</v>
      </c>
      <c r="B22" s="16" t="s">
        <v>279</v>
      </c>
      <c r="C22" s="9" t="s">
        <v>112</v>
      </c>
    </row>
    <row r="23" spans="1:3">
      <c r="A23" s="31" t="s">
        <v>10</v>
      </c>
      <c r="B23" s="16" t="s">
        <v>280</v>
      </c>
      <c r="C23" s="9" t="s">
        <v>112</v>
      </c>
    </row>
    <row r="24" spans="1:3">
      <c r="A24" s="31" t="s">
        <v>11</v>
      </c>
      <c r="B24" s="16" t="s">
        <v>35</v>
      </c>
      <c r="C24" s="9" t="s">
        <v>112</v>
      </c>
    </row>
    <row r="25" spans="1:3">
      <c r="A25" s="31" t="s">
        <v>12</v>
      </c>
      <c r="B25" s="16" t="s">
        <v>390</v>
      </c>
      <c r="C25" s="9" t="s">
        <v>112</v>
      </c>
    </row>
    <row r="26" spans="1:3">
      <c r="A26" s="31" t="s">
        <v>13</v>
      </c>
      <c r="B26" s="16" t="s">
        <v>197</v>
      </c>
      <c r="C26" s="9" t="s">
        <v>112</v>
      </c>
    </row>
    <row r="27" spans="1:3">
      <c r="A27" s="31" t="s">
        <v>14</v>
      </c>
      <c r="B27" s="16" t="s">
        <v>55</v>
      </c>
      <c r="C27" s="9" t="s">
        <v>112</v>
      </c>
    </row>
    <row r="28" spans="1:3">
      <c r="A28" s="31" t="s">
        <v>15</v>
      </c>
      <c r="B28" s="16" t="s">
        <v>36</v>
      </c>
      <c r="C28" s="9" t="s">
        <v>112</v>
      </c>
    </row>
    <row r="29" spans="1:3">
      <c r="A29" s="31" t="s">
        <v>16</v>
      </c>
      <c r="B29" s="16" t="s">
        <v>198</v>
      </c>
      <c r="C29" s="9" t="s">
        <v>112</v>
      </c>
    </row>
    <row r="30" spans="1:3">
      <c r="A30" s="31" t="s">
        <v>17</v>
      </c>
      <c r="B30" s="16" t="s">
        <v>281</v>
      </c>
      <c r="C30" s="9" t="s">
        <v>112</v>
      </c>
    </row>
    <row r="31" spans="1:3">
      <c r="A31" s="31" t="s">
        <v>18</v>
      </c>
      <c r="B31" s="16" t="s">
        <v>282</v>
      </c>
      <c r="C31" s="9" t="s">
        <v>112</v>
      </c>
    </row>
    <row r="32" spans="1:3">
      <c r="A32" s="31" t="s">
        <v>19</v>
      </c>
      <c r="B32" s="16" t="s">
        <v>283</v>
      </c>
      <c r="C32" s="9" t="s">
        <v>112</v>
      </c>
    </row>
    <row r="33" spans="1:3">
      <c r="A33" s="31" t="s">
        <v>20</v>
      </c>
      <c r="B33" s="16" t="s">
        <v>37</v>
      </c>
      <c r="C33" s="9" t="s">
        <v>112</v>
      </c>
    </row>
    <row r="34" spans="1:3">
      <c r="A34" s="31" t="s">
        <v>21</v>
      </c>
      <c r="B34" s="16" t="s">
        <v>38</v>
      </c>
      <c r="C34" s="9" t="s">
        <v>112</v>
      </c>
    </row>
    <row r="35" spans="1:3">
      <c r="A35" s="31" t="s">
        <v>22</v>
      </c>
      <c r="B35" s="16" t="s">
        <v>284</v>
      </c>
      <c r="C35" s="9" t="s">
        <v>112</v>
      </c>
    </row>
    <row r="36" spans="1:3">
      <c r="A36" s="31" t="s">
        <v>23</v>
      </c>
      <c r="B36" s="16" t="s">
        <v>199</v>
      </c>
      <c r="C36" s="9" t="s">
        <v>112</v>
      </c>
    </row>
    <row r="37" spans="1:3">
      <c r="A37" s="31" t="s">
        <v>24</v>
      </c>
      <c r="B37" s="16" t="s">
        <v>39</v>
      </c>
      <c r="C37" s="9" t="s">
        <v>112</v>
      </c>
    </row>
    <row r="38" spans="1:3">
      <c r="A38" s="31" t="s">
        <v>25</v>
      </c>
      <c r="B38" s="16" t="s">
        <v>40</v>
      </c>
      <c r="C38" s="9" t="s">
        <v>112</v>
      </c>
    </row>
    <row r="39" spans="1:3">
      <c r="A39" s="31" t="s">
        <v>26</v>
      </c>
      <c r="B39" s="16" t="s">
        <v>285</v>
      </c>
      <c r="C39" s="9" t="s">
        <v>112</v>
      </c>
    </row>
    <row r="40" spans="1:3">
      <c r="A40" s="31" t="s">
        <v>56</v>
      </c>
      <c r="B40" s="16" t="s">
        <v>391</v>
      </c>
      <c r="C40" s="9" t="s">
        <v>112</v>
      </c>
    </row>
    <row r="41" spans="1:3">
      <c r="A41" s="31" t="s">
        <v>200</v>
      </c>
      <c r="B41" s="16" t="s">
        <v>41</v>
      </c>
      <c r="C41" s="9" t="s">
        <v>112</v>
      </c>
    </row>
    <row r="42" spans="1:3">
      <c r="A42" s="31" t="s">
        <v>206</v>
      </c>
      <c r="B42" s="16" t="s">
        <v>42</v>
      </c>
      <c r="C42" s="9" t="s">
        <v>112</v>
      </c>
    </row>
    <row r="43" spans="1:3">
      <c r="A43" s="31" t="s">
        <v>207</v>
      </c>
      <c r="B43" s="16" t="s">
        <v>287</v>
      </c>
      <c r="C43" s="9" t="s">
        <v>112</v>
      </c>
    </row>
    <row r="44" spans="1:3">
      <c r="A44" s="25" t="s">
        <v>208</v>
      </c>
      <c r="B44" s="18" t="s">
        <v>288</v>
      </c>
      <c r="C44" s="14" t="s">
        <v>112</v>
      </c>
    </row>
    <row r="45" spans="1:3">
      <c r="A45" s="225" t="s">
        <v>213</v>
      </c>
      <c r="B45" s="226" t="s">
        <v>410</v>
      </c>
      <c r="C45" s="24"/>
    </row>
    <row r="46" spans="1:3">
      <c r="A46" s="33" t="s">
        <v>195</v>
      </c>
      <c r="B46" s="34" t="s">
        <v>410</v>
      </c>
      <c r="C46" s="30"/>
    </row>
    <row r="47" spans="1:3">
      <c r="A47" s="35" t="s">
        <v>115</v>
      </c>
      <c r="B47" s="36" t="s">
        <v>410</v>
      </c>
      <c r="C47" s="27"/>
    </row>
    <row r="48" spans="1:3">
      <c r="A48" t="s">
        <v>350</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313</v>
      </c>
      <c r="S2" s="5" t="s">
        <v>158</v>
      </c>
      <c r="U2" s="74" t="s">
        <v>216</v>
      </c>
      <c r="W2" s="5" t="s">
        <v>135</v>
      </c>
      <c r="Y2" s="5" t="s">
        <v>159</v>
      </c>
    </row>
    <row r="3" spans="1:25" ht="45">
      <c r="B3" s="75"/>
      <c r="C3" s="76" t="s">
        <v>234</v>
      </c>
      <c r="D3" s="76" t="s">
        <v>253</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投入係数表!H5</f>
        <v>8.486650560614508E-3</v>
      </c>
      <c r="E5" s="87">
        <f t="shared" ref="E5:E38" si="0">$C$10*D5</f>
        <v>0.16168363551667433</v>
      </c>
      <c r="F5" s="86">
        <f>分析係数表!C8</f>
        <v>0.16988323914406789</v>
      </c>
      <c r="G5" s="87">
        <f t="shared" ref="G5:G38" si="1">E5*F5</f>
        <v>2.7467339718161496E-2</v>
      </c>
      <c r="H5" s="87">
        <f t="array" ref="H5:H43">MMULT(逆行列係数!C5:AO43,'6'!G5:G43)</f>
        <v>2.966510972954892E-2</v>
      </c>
      <c r="I5" s="87">
        <f t="shared" ref="I5:I38" si="2">C5+H5</f>
        <v>2.966510972954892E-2</v>
      </c>
      <c r="J5" s="86">
        <f>分析係数表!G8</f>
        <v>0.11982810575688495</v>
      </c>
      <c r="K5" s="88">
        <f t="shared" ref="K5:K38" si="3">I5*J5</f>
        <v>3.5547139059619844E-3</v>
      </c>
      <c r="L5" s="89" t="s">
        <v>186</v>
      </c>
      <c r="M5" s="90" t="s">
        <v>186</v>
      </c>
      <c r="N5" s="91">
        <f>分析係数表!H8</f>
        <v>1.1007693311748612E-2</v>
      </c>
      <c r="O5" s="92">
        <f t="shared" ref="O5:O43" si="4">$M$44*N5</f>
        <v>3.9989721399066938E-2</v>
      </c>
      <c r="P5" s="86">
        <f>分析係数表!C8</f>
        <v>0.16988323914406789</v>
      </c>
      <c r="Q5" s="92">
        <f t="shared" ref="Q5:Q38" si="5">O5*P5</f>
        <v>6.7935834037423379E-3</v>
      </c>
      <c r="R5" s="93">
        <f t="array" ref="R5:R43">MMULT(逆行列係数!C5:AO43,'6'!Q5:Q43)</f>
        <v>1.1384636302959215E-2</v>
      </c>
      <c r="S5" s="94">
        <f t="shared" ref="S5:S38" si="6">I5+R5</f>
        <v>4.1049746032508133E-2</v>
      </c>
      <c r="T5" s="95">
        <f>分析係数表!F8</f>
        <v>0.4520504153237429</v>
      </c>
      <c r="U5" s="96">
        <f t="shared" ref="U5:U43" si="7">S5*T5</f>
        <v>1.8556554742929471E-2</v>
      </c>
      <c r="V5" s="97">
        <f>分析係数表!D8</f>
        <v>0.2736524906322878</v>
      </c>
      <c r="W5" s="193">
        <f t="shared" ref="W5:W43" si="8">ROUND(S5*V5,0)</f>
        <v>0</v>
      </c>
      <c r="X5" s="86">
        <f>分析係数表!E8</f>
        <v>4.6479574456934729E-2</v>
      </c>
      <c r="Y5" s="192">
        <f t="shared" ref="Y5:Y43" si="9">ROUND(S5*X5,0)</f>
        <v>0</v>
      </c>
    </row>
    <row r="6" spans="1:25">
      <c r="A6" s="10" t="s">
        <v>226</v>
      </c>
      <c r="B6" s="9" t="s">
        <v>274</v>
      </c>
      <c r="C6" s="100"/>
      <c r="D6" s="86">
        <f>投入係数表!H6</f>
        <v>0</v>
      </c>
      <c r="E6" s="87">
        <f t="shared" si="0"/>
        <v>0</v>
      </c>
      <c r="F6" s="86">
        <f>分析係数表!C9</f>
        <v>0.40976645435244163</v>
      </c>
      <c r="G6" s="87">
        <f t="shared" si="1"/>
        <v>0</v>
      </c>
      <c r="H6" s="87">
        <v>3.597921758628932E-4</v>
      </c>
      <c r="I6" s="87">
        <f t="shared" si="2"/>
        <v>3.597921758628932E-4</v>
      </c>
      <c r="J6" s="86">
        <f>分析係数表!G9</f>
        <v>0.27278621711745094</v>
      </c>
      <c r="K6" s="88">
        <f t="shared" si="3"/>
        <v>9.8146346602095269E-5</v>
      </c>
      <c r="L6" s="89"/>
      <c r="M6" s="90"/>
      <c r="N6" s="91">
        <f>分析係数表!H9</f>
        <v>5.6766522140644718E-4</v>
      </c>
      <c r="O6" s="92">
        <f t="shared" si="4"/>
        <v>2.0622644008218079E-3</v>
      </c>
      <c r="P6" s="86">
        <f>分析係数表!C9</f>
        <v>0.40976645435244163</v>
      </c>
      <c r="Q6" s="92">
        <f t="shared" si="5"/>
        <v>8.4504677146201473E-4</v>
      </c>
      <c r="R6" s="93">
        <v>1.1375030587223594E-3</v>
      </c>
      <c r="S6" s="94">
        <f t="shared" si="6"/>
        <v>1.4972952345852527E-3</v>
      </c>
      <c r="T6" s="95">
        <f>分析係数表!F9</f>
        <v>0.74407187847350875</v>
      </c>
      <c r="U6" s="96">
        <f t="shared" si="7"/>
        <v>1.1140952778272819E-3</v>
      </c>
      <c r="V6" s="97">
        <f>分析係数表!D9</f>
        <v>0.14440533530937386</v>
      </c>
      <c r="W6" s="193">
        <f t="shared" si="8"/>
        <v>0</v>
      </c>
      <c r="X6" s="86">
        <f>分析係数表!E9</f>
        <v>0.11439422008151168</v>
      </c>
      <c r="Y6" s="192">
        <f t="shared" si="9"/>
        <v>0</v>
      </c>
    </row>
    <row r="7" spans="1:25">
      <c r="A7" s="10" t="s">
        <v>227</v>
      </c>
      <c r="B7" s="9" t="s">
        <v>275</v>
      </c>
      <c r="C7" s="100"/>
      <c r="D7" s="86">
        <f>投入係数表!H7</f>
        <v>0</v>
      </c>
      <c r="E7" s="87">
        <f t="shared" si="0"/>
        <v>0</v>
      </c>
      <c r="F7" s="86">
        <f>分析係数表!C10</f>
        <v>0.68007710705743762</v>
      </c>
      <c r="G7" s="87">
        <f t="shared" si="1"/>
        <v>0</v>
      </c>
      <c r="H7" s="87">
        <v>6.7736481495232466E-4</v>
      </c>
      <c r="I7" s="87">
        <f t="shared" si="2"/>
        <v>6.7736481495232466E-4</v>
      </c>
      <c r="J7" s="86">
        <f>分析係数表!G10</f>
        <v>0.17854260725424764</v>
      </c>
      <c r="K7" s="88">
        <f t="shared" si="3"/>
        <v>1.2093848012387904E-4</v>
      </c>
      <c r="L7" s="89"/>
      <c r="M7" s="90"/>
      <c r="N7" s="91">
        <f>分析係数表!H10</f>
        <v>1.290834700219075E-3</v>
      </c>
      <c r="O7" s="92">
        <f t="shared" si="4"/>
        <v>4.6894584153170651E-3</v>
      </c>
      <c r="P7" s="86">
        <f>分析係数表!C10</f>
        <v>0.68007710705743762</v>
      </c>
      <c r="Q7" s="92">
        <f t="shared" si="5"/>
        <v>3.1891933127549854E-3</v>
      </c>
      <c r="R7" s="93">
        <v>5.379301692404046E-3</v>
      </c>
      <c r="S7" s="94">
        <f t="shared" si="6"/>
        <v>6.0566665073563709E-3</v>
      </c>
      <c r="T7" s="95">
        <f>分析係数表!F10</f>
        <v>0.51654343606185527</v>
      </c>
      <c r="U7" s="96">
        <f t="shared" si="7"/>
        <v>3.1285313287906158E-3</v>
      </c>
      <c r="V7" s="97">
        <f>分析係数表!D10</f>
        <v>9.7799297694606213E-2</v>
      </c>
      <c r="W7" s="193">
        <f t="shared" si="8"/>
        <v>0</v>
      </c>
      <c r="X7" s="86">
        <f>分析係数表!E10</f>
        <v>2.6958057972911079E-2</v>
      </c>
      <c r="Y7" s="192">
        <f t="shared" si="9"/>
        <v>0</v>
      </c>
    </row>
    <row r="8" spans="1:25">
      <c r="A8" s="10" t="s">
        <v>228</v>
      </c>
      <c r="B8" s="9" t="s">
        <v>27</v>
      </c>
      <c r="C8" s="100"/>
      <c r="D8" s="86">
        <f>投入係数表!H8</f>
        <v>2.6017468871956885E-4</v>
      </c>
      <c r="E8" s="87">
        <f t="shared" si="0"/>
        <v>4.9567245924819871E-3</v>
      </c>
      <c r="F8" s="86">
        <f>分析係数表!C11</f>
        <v>2.1147201560344109E-2</v>
      </c>
      <c r="G8" s="87">
        <f t="shared" si="1"/>
        <v>1.0482085403633109E-4</v>
      </c>
      <c r="H8" s="87">
        <v>4.9215720740275609E-3</v>
      </c>
      <c r="I8" s="87">
        <f t="shared" si="2"/>
        <v>4.9215720740275609E-3</v>
      </c>
      <c r="J8" s="86">
        <f>分析係数表!G11</f>
        <v>0.2349962690544718</v>
      </c>
      <c r="K8" s="88">
        <f t="shared" si="3"/>
        <v>1.1565510752791555E-3</v>
      </c>
      <c r="L8" s="89"/>
      <c r="M8" s="90"/>
      <c r="N8" s="91">
        <f>分析係数表!H11</f>
        <v>-2.2238602446561594E-5</v>
      </c>
      <c r="O8" s="92">
        <f t="shared" si="4"/>
        <v>-8.0790360973577625E-5</v>
      </c>
      <c r="P8" s="86">
        <f>分析係数表!C11</f>
        <v>2.1147201560344109E-2</v>
      </c>
      <c r="Q8" s="92">
        <f t="shared" si="5"/>
        <v>-1.7084900476412046E-6</v>
      </c>
      <c r="R8" s="93">
        <v>9.3947085231597645E-4</v>
      </c>
      <c r="S8" s="94">
        <f t="shared" si="6"/>
        <v>5.8610429263435369E-3</v>
      </c>
      <c r="T8" s="95">
        <f>分析係数表!F11</f>
        <v>0.38828483104146677</v>
      </c>
      <c r="U8" s="96">
        <f t="shared" si="7"/>
        <v>2.2757540623820844E-3</v>
      </c>
      <c r="V8" s="97">
        <f>分析係数表!D11</f>
        <v>2.238567316917173E-2</v>
      </c>
      <c r="W8" s="193">
        <f t="shared" si="8"/>
        <v>0</v>
      </c>
      <c r="X8" s="86">
        <f>分析係数表!E11</f>
        <v>2.1852680950858117E-2</v>
      </c>
      <c r="Y8" s="192">
        <f t="shared" si="9"/>
        <v>0</v>
      </c>
    </row>
    <row r="9" spans="1:25">
      <c r="A9" s="10" t="s">
        <v>229</v>
      </c>
      <c r="B9" s="9" t="s">
        <v>196</v>
      </c>
      <c r="C9" s="100"/>
      <c r="D9" s="86">
        <f>投入係数表!H9</f>
        <v>4.943319085671808E-3</v>
      </c>
      <c r="E9" s="87">
        <f t="shared" si="0"/>
        <v>9.4177767257157749E-2</v>
      </c>
      <c r="F9" s="86">
        <f>分析係数表!C12</f>
        <v>0.26979296775158057</v>
      </c>
      <c r="G9" s="87">
        <f t="shared" si="1"/>
        <v>2.5408499324526219E-2</v>
      </c>
      <c r="H9" s="87">
        <v>2.9963953131899774E-2</v>
      </c>
      <c r="I9" s="87">
        <f t="shared" si="2"/>
        <v>2.9963953131899774E-2</v>
      </c>
      <c r="J9" s="86">
        <f>分析係数表!G12</f>
        <v>0.14399966915404239</v>
      </c>
      <c r="K9" s="88">
        <f t="shared" si="3"/>
        <v>4.3147993375407994E-3</v>
      </c>
      <c r="L9" s="89"/>
      <c r="M9" s="90"/>
      <c r="N9" s="91">
        <f>分析係数表!H12</f>
        <v>8.4790563397567215E-2</v>
      </c>
      <c r="O9" s="92">
        <f t="shared" si="4"/>
        <v>0.30803465462829127</v>
      </c>
      <c r="P9" s="86">
        <f>分析係数表!C12</f>
        <v>0.26979296775158057</v>
      </c>
      <c r="Q9" s="92">
        <f t="shared" si="5"/>
        <v>8.3105583642499842E-2</v>
      </c>
      <c r="R9" s="93">
        <v>0.10498833446176171</v>
      </c>
      <c r="S9" s="94">
        <f t="shared" si="6"/>
        <v>0.13495228759366149</v>
      </c>
      <c r="T9" s="95">
        <f>分析係数表!F12</f>
        <v>0.33481714299007204</v>
      </c>
      <c r="U9" s="96">
        <f t="shared" si="7"/>
        <v>4.5184339372084284E-2</v>
      </c>
      <c r="V9" s="97">
        <f>分析係数表!D12</f>
        <v>3.7088865741159563E-2</v>
      </c>
      <c r="W9" s="193">
        <f t="shared" si="8"/>
        <v>0</v>
      </c>
      <c r="X9" s="86">
        <f>分析係数表!E12</f>
        <v>3.539948357013805E-2</v>
      </c>
      <c r="Y9" s="192">
        <f t="shared" si="9"/>
        <v>0</v>
      </c>
    </row>
    <row r="10" spans="1:25">
      <c r="A10" s="10" t="s">
        <v>230</v>
      </c>
      <c r="B10" s="9" t="s">
        <v>28</v>
      </c>
      <c r="C10" s="85">
        <f>最終需要_まとめ!C11</f>
        <v>19.051525022961123</v>
      </c>
      <c r="D10" s="86">
        <f>投入係数表!H10</f>
        <v>0.25457473827665245</v>
      </c>
      <c r="E10" s="87">
        <f t="shared" si="0"/>
        <v>4.8500369964914229</v>
      </c>
      <c r="F10" s="86">
        <f>分析係数表!C13</f>
        <v>6.684233532602335E-2</v>
      </c>
      <c r="G10" s="87">
        <f t="shared" si="1"/>
        <v>0.32418779926309882</v>
      </c>
      <c r="H10" s="87">
        <v>0.33038757189964307</v>
      </c>
      <c r="I10" s="87">
        <f t="shared" si="2"/>
        <v>19.381912594860765</v>
      </c>
      <c r="J10" s="86">
        <f>分析係数表!G13</f>
        <v>0.23596605339775753</v>
      </c>
      <c r="K10" s="88">
        <f t="shared" si="3"/>
        <v>4.5734734223095845</v>
      </c>
      <c r="L10" s="89"/>
      <c r="M10" s="90"/>
      <c r="N10" s="91">
        <f>分析係数表!H13</f>
        <v>1.6879182236800124E-2</v>
      </c>
      <c r="O10" s="92">
        <f t="shared" si="4"/>
        <v>6.1320185435516213E-2</v>
      </c>
      <c r="P10" s="86">
        <f>分析係数表!C13</f>
        <v>6.684233532602335E-2</v>
      </c>
      <c r="Q10" s="92">
        <f t="shared" si="5"/>
        <v>4.0987843971347082E-3</v>
      </c>
      <c r="R10" s="93">
        <v>4.5792033014883686E-3</v>
      </c>
      <c r="S10" s="94">
        <f t="shared" si="6"/>
        <v>19.386491798162254</v>
      </c>
      <c r="T10" s="95">
        <f>分析係数表!F13</f>
        <v>0.36934894381465649</v>
      </c>
      <c r="U10" s="96">
        <f t="shared" si="7"/>
        <v>7.1603802699227295</v>
      </c>
      <c r="V10" s="97">
        <f>分析係数表!D13</f>
        <v>0.1651861487951434</v>
      </c>
      <c r="W10" s="193">
        <f t="shared" si="8"/>
        <v>3</v>
      </c>
      <c r="X10" s="86">
        <f>分析係数表!E13</f>
        <v>0.12199715046769498</v>
      </c>
      <c r="Y10" s="192">
        <f t="shared" si="9"/>
        <v>2</v>
      </c>
    </row>
    <row r="11" spans="1:25">
      <c r="A11" s="10" t="s">
        <v>231</v>
      </c>
      <c r="B11" s="9" t="s">
        <v>276</v>
      </c>
      <c r="C11" s="100"/>
      <c r="D11" s="86">
        <f>投入係数表!H11</f>
        <v>6.70259555225175E-3</v>
      </c>
      <c r="E11" s="87">
        <f t="shared" si="0"/>
        <v>0.12769466688251213</v>
      </c>
      <c r="F11" s="86">
        <f>分析係数表!C14</f>
        <v>0.21710827927701792</v>
      </c>
      <c r="G11" s="87">
        <f t="shared" si="1"/>
        <v>2.7723569399714217E-2</v>
      </c>
      <c r="H11" s="87">
        <v>3.9783554549736644E-2</v>
      </c>
      <c r="I11" s="87">
        <f t="shared" si="2"/>
        <v>3.9783554549736644E-2</v>
      </c>
      <c r="J11" s="86">
        <f>分析係数表!G14</f>
        <v>0.17574790290253137</v>
      </c>
      <c r="K11" s="88">
        <f t="shared" si="3"/>
        <v>6.9918762821246754E-3</v>
      </c>
      <c r="L11" s="89"/>
      <c r="M11" s="90"/>
      <c r="N11" s="91">
        <f>分析係数表!H14</f>
        <v>1.1225515443921091E-3</v>
      </c>
      <c r="O11" s="92">
        <f t="shared" si="4"/>
        <v>4.0781044897408884E-3</v>
      </c>
      <c r="P11" s="86">
        <f>分析係数表!C14</f>
        <v>0.21710827927701792</v>
      </c>
      <c r="Q11" s="92">
        <f t="shared" si="5"/>
        <v>8.8539024847952548E-4</v>
      </c>
      <c r="R11" s="93">
        <v>4.9815530333032904E-3</v>
      </c>
      <c r="S11" s="94">
        <f t="shared" si="6"/>
        <v>4.4765107583039934E-2</v>
      </c>
      <c r="T11" s="95">
        <f>分析係数表!F14</f>
        <v>0.32729567218469302</v>
      </c>
      <c r="U11" s="96">
        <f t="shared" si="7"/>
        <v>1.4651425976811154E-2</v>
      </c>
      <c r="V11" s="97">
        <f>分析係数表!D14</f>
        <v>4.5196804531672026E-2</v>
      </c>
      <c r="W11" s="193">
        <f t="shared" si="8"/>
        <v>0</v>
      </c>
      <c r="X11" s="86">
        <f>分析係数表!E14</f>
        <v>3.8130342673435243E-2</v>
      </c>
      <c r="Y11" s="192">
        <f t="shared" si="9"/>
        <v>0</v>
      </c>
    </row>
    <row r="12" spans="1:25">
      <c r="A12" s="10" t="s">
        <v>232</v>
      </c>
      <c r="B12" s="9" t="s">
        <v>29</v>
      </c>
      <c r="C12" s="100"/>
      <c r="D12" s="86">
        <f>投入係数表!H12</f>
        <v>0.11642197856656136</v>
      </c>
      <c r="E12" s="87">
        <f t="shared" si="0"/>
        <v>2.2180162378834871</v>
      </c>
      <c r="F12" s="86">
        <f>分析係数表!C15</f>
        <v>0.1777237835164599</v>
      </c>
      <c r="G12" s="87">
        <f t="shared" si="1"/>
        <v>0.3941942376975977</v>
      </c>
      <c r="H12" s="87">
        <v>0.43321853620134582</v>
      </c>
      <c r="I12" s="87">
        <f t="shared" si="2"/>
        <v>0.43321853620134582</v>
      </c>
      <c r="J12" s="86">
        <f>分析係数表!G15</f>
        <v>0.10387096116118634</v>
      </c>
      <c r="K12" s="88">
        <f t="shared" si="3"/>
        <v>4.4998825748075989E-2</v>
      </c>
      <c r="L12" s="89"/>
      <c r="M12" s="90"/>
      <c r="N12" s="91">
        <f>分析係数表!H15</f>
        <v>7.5144901505810619E-3</v>
      </c>
      <c r="O12" s="92">
        <f t="shared" si="4"/>
        <v>2.7299304138228515E-2</v>
      </c>
      <c r="P12" s="86">
        <f>分析係数表!C15</f>
        <v>0.1777237835164599</v>
      </c>
      <c r="Q12" s="92">
        <f t="shared" si="5"/>
        <v>4.8517356188125223E-3</v>
      </c>
      <c r="R12" s="93">
        <v>1.1387982459248283E-2</v>
      </c>
      <c r="S12" s="94">
        <f t="shared" si="6"/>
        <v>0.44460651866059409</v>
      </c>
      <c r="T12" s="95">
        <f>分析係数表!F15</f>
        <v>0.33005409485469872</v>
      </c>
      <c r="U12" s="96">
        <f t="shared" si="7"/>
        <v>0.14674420208302111</v>
      </c>
      <c r="V12" s="97">
        <f>分析係数表!D15</f>
        <v>1.862209422908882E-2</v>
      </c>
      <c r="W12" s="193">
        <f t="shared" si="8"/>
        <v>0</v>
      </c>
      <c r="X12" s="86">
        <f>分析係数表!E15</f>
        <v>1.8544573004253467E-2</v>
      </c>
      <c r="Y12" s="192">
        <f t="shared" si="9"/>
        <v>0</v>
      </c>
    </row>
    <row r="13" spans="1:25">
      <c r="A13" s="10" t="s">
        <v>233</v>
      </c>
      <c r="B13" s="9" t="s">
        <v>30</v>
      </c>
      <c r="C13" s="100"/>
      <c r="D13" s="86">
        <f>投入係数表!H13</f>
        <v>8.0034689958495935E-3</v>
      </c>
      <c r="E13" s="87">
        <f t="shared" si="0"/>
        <v>0.15247828984492207</v>
      </c>
      <c r="F13" s="86">
        <f>分析係数表!C16</f>
        <v>0.12368252551663639</v>
      </c>
      <c r="G13" s="87">
        <f t="shared" si="1"/>
        <v>1.8858899974477653E-2</v>
      </c>
      <c r="H13" s="87">
        <v>2.9066389408481684E-2</v>
      </c>
      <c r="I13" s="87">
        <f t="shared" si="2"/>
        <v>2.9066389408481684E-2</v>
      </c>
      <c r="J13" s="86">
        <f>分析係数表!G16</f>
        <v>1.9772048092292722E-2</v>
      </c>
      <c r="K13" s="88">
        <f t="shared" si="3"/>
        <v>5.747020492538077E-4</v>
      </c>
      <c r="L13" s="89"/>
      <c r="M13" s="90"/>
      <c r="N13" s="91">
        <f>分析係数表!H16</f>
        <v>1.7113434381227897E-2</v>
      </c>
      <c r="O13" s="92">
        <f t="shared" si="4"/>
        <v>6.2171197334875944E-2</v>
      </c>
      <c r="P13" s="86">
        <f>分析係数表!C16</f>
        <v>0.12368252551663639</v>
      </c>
      <c r="Q13" s="92">
        <f t="shared" si="5"/>
        <v>7.6894907007706301E-3</v>
      </c>
      <c r="R13" s="93">
        <v>1.1176019059540384E-2</v>
      </c>
      <c r="S13" s="94">
        <f t="shared" si="6"/>
        <v>4.0242408468022066E-2</v>
      </c>
      <c r="T13" s="95">
        <f>分析係数表!F16</f>
        <v>0.17086837167280561</v>
      </c>
      <c r="U13" s="96">
        <f t="shared" si="7"/>
        <v>6.8761548071228544E-3</v>
      </c>
      <c r="V13" s="97">
        <f>分析係数表!D16</f>
        <v>1.2952602682604767E-2</v>
      </c>
      <c r="W13" s="193">
        <f t="shared" si="8"/>
        <v>0</v>
      </c>
      <c r="X13" s="86">
        <f>分析係数表!E16</f>
        <v>1.2952602682604767E-2</v>
      </c>
      <c r="Y13" s="192">
        <f t="shared" si="9"/>
        <v>0</v>
      </c>
    </row>
    <row r="14" spans="1:25">
      <c r="A14" s="10" t="s">
        <v>2</v>
      </c>
      <c r="B14" s="9" t="s">
        <v>388</v>
      </c>
      <c r="C14" s="100"/>
      <c r="D14" s="86">
        <f>投入係数表!H14</f>
        <v>1.1509632658118069E-2</v>
      </c>
      <c r="E14" s="87">
        <f t="shared" si="0"/>
        <v>0.21927605459122693</v>
      </c>
      <c r="F14" s="86">
        <f>分析係数表!C17</f>
        <v>0.19283956701830429</v>
      </c>
      <c r="G14" s="87">
        <f t="shared" si="1"/>
        <v>4.2285099424854256E-2</v>
      </c>
      <c r="H14" s="87">
        <v>5.1042738002842342E-2</v>
      </c>
      <c r="I14" s="87">
        <f t="shared" si="2"/>
        <v>5.1042738002842342E-2</v>
      </c>
      <c r="J14" s="86">
        <f>分析係数表!G17</f>
        <v>0.23402763404868787</v>
      </c>
      <c r="K14" s="88">
        <f t="shared" si="3"/>
        <v>1.194541121017224E-2</v>
      </c>
      <c r="L14" s="89"/>
      <c r="M14" s="90"/>
      <c r="N14" s="91">
        <f>分析係数表!H17</f>
        <v>3.1766349957435482E-3</v>
      </c>
      <c r="O14" s="92">
        <f t="shared" si="4"/>
        <v>1.1540360443248129E-2</v>
      </c>
      <c r="P14" s="86">
        <f>分析係数表!C17</f>
        <v>0.19283956701830429</v>
      </c>
      <c r="Q14" s="92">
        <f t="shared" si="5"/>
        <v>2.2254381111111352E-3</v>
      </c>
      <c r="R14" s="93">
        <v>5.1163738838218859E-3</v>
      </c>
      <c r="S14" s="94">
        <f t="shared" si="6"/>
        <v>5.6159111886664226E-2</v>
      </c>
      <c r="T14" s="95">
        <f>分析係数表!F17</f>
        <v>0.36995154049829787</v>
      </c>
      <c r="U14" s="96">
        <f t="shared" si="7"/>
        <v>2.07761499554877E-2</v>
      </c>
      <c r="V14" s="97">
        <f>分析係数表!D17</f>
        <v>4.4453920652026524E-2</v>
      </c>
      <c r="W14" s="193">
        <f t="shared" si="8"/>
        <v>0</v>
      </c>
      <c r="X14" s="86">
        <f>分析係数表!E17</f>
        <v>4.2061277361062542E-2</v>
      </c>
      <c r="Y14" s="192">
        <f t="shared" si="9"/>
        <v>0</v>
      </c>
    </row>
    <row r="15" spans="1:25">
      <c r="A15" s="10" t="s">
        <v>3</v>
      </c>
      <c r="B15" s="9" t="s">
        <v>31</v>
      </c>
      <c r="C15" s="100"/>
      <c r="D15" s="86">
        <f>投入係数表!H15</f>
        <v>5.9468500278758599E-4</v>
      </c>
      <c r="E15" s="87">
        <f t="shared" si="0"/>
        <v>1.1329656211387399E-2</v>
      </c>
      <c r="F15" s="86">
        <f>分析係数表!C18</f>
        <v>0.30630539049432115</v>
      </c>
      <c r="G15" s="87">
        <f t="shared" si="1"/>
        <v>3.4703347699954284E-3</v>
      </c>
      <c r="H15" s="87">
        <v>6.2304763036604826E-3</v>
      </c>
      <c r="I15" s="87">
        <f t="shared" si="2"/>
        <v>6.2304763036604826E-3</v>
      </c>
      <c r="J15" s="86">
        <f>分析係数表!G18</f>
        <v>0.21755179396051724</v>
      </c>
      <c r="K15" s="88">
        <f t="shared" si="3"/>
        <v>1.3554512970898303E-3</v>
      </c>
      <c r="L15" s="89"/>
      <c r="M15" s="90"/>
      <c r="N15" s="91">
        <f>分析係数表!H18</f>
        <v>5.3704565311248737E-4</v>
      </c>
      <c r="O15" s="92">
        <f t="shared" si="4"/>
        <v>1.95102692619774E-3</v>
      </c>
      <c r="P15" s="86">
        <f>分析係数表!C18</f>
        <v>0.30630539049432115</v>
      </c>
      <c r="Q15" s="92">
        <f t="shared" si="5"/>
        <v>5.9761006449393389E-4</v>
      </c>
      <c r="R15" s="93">
        <v>1.5792040585988357E-3</v>
      </c>
      <c r="S15" s="94">
        <f t="shared" si="6"/>
        <v>7.8096803622593183E-3</v>
      </c>
      <c r="T15" s="95">
        <f>分析係数表!F18</f>
        <v>0.4635011306393737</v>
      </c>
      <c r="U15" s="96">
        <f t="shared" si="7"/>
        <v>3.6197956778393076E-3</v>
      </c>
      <c r="V15" s="97">
        <f>分析係数表!D18</f>
        <v>4.1488554421314744E-2</v>
      </c>
      <c r="W15" s="193">
        <f t="shared" si="8"/>
        <v>0</v>
      </c>
      <c r="X15" s="86">
        <f>分析係数表!E18</f>
        <v>3.8178621954614265E-2</v>
      </c>
      <c r="Y15" s="192">
        <f t="shared" si="9"/>
        <v>0</v>
      </c>
    </row>
    <row r="16" spans="1:25">
      <c r="A16" s="10" t="s">
        <v>4</v>
      </c>
      <c r="B16" s="9" t="s">
        <v>32</v>
      </c>
      <c r="C16" s="100"/>
      <c r="D16" s="86">
        <f>投入係数表!H16</f>
        <v>1.3628197980548846E-4</v>
      </c>
      <c r="E16" s="87">
        <f t="shared" si="0"/>
        <v>2.5963795484429458E-3</v>
      </c>
      <c r="F16" s="86">
        <f>分析係数表!C19</f>
        <v>0.36966314955627488</v>
      </c>
      <c r="G16" s="87">
        <f t="shared" si="1"/>
        <v>9.597858413209181E-4</v>
      </c>
      <c r="H16" s="87">
        <v>4.2283841159323175E-3</v>
      </c>
      <c r="I16" s="87">
        <f t="shared" si="2"/>
        <v>4.2283841159323175E-3</v>
      </c>
      <c r="J16" s="86">
        <f>分析係数表!G19</f>
        <v>4.2381117789262797E-2</v>
      </c>
      <c r="K16" s="88">
        <f t="shared" si="3"/>
        <v>1.7920364527557539E-4</v>
      </c>
      <c r="L16" s="89"/>
      <c r="M16" s="90"/>
      <c r="N16" s="91">
        <f>分析係数表!H19</f>
        <v>-1.254655481313475E-4</v>
      </c>
      <c r="O16" s="92">
        <f t="shared" si="4"/>
        <v>-4.5580233504496036E-4</v>
      </c>
      <c r="P16" s="86">
        <f>分析係数表!C19</f>
        <v>0.36966314955627488</v>
      </c>
      <c r="Q16" s="92">
        <f t="shared" si="5"/>
        <v>-1.6849332674782449E-4</v>
      </c>
      <c r="R16" s="93">
        <v>1.0693693287099231E-3</v>
      </c>
      <c r="S16" s="94">
        <f t="shared" si="6"/>
        <v>5.2977534446422402E-3</v>
      </c>
      <c r="T16" s="95">
        <f>分析係数表!F19</f>
        <v>0.17645477862102601</v>
      </c>
      <c r="U16" s="96">
        <f t="shared" si="7"/>
        <v>9.3481391126312447E-4</v>
      </c>
      <c r="V16" s="97">
        <f>分析係数表!D19</f>
        <v>8.3109656186295868E-3</v>
      </c>
      <c r="W16" s="193">
        <f t="shared" si="8"/>
        <v>0</v>
      </c>
      <c r="X16" s="86">
        <f>分析係数表!E19</f>
        <v>8.1137788631236215E-3</v>
      </c>
      <c r="Y16" s="192">
        <f t="shared" si="9"/>
        <v>0</v>
      </c>
    </row>
    <row r="17" spans="1:25">
      <c r="A17" s="10" t="s">
        <v>5</v>
      </c>
      <c r="B17" s="9" t="s">
        <v>33</v>
      </c>
      <c r="C17" s="100"/>
      <c r="D17" s="86">
        <f>投入係数表!H17</f>
        <v>0</v>
      </c>
      <c r="E17" s="87">
        <f t="shared" si="0"/>
        <v>0</v>
      </c>
      <c r="F17" s="86">
        <f>分析係数表!C20</f>
        <v>0.11840151680286914</v>
      </c>
      <c r="G17" s="87">
        <f t="shared" si="1"/>
        <v>0</v>
      </c>
      <c r="H17" s="87">
        <v>8.5098191967001961E-4</v>
      </c>
      <c r="I17" s="87">
        <f t="shared" si="2"/>
        <v>8.5098191967001961E-4</v>
      </c>
      <c r="J17" s="86">
        <f>分析係数表!G20</f>
        <v>0.11103277983246747</v>
      </c>
      <c r="K17" s="88">
        <f t="shared" si="3"/>
        <v>9.4486888128131804E-5</v>
      </c>
      <c r="L17" s="89"/>
      <c r="M17" s="90"/>
      <c r="N17" s="91">
        <f>分析係数表!H20</f>
        <v>6.0558701736942728E-4</v>
      </c>
      <c r="O17" s="92">
        <f t="shared" si="4"/>
        <v>2.2000300536760054E-3</v>
      </c>
      <c r="P17" s="86">
        <f>分析係数表!C20</f>
        <v>0.11840151680286914</v>
      </c>
      <c r="Q17" s="92">
        <f t="shared" si="5"/>
        <v>2.6048689536713665E-4</v>
      </c>
      <c r="R17" s="93">
        <v>6.7937165865355077E-4</v>
      </c>
      <c r="S17" s="94">
        <f t="shared" si="6"/>
        <v>1.5303535783235704E-3</v>
      </c>
      <c r="T17" s="95">
        <f>分析係数表!F20</f>
        <v>0.24737258814980315</v>
      </c>
      <c r="U17" s="96">
        <f t="shared" si="7"/>
        <v>3.7856752545421411E-4</v>
      </c>
      <c r="V17" s="97">
        <f>分析係数表!D20</f>
        <v>2.4837040813006365E-2</v>
      </c>
      <c r="W17" s="193">
        <f t="shared" si="8"/>
        <v>0</v>
      </c>
      <c r="X17" s="86">
        <f>分析係数表!E20</f>
        <v>2.4562278789456368E-2</v>
      </c>
      <c r="Y17" s="192">
        <f t="shared" si="9"/>
        <v>0</v>
      </c>
    </row>
    <row r="18" spans="1:25">
      <c r="A18" s="10" t="s">
        <v>6</v>
      </c>
      <c r="B18" s="9" t="s">
        <v>34</v>
      </c>
      <c r="C18" s="100"/>
      <c r="D18" s="86">
        <f>投入係数表!H18</f>
        <v>1.6725515703400855E-3</v>
      </c>
      <c r="E18" s="87">
        <f t="shared" si="0"/>
        <v>3.1864658094527057E-2</v>
      </c>
      <c r="F18" s="86">
        <f>分析係数表!C21</f>
        <v>0.26258212636596168</v>
      </c>
      <c r="G18" s="87">
        <f t="shared" si="1"/>
        <v>8.3670896783852675E-3</v>
      </c>
      <c r="H18" s="87">
        <v>1.328015399552639E-2</v>
      </c>
      <c r="I18" s="87">
        <f t="shared" si="2"/>
        <v>1.328015399552639E-2</v>
      </c>
      <c r="J18" s="86">
        <f>分析係数表!G21</f>
        <v>0.28467983327929475</v>
      </c>
      <c r="K18" s="88">
        <f t="shared" si="3"/>
        <v>3.7805920253698127E-3</v>
      </c>
      <c r="L18" s="89"/>
      <c r="M18" s="90"/>
      <c r="N18" s="91">
        <f>分析係数表!H21</f>
        <v>1.0324354165676096E-3</v>
      </c>
      <c r="O18" s="92">
        <f t="shared" si="4"/>
        <v>3.7507226538554209E-3</v>
      </c>
      <c r="P18" s="86">
        <f>分析係数表!C21</f>
        <v>0.26258212636596168</v>
      </c>
      <c r="Q18" s="92">
        <f t="shared" si="5"/>
        <v>9.8487272985833926E-4</v>
      </c>
      <c r="R18" s="93">
        <v>2.8611200212597301E-3</v>
      </c>
      <c r="S18" s="94">
        <f t="shared" si="6"/>
        <v>1.6141274016786118E-2</v>
      </c>
      <c r="T18" s="95">
        <f>分析係数表!F21</f>
        <v>0.42515189534375575</v>
      </c>
      <c r="U18" s="96">
        <f t="shared" si="7"/>
        <v>6.8624932414995355E-3</v>
      </c>
      <c r="V18" s="97">
        <f>分析係数表!D21</f>
        <v>6.1343946819791585E-2</v>
      </c>
      <c r="W18" s="193">
        <f t="shared" si="8"/>
        <v>0</v>
      </c>
      <c r="X18" s="86">
        <f>分析係数表!E21</f>
        <v>5.4343995376178865E-2</v>
      </c>
      <c r="Y18" s="192">
        <f t="shared" si="9"/>
        <v>0</v>
      </c>
    </row>
    <row r="19" spans="1:25">
      <c r="A19" s="10" t="s">
        <v>7</v>
      </c>
      <c r="B19" s="9" t="s">
        <v>277</v>
      </c>
      <c r="C19" s="100"/>
      <c r="D19" s="86">
        <f>投入係数表!H19</f>
        <v>0</v>
      </c>
      <c r="E19" s="87">
        <f t="shared" si="0"/>
        <v>0</v>
      </c>
      <c r="F19" s="86">
        <f>分析係数表!C22</f>
        <v>0.19256748567873505</v>
      </c>
      <c r="G19" s="87">
        <f t="shared" si="1"/>
        <v>0</v>
      </c>
      <c r="H19" s="87">
        <v>2.5033785227771294E-3</v>
      </c>
      <c r="I19" s="87">
        <f t="shared" si="2"/>
        <v>2.5033785227771294E-3</v>
      </c>
      <c r="J19" s="86">
        <f>分析係数表!G22</f>
        <v>0.19753386347788673</v>
      </c>
      <c r="K19" s="88">
        <f t="shared" si="3"/>
        <v>4.9450203135173129E-4</v>
      </c>
      <c r="L19" s="89"/>
      <c r="M19" s="90"/>
      <c r="N19" s="91">
        <f>分析係数表!H22</f>
        <v>4.8211298587508529E-5</v>
      </c>
      <c r="O19" s="92">
        <f t="shared" si="4"/>
        <v>1.7514626763301717E-4</v>
      </c>
      <c r="P19" s="86">
        <f>分析係数表!C22</f>
        <v>0.19256748567873505</v>
      </c>
      <c r="Q19" s="92">
        <f t="shared" si="5"/>
        <v>3.3727476384104931E-5</v>
      </c>
      <c r="R19" s="93">
        <v>8.232987302082723E-4</v>
      </c>
      <c r="S19" s="94">
        <f t="shared" si="6"/>
        <v>3.3266772529854018E-3</v>
      </c>
      <c r="T19" s="95">
        <f>分析係数表!F22</f>
        <v>0.41915604646677446</v>
      </c>
      <c r="U19" s="96">
        <f t="shared" si="7"/>
        <v>1.3943968852323106E-3</v>
      </c>
      <c r="V19" s="97">
        <f>分析係数表!D22</f>
        <v>2.9425619037728289E-2</v>
      </c>
      <c r="W19" s="193">
        <f t="shared" si="8"/>
        <v>0</v>
      </c>
      <c r="X19" s="86">
        <f>分析係数表!E22</f>
        <v>2.8940662878506891E-2</v>
      </c>
      <c r="Y19" s="192">
        <f t="shared" si="9"/>
        <v>0</v>
      </c>
    </row>
    <row r="20" spans="1:25">
      <c r="A20" s="10" t="s">
        <v>8</v>
      </c>
      <c r="B20" s="9" t="s">
        <v>278</v>
      </c>
      <c r="C20" s="100"/>
      <c r="D20" s="86">
        <f>投入係数表!H20</f>
        <v>0</v>
      </c>
      <c r="E20" s="87">
        <f t="shared" si="0"/>
        <v>0</v>
      </c>
      <c r="F20" s="86">
        <f>分析係数表!C23</f>
        <v>0.20116432520583094</v>
      </c>
      <c r="G20" s="87">
        <f t="shared" si="1"/>
        <v>0</v>
      </c>
      <c r="H20" s="87">
        <v>2.8260050999221174E-3</v>
      </c>
      <c r="I20" s="87">
        <f t="shared" si="2"/>
        <v>2.8260050999221174E-3</v>
      </c>
      <c r="J20" s="86">
        <f>分析係数表!G23</f>
        <v>0.20785566100352021</v>
      </c>
      <c r="K20" s="88">
        <f t="shared" si="3"/>
        <v>5.874011580436309E-4</v>
      </c>
      <c r="L20" s="89"/>
      <c r="M20" s="90"/>
      <c r="N20" s="91">
        <f>分析係数表!H23</f>
        <v>2.5225877402069866E-5</v>
      </c>
      <c r="O20" s="92">
        <f t="shared" si="4"/>
        <v>9.1642797522267154E-5</v>
      </c>
      <c r="P20" s="86">
        <f>分析係数表!C23</f>
        <v>0.20116432520583094</v>
      </c>
      <c r="Q20" s="92">
        <f t="shared" si="5"/>
        <v>1.8435261523541469E-5</v>
      </c>
      <c r="R20" s="93">
        <v>7.8480580586895085E-4</v>
      </c>
      <c r="S20" s="94">
        <f t="shared" si="6"/>
        <v>3.6108109057910683E-3</v>
      </c>
      <c r="T20" s="95">
        <f>分析係数表!F23</f>
        <v>0.42478695148042223</v>
      </c>
      <c r="U20" s="96">
        <f t="shared" si="7"/>
        <v>1.5338253570432499E-3</v>
      </c>
      <c r="V20" s="97">
        <f>分析係数表!D23</f>
        <v>3.5044555722743287E-2</v>
      </c>
      <c r="W20" s="193">
        <f t="shared" si="8"/>
        <v>0</v>
      </c>
      <c r="X20" s="86">
        <f>分析係数表!E23</f>
        <v>3.4275414947972954E-2</v>
      </c>
      <c r="Y20" s="192">
        <f t="shared" si="9"/>
        <v>0</v>
      </c>
    </row>
    <row r="21" spans="1:25">
      <c r="A21" s="10" t="s">
        <v>9</v>
      </c>
      <c r="B21" s="9" t="s">
        <v>279</v>
      </c>
      <c r="C21" s="100"/>
      <c r="D21" s="86">
        <f>投入係数表!H21</f>
        <v>0</v>
      </c>
      <c r="E21" s="87">
        <f t="shared" si="0"/>
        <v>0</v>
      </c>
      <c r="F21" s="86">
        <f>分析係数表!C24</f>
        <v>0.46796458506974481</v>
      </c>
      <c r="G21" s="87">
        <f t="shared" si="1"/>
        <v>0</v>
      </c>
      <c r="H21" s="87">
        <v>2.9317319932990961E-3</v>
      </c>
      <c r="I21" s="87">
        <f t="shared" si="2"/>
        <v>2.9317319932990961E-3</v>
      </c>
      <c r="J21" s="86">
        <f>分析係数表!G24</f>
        <v>0.19290112247208774</v>
      </c>
      <c r="K21" s="88">
        <f t="shared" si="3"/>
        <v>5.6553439229472689E-4</v>
      </c>
      <c r="L21" s="89"/>
      <c r="M21" s="90"/>
      <c r="N21" s="91">
        <f>分析係数表!H24</f>
        <v>1.1220536652328578E-3</v>
      </c>
      <c r="O21" s="92">
        <f t="shared" si="4"/>
        <v>4.0762957503161067E-3</v>
      </c>
      <c r="P21" s="86">
        <f>分析係数表!C24</f>
        <v>0.46796458506974481</v>
      </c>
      <c r="Q21" s="92">
        <f t="shared" si="5"/>
        <v>1.907562049418241E-3</v>
      </c>
      <c r="R21" s="93">
        <v>3.8712777366311105E-3</v>
      </c>
      <c r="S21" s="94">
        <f t="shared" si="6"/>
        <v>6.803009729930207E-3</v>
      </c>
      <c r="T21" s="95">
        <f>分析係数表!F24</f>
        <v>0.36341689561906876</v>
      </c>
      <c r="U21" s="96">
        <f t="shared" si="7"/>
        <v>2.4723286769175552E-3</v>
      </c>
      <c r="V21" s="97">
        <f>分析係数表!D24</f>
        <v>4.5804723184795566E-2</v>
      </c>
      <c r="W21" s="193">
        <f t="shared" si="8"/>
        <v>0</v>
      </c>
      <c r="X21" s="86">
        <f>分析係数表!E24</f>
        <v>4.4933066139114755E-2</v>
      </c>
      <c r="Y21" s="192">
        <f t="shared" si="9"/>
        <v>0</v>
      </c>
    </row>
    <row r="22" spans="1:25">
      <c r="A22" s="10" t="s">
        <v>10</v>
      </c>
      <c r="B22" s="9" t="s">
        <v>280</v>
      </c>
      <c r="C22" s="100"/>
      <c r="D22" s="86">
        <f>投入係数表!H22</f>
        <v>0</v>
      </c>
      <c r="E22" s="87">
        <f t="shared" si="0"/>
        <v>0</v>
      </c>
      <c r="F22" s="86">
        <f>分析係数表!C25</f>
        <v>0.11839811615034102</v>
      </c>
      <c r="G22" s="87">
        <f t="shared" si="1"/>
        <v>0</v>
      </c>
      <c r="H22" s="87">
        <v>2.0657282077887157E-3</v>
      </c>
      <c r="I22" s="87">
        <f t="shared" si="2"/>
        <v>2.0657282077887157E-3</v>
      </c>
      <c r="J22" s="86">
        <f>分析係数表!G25</f>
        <v>0.19601885967651284</v>
      </c>
      <c r="K22" s="88">
        <f t="shared" si="3"/>
        <v>4.0492168769235058E-4</v>
      </c>
      <c r="L22" s="89"/>
      <c r="M22" s="90"/>
      <c r="N22" s="91">
        <f>分析係数表!H25</f>
        <v>4.7721717414244671E-4</v>
      </c>
      <c r="O22" s="92">
        <f t="shared" si="4"/>
        <v>1.7336767386531527E-3</v>
      </c>
      <c r="P22" s="86">
        <f>分析係数表!C25</f>
        <v>0.11839811615034102</v>
      </c>
      <c r="Q22" s="92">
        <f t="shared" si="5"/>
        <v>2.0526405987020038E-4</v>
      </c>
      <c r="R22" s="93">
        <v>1.2949107765471515E-3</v>
      </c>
      <c r="S22" s="94">
        <f t="shared" si="6"/>
        <v>3.3606389843358671E-3</v>
      </c>
      <c r="T22" s="95">
        <f>分析係数表!F25</f>
        <v>0.34892899519140697</v>
      </c>
      <c r="U22" s="96">
        <f t="shared" si="7"/>
        <v>1.1726243840053845E-3</v>
      </c>
      <c r="V22" s="97">
        <f>分析係数表!D25</f>
        <v>3.4959095734715541E-2</v>
      </c>
      <c r="W22" s="193">
        <f t="shared" si="8"/>
        <v>0</v>
      </c>
      <c r="X22" s="86">
        <f>分析係数表!E25</f>
        <v>3.4440766876912506E-2</v>
      </c>
      <c r="Y22" s="192">
        <f t="shared" si="9"/>
        <v>0</v>
      </c>
    </row>
    <row r="23" spans="1:25">
      <c r="A23" s="10" t="s">
        <v>11</v>
      </c>
      <c r="B23" s="9" t="s">
        <v>35</v>
      </c>
      <c r="C23" s="100"/>
      <c r="D23" s="86">
        <f>投入係数表!H23</f>
        <v>0</v>
      </c>
      <c r="E23" s="87">
        <f t="shared" si="0"/>
        <v>0</v>
      </c>
      <c r="F23" s="86">
        <f>分析係数表!C26</f>
        <v>0.29113960871661038</v>
      </c>
      <c r="G23" s="87">
        <f t="shared" si="1"/>
        <v>0</v>
      </c>
      <c r="H23" s="87">
        <v>2.578917527574972E-3</v>
      </c>
      <c r="I23" s="87">
        <f t="shared" si="2"/>
        <v>2.578917527574972E-3</v>
      </c>
      <c r="J23" s="86">
        <f>分析係数表!G26</f>
        <v>0.2004458717578543</v>
      </c>
      <c r="K23" s="88">
        <f t="shared" si="3"/>
        <v>5.1693337200637548E-4</v>
      </c>
      <c r="L23" s="89"/>
      <c r="M23" s="90"/>
      <c r="N23" s="91">
        <f>分析係数表!H26</f>
        <v>1.0726059667332082E-2</v>
      </c>
      <c r="O23" s="92">
        <f t="shared" si="4"/>
        <v>3.8966577797782148E-2</v>
      </c>
      <c r="P23" s="86">
        <f>分析係数表!C26</f>
        <v>0.29113960871661038</v>
      </c>
      <c r="Q23" s="92">
        <f t="shared" si="5"/>
        <v>1.1344714213071651E-2</v>
      </c>
      <c r="R23" s="93">
        <v>1.2764065180867408E-2</v>
      </c>
      <c r="S23" s="94">
        <f t="shared" si="6"/>
        <v>1.5342982708442379E-2</v>
      </c>
      <c r="T23" s="95">
        <f>分析係数表!F26</f>
        <v>0.34176102976079403</v>
      </c>
      <c r="U23" s="96">
        <f t="shared" si="7"/>
        <v>5.2436335700393241E-3</v>
      </c>
      <c r="V23" s="97">
        <f>分析係数表!D26</f>
        <v>2.5195355338839619E-2</v>
      </c>
      <c r="W23" s="193">
        <f t="shared" si="8"/>
        <v>0</v>
      </c>
      <c r="X23" s="86">
        <f>分析係数表!E26</f>
        <v>2.4685974681555249E-2</v>
      </c>
      <c r="Y23" s="192">
        <f t="shared" si="9"/>
        <v>0</v>
      </c>
    </row>
    <row r="24" spans="1:25">
      <c r="A24" s="10" t="s">
        <v>12</v>
      </c>
      <c r="B24" s="9" t="s">
        <v>389</v>
      </c>
      <c r="C24" s="100"/>
      <c r="D24" s="86">
        <f>投入係数表!H24</f>
        <v>0</v>
      </c>
      <c r="E24" s="87">
        <f t="shared" si="0"/>
        <v>0</v>
      </c>
      <c r="F24" s="86">
        <f>分析係数表!C27</f>
        <v>0.22390034937983039</v>
      </c>
      <c r="G24" s="87">
        <f t="shared" si="1"/>
        <v>0</v>
      </c>
      <c r="H24" s="87">
        <v>3.6829757500414371E-4</v>
      </c>
      <c r="I24" s="87">
        <f t="shared" si="2"/>
        <v>3.6829757500414371E-4</v>
      </c>
      <c r="J24" s="86">
        <f>分析係数表!G27</f>
        <v>0.17801424712710151</v>
      </c>
      <c r="K24" s="88">
        <f t="shared" si="3"/>
        <v>6.5562215533099838E-5</v>
      </c>
      <c r="L24" s="89"/>
      <c r="M24" s="90"/>
      <c r="N24" s="91">
        <f>分析係数表!H27</f>
        <v>1.001616696609949E-2</v>
      </c>
      <c r="O24" s="92">
        <f t="shared" si="4"/>
        <v>3.6387616834614403E-2</v>
      </c>
      <c r="P24" s="86">
        <f>分析係数表!C27</f>
        <v>0.22390034937983039</v>
      </c>
      <c r="Q24" s="92">
        <f t="shared" si="5"/>
        <v>8.1472001223695627E-3</v>
      </c>
      <c r="R24" s="93">
        <v>8.3201586030724646E-3</v>
      </c>
      <c r="S24" s="94">
        <f t="shared" si="6"/>
        <v>8.6884561780766079E-3</v>
      </c>
      <c r="T24" s="95">
        <f>分析係数表!F27</f>
        <v>0.3354402389489512</v>
      </c>
      <c r="U24" s="96">
        <f t="shared" si="7"/>
        <v>2.9144578164715085E-3</v>
      </c>
      <c r="V24" s="97">
        <f>分析係数表!D27</f>
        <v>2.2648101403620974E-2</v>
      </c>
      <c r="W24" s="193">
        <f t="shared" si="8"/>
        <v>0</v>
      </c>
      <c r="X24" s="86">
        <f>分析係数表!E27</f>
        <v>2.2430380263578655E-2</v>
      </c>
      <c r="Y24" s="192">
        <f t="shared" si="9"/>
        <v>0</v>
      </c>
    </row>
    <row r="25" spans="1:25">
      <c r="A25" s="10" t="s">
        <v>13</v>
      </c>
      <c r="B25" s="9" t="s">
        <v>197</v>
      </c>
      <c r="C25" s="100"/>
      <c r="D25" s="86">
        <f>投入係数表!H25</f>
        <v>0</v>
      </c>
      <c r="E25" s="87">
        <f t="shared" si="0"/>
        <v>0</v>
      </c>
      <c r="F25" s="86">
        <f>分析係数表!C28</f>
        <v>0.22512814125204084</v>
      </c>
      <c r="G25" s="87">
        <f t="shared" si="1"/>
        <v>0</v>
      </c>
      <c r="H25" s="87">
        <v>4.1571403112749521E-3</v>
      </c>
      <c r="I25" s="87">
        <f t="shared" si="2"/>
        <v>4.1571403112749521E-3</v>
      </c>
      <c r="J25" s="86">
        <f>分析係数表!G28</f>
        <v>0.17968722251031818</v>
      </c>
      <c r="K25" s="88">
        <f t="shared" si="3"/>
        <v>7.4698499611867573E-4</v>
      </c>
      <c r="L25" s="89"/>
      <c r="M25" s="90"/>
      <c r="N25" s="91">
        <f>分析係数表!H28</f>
        <v>8.1409051127791718E-3</v>
      </c>
      <c r="O25" s="92">
        <f t="shared" si="4"/>
        <v>2.9574999791174551E-2</v>
      </c>
      <c r="P25" s="86">
        <f>分析係数表!C28</f>
        <v>0.22512814125204084</v>
      </c>
      <c r="Q25" s="92">
        <f t="shared" si="5"/>
        <v>6.6581647305166223E-3</v>
      </c>
      <c r="R25" s="93">
        <v>8.5681453304580629E-3</v>
      </c>
      <c r="S25" s="94">
        <f t="shared" si="6"/>
        <v>1.2725285641733015E-2</v>
      </c>
      <c r="T25" s="95">
        <f>分析係数表!F28</f>
        <v>0.30733691598411605</v>
      </c>
      <c r="U25" s="96">
        <f t="shared" si="7"/>
        <v>3.9109500441471779E-3</v>
      </c>
      <c r="V25" s="97">
        <f>分析係数表!D28</f>
        <v>2.8688437249149327E-2</v>
      </c>
      <c r="W25" s="193">
        <f t="shared" si="8"/>
        <v>0</v>
      </c>
      <c r="X25" s="86">
        <f>分析係数表!E28</f>
        <v>2.8133457885501985E-2</v>
      </c>
      <c r="Y25" s="192">
        <f t="shared" si="9"/>
        <v>0</v>
      </c>
    </row>
    <row r="26" spans="1:25">
      <c r="A26" s="10" t="s">
        <v>14</v>
      </c>
      <c r="B26" s="9" t="s">
        <v>55</v>
      </c>
      <c r="C26" s="100"/>
      <c r="D26" s="86">
        <f>投入係数表!H26</f>
        <v>1.5585702781391314E-2</v>
      </c>
      <c r="E26" s="87">
        <f t="shared" si="0"/>
        <v>0.29693140654011141</v>
      </c>
      <c r="F26" s="86">
        <f>分析係数表!C29</f>
        <v>0.20292812083079403</v>
      </c>
      <c r="G26" s="87">
        <f t="shared" si="1"/>
        <v>6.0255732344829352E-2</v>
      </c>
      <c r="H26" s="87">
        <v>6.8434484576170171E-2</v>
      </c>
      <c r="I26" s="87">
        <f t="shared" si="2"/>
        <v>6.8434484576170171E-2</v>
      </c>
      <c r="J26" s="86">
        <f>分析係数表!G29</f>
        <v>0.25422836329948895</v>
      </c>
      <c r="K26" s="88">
        <f t="shared" si="3"/>
        <v>1.7397987007043862E-2</v>
      </c>
      <c r="L26" s="89"/>
      <c r="M26" s="90"/>
      <c r="N26" s="91">
        <f>分析係数表!H29</f>
        <v>1.2173975242294967E-2</v>
      </c>
      <c r="O26" s="92">
        <f t="shared" si="4"/>
        <v>4.4226693501617807E-2</v>
      </c>
      <c r="P26" s="86">
        <f>分析係数表!C29</f>
        <v>0.20292812083079403</v>
      </c>
      <c r="Q26" s="92">
        <f t="shared" si="5"/>
        <v>8.9748398028427923E-3</v>
      </c>
      <c r="R26" s="93">
        <v>1.3087447855099077E-2</v>
      </c>
      <c r="S26" s="94">
        <f t="shared" si="6"/>
        <v>8.1521932431269248E-2</v>
      </c>
      <c r="T26" s="95">
        <f>分析係数表!F29</f>
        <v>0.40384720428768384</v>
      </c>
      <c r="U26" s="96">
        <f t="shared" si="7"/>
        <v>3.2922404500497549E-2</v>
      </c>
      <c r="V26" s="97">
        <f>分析係数表!D29</f>
        <v>7.670374473161555E-2</v>
      </c>
      <c r="W26" s="193">
        <f t="shared" si="8"/>
        <v>0</v>
      </c>
      <c r="X26" s="86">
        <f>分析係数表!E29</f>
        <v>6.1557890505000185E-2</v>
      </c>
      <c r="Y26" s="192">
        <f t="shared" si="9"/>
        <v>0</v>
      </c>
    </row>
    <row r="27" spans="1:25">
      <c r="A27" s="10" t="s">
        <v>15</v>
      </c>
      <c r="B27" s="9" t="s">
        <v>36</v>
      </c>
      <c r="C27" s="100"/>
      <c r="D27" s="86">
        <f>投入係数表!H27</f>
        <v>1.7592764665799417E-3</v>
      </c>
      <c r="E27" s="87">
        <f t="shared" si="0"/>
        <v>3.3516899625354389E-2</v>
      </c>
      <c r="F27" s="86">
        <f>分析係数表!C30</f>
        <v>1</v>
      </c>
      <c r="G27" s="87">
        <f t="shared" si="1"/>
        <v>3.3516899625354389E-2</v>
      </c>
      <c r="H27" s="87">
        <v>5.4444863732744847E-2</v>
      </c>
      <c r="I27" s="87">
        <f t="shared" si="2"/>
        <v>5.4444863732744847E-2</v>
      </c>
      <c r="J27" s="86">
        <f>分析係数表!G30</f>
        <v>0.34673715455884868</v>
      </c>
      <c r="K27" s="88">
        <f t="shared" si="3"/>
        <v>1.8878057131036206E-2</v>
      </c>
      <c r="L27" s="89"/>
      <c r="M27" s="90"/>
      <c r="N27" s="91">
        <f>分析係数表!H30</f>
        <v>0</v>
      </c>
      <c r="O27" s="92">
        <f t="shared" si="4"/>
        <v>0</v>
      </c>
      <c r="P27" s="86">
        <f>分析係数表!C30</f>
        <v>1</v>
      </c>
      <c r="Q27" s="92">
        <f t="shared" si="5"/>
        <v>0</v>
      </c>
      <c r="R27" s="93">
        <v>1.5620481020032599E-2</v>
      </c>
      <c r="S27" s="94">
        <f t="shared" si="6"/>
        <v>7.0065344752777453E-2</v>
      </c>
      <c r="T27" s="95">
        <f>分析係数表!F30</f>
        <v>0.44336430675838301</v>
      </c>
      <c r="U27" s="96">
        <f t="shared" si="7"/>
        <v>3.1064473004102283E-2</v>
      </c>
      <c r="V27" s="97">
        <f>分析係数表!D30</f>
        <v>8.6867041025616112E-2</v>
      </c>
      <c r="W27" s="193">
        <f t="shared" si="8"/>
        <v>0</v>
      </c>
      <c r="X27" s="86">
        <f>分析係数表!E30</f>
        <v>6.5897217034789901E-2</v>
      </c>
      <c r="Y27" s="192">
        <f t="shared" si="9"/>
        <v>0</v>
      </c>
    </row>
    <row r="28" spans="1:25">
      <c r="A28" s="10" t="s">
        <v>16</v>
      </c>
      <c r="B28" s="9" t="s">
        <v>198</v>
      </c>
      <c r="C28" s="100"/>
      <c r="D28" s="86">
        <f>投入係数表!H28</f>
        <v>2.5447562410952116E-2</v>
      </c>
      <c r="E28" s="87">
        <f t="shared" si="0"/>
        <v>0.48481487204561913</v>
      </c>
      <c r="F28" s="86">
        <f>分析係数表!C31</f>
        <v>0.99667993786519227</v>
      </c>
      <c r="G28" s="87">
        <f t="shared" si="1"/>
        <v>0.48320525654654883</v>
      </c>
      <c r="H28" s="87">
        <v>0.60301989838736791</v>
      </c>
      <c r="I28" s="87">
        <f t="shared" si="2"/>
        <v>0.60301989838736791</v>
      </c>
      <c r="J28" s="86">
        <f>分析係数表!G31</f>
        <v>7.0744430198025232E-2</v>
      </c>
      <c r="K28" s="88">
        <f t="shared" si="3"/>
        <v>4.2660299109485419E-2</v>
      </c>
      <c r="L28" s="89"/>
      <c r="M28" s="90"/>
      <c r="N28" s="91">
        <f>分析係数表!H31</f>
        <v>1.5783931066306964E-2</v>
      </c>
      <c r="O28" s="92">
        <f t="shared" si="4"/>
        <v>5.7341260157567513E-2</v>
      </c>
      <c r="P28" s="86">
        <f>分析係数表!C31</f>
        <v>0.99667993786519227</v>
      </c>
      <c r="Q28" s="92">
        <f t="shared" si="5"/>
        <v>5.7150883610956216E-2</v>
      </c>
      <c r="R28" s="93">
        <v>0.10836196832941115</v>
      </c>
      <c r="S28" s="94">
        <f t="shared" si="6"/>
        <v>0.71138186671677905</v>
      </c>
      <c r="T28" s="95">
        <f>分析係数表!F31</f>
        <v>0.308369223350977</v>
      </c>
      <c r="U28" s="96">
        <f t="shared" si="7"/>
        <v>0.21936827374542139</v>
      </c>
      <c r="V28" s="97">
        <f>分析係数表!D31</f>
        <v>6.5953615120199595E-3</v>
      </c>
      <c r="W28" s="193">
        <f t="shared" si="8"/>
        <v>0</v>
      </c>
      <c r="X28" s="86">
        <f>分析係数表!E31</f>
        <v>6.5953615120199595E-3</v>
      </c>
      <c r="Y28" s="192">
        <f t="shared" si="9"/>
        <v>0</v>
      </c>
    </row>
    <row r="29" spans="1:25">
      <c r="A29" s="10" t="s">
        <v>17</v>
      </c>
      <c r="B29" s="9" t="s">
        <v>281</v>
      </c>
      <c r="C29" s="100"/>
      <c r="D29" s="86">
        <f>投入係数表!H29</f>
        <v>1.4495446942947407E-3</v>
      </c>
      <c r="E29" s="87">
        <f t="shared" si="0"/>
        <v>2.7616037015256785E-2</v>
      </c>
      <c r="F29" s="86">
        <f>分析係数表!C32</f>
        <v>0.99973750468741629</v>
      </c>
      <c r="G29" s="87">
        <f t="shared" si="1"/>
        <v>2.7608787934988142E-2</v>
      </c>
      <c r="H29" s="87">
        <v>3.7911589968799037E-2</v>
      </c>
      <c r="I29" s="87">
        <f t="shared" si="2"/>
        <v>3.7911589968799037E-2</v>
      </c>
      <c r="J29" s="86">
        <f>分析係数表!G32</f>
        <v>0.13654952076677315</v>
      </c>
      <c r="K29" s="88">
        <f t="shared" si="3"/>
        <v>5.1768094417459125E-3</v>
      </c>
      <c r="L29" s="89"/>
      <c r="M29" s="90"/>
      <c r="N29" s="91">
        <f>分析係数表!H32</f>
        <v>6.1925380029087757E-3</v>
      </c>
      <c r="O29" s="92">
        <f t="shared" si="4"/>
        <v>2.2496799508862599E-2</v>
      </c>
      <c r="P29" s="86">
        <f>分析係数表!C32</f>
        <v>0.99973750468741629</v>
      </c>
      <c r="Q29" s="92">
        <f t="shared" si="5"/>
        <v>2.2490894204443387E-2</v>
      </c>
      <c r="R29" s="93">
        <v>3.3496393980591628E-2</v>
      </c>
      <c r="S29" s="94">
        <f t="shared" si="6"/>
        <v>7.1407983949390658E-2</v>
      </c>
      <c r="T29" s="95">
        <f>分析係数表!F32</f>
        <v>0.46980830670926516</v>
      </c>
      <c r="U29" s="96">
        <f t="shared" si="7"/>
        <v>3.3548064024785607E-2</v>
      </c>
      <c r="V29" s="97">
        <f>分析係数表!D32</f>
        <v>1.7896698615548455E-2</v>
      </c>
      <c r="W29" s="193">
        <f t="shared" si="8"/>
        <v>0</v>
      </c>
      <c r="X29" s="86">
        <f>分析係数表!E32</f>
        <v>1.7896698615548455E-2</v>
      </c>
      <c r="Y29" s="192">
        <f t="shared" si="9"/>
        <v>0</v>
      </c>
    </row>
    <row r="30" spans="1:25">
      <c r="A30" s="10" t="s">
        <v>18</v>
      </c>
      <c r="B30" s="9" t="s">
        <v>282</v>
      </c>
      <c r="C30" s="100"/>
      <c r="D30" s="86">
        <f>投入係数表!H30</f>
        <v>1.6106052158830454E-4</v>
      </c>
      <c r="E30" s="87">
        <f t="shared" si="0"/>
        <v>3.0684485572507539E-3</v>
      </c>
      <c r="F30" s="86">
        <f>分析係数表!C33</f>
        <v>0.92720800471848297</v>
      </c>
      <c r="G30" s="87">
        <f t="shared" si="1"/>
        <v>2.8450900643497792E-3</v>
      </c>
      <c r="H30" s="87">
        <v>1.3225100544701914E-2</v>
      </c>
      <c r="I30" s="87">
        <f t="shared" si="2"/>
        <v>1.3225100544701914E-2</v>
      </c>
      <c r="J30" s="86">
        <f>分析係数表!G33</f>
        <v>0.48251618559482062</v>
      </c>
      <c r="K30" s="88">
        <f t="shared" si="3"/>
        <v>6.381325068937552E-3</v>
      </c>
      <c r="L30" s="89"/>
      <c r="M30" s="90"/>
      <c r="N30" s="91">
        <f>分析係数表!H33</f>
        <v>1.0711870111293417E-3</v>
      </c>
      <c r="O30" s="92">
        <f t="shared" si="4"/>
        <v>3.8915028724175876E-3</v>
      </c>
      <c r="P30" s="86">
        <f>分析係数表!C33</f>
        <v>0.92720800471848297</v>
      </c>
      <c r="Q30" s="92">
        <f t="shared" si="5"/>
        <v>3.6082326136905566E-3</v>
      </c>
      <c r="R30" s="93">
        <v>1.4657980128296407E-2</v>
      </c>
      <c r="S30" s="94">
        <f t="shared" si="6"/>
        <v>2.7883080672998321E-2</v>
      </c>
      <c r="T30" s="95">
        <f>分析係数表!F33</f>
        <v>0.61375438359859724</v>
      </c>
      <c r="U30" s="96">
        <f t="shared" si="7"/>
        <v>1.7113362991286046E-2</v>
      </c>
      <c r="V30" s="97">
        <f>分析係数表!D33</f>
        <v>6.3927479543206545E-2</v>
      </c>
      <c r="W30" s="193">
        <f t="shared" si="8"/>
        <v>0</v>
      </c>
      <c r="X30" s="86">
        <f>分析係数表!E33</f>
        <v>6.2471900008991998E-2</v>
      </c>
      <c r="Y30" s="192">
        <f t="shared" si="9"/>
        <v>0</v>
      </c>
    </row>
    <row r="31" spans="1:25">
      <c r="A31" s="10" t="s">
        <v>19</v>
      </c>
      <c r="B31" s="9" t="s">
        <v>283</v>
      </c>
      <c r="C31" s="100"/>
      <c r="D31" s="86">
        <f>投入係数表!H31</f>
        <v>7.8176299324784732E-2</v>
      </c>
      <c r="E31" s="87">
        <f t="shared" si="0"/>
        <v>1.4893777227886351</v>
      </c>
      <c r="F31" s="86">
        <f>分析係数表!C34</f>
        <v>0.43058167090385968</v>
      </c>
      <c r="G31" s="87">
        <f t="shared" si="1"/>
        <v>0.64129874848531609</v>
      </c>
      <c r="H31" s="87">
        <v>0.69327642816591273</v>
      </c>
      <c r="I31" s="87">
        <f t="shared" si="2"/>
        <v>0.69327642816591273</v>
      </c>
      <c r="J31" s="86">
        <f>分析係数表!G34</f>
        <v>0.40252218378442245</v>
      </c>
      <c r="K31" s="88">
        <f t="shared" si="3"/>
        <v>0.27905914183160746</v>
      </c>
      <c r="L31" s="89"/>
      <c r="M31" s="90"/>
      <c r="N31" s="91">
        <f>分析係数表!H34</f>
        <v>0.17332617383102331</v>
      </c>
      <c r="O31" s="92">
        <f t="shared" si="4"/>
        <v>0.62967464720978961</v>
      </c>
      <c r="P31" s="86">
        <f>分析係数表!C34</f>
        <v>0.43058167090385968</v>
      </c>
      <c r="Q31" s="92">
        <f t="shared" si="5"/>
        <v>0.2711263617213896</v>
      </c>
      <c r="R31" s="93">
        <v>0.30456951509786329</v>
      </c>
      <c r="S31" s="94">
        <f t="shared" si="6"/>
        <v>0.99784594326377607</v>
      </c>
      <c r="T31" s="95">
        <f>分析係数表!F34</f>
        <v>0.66293540075026103</v>
      </c>
      <c r="U31" s="96">
        <f t="shared" si="7"/>
        <v>0.66150740028459365</v>
      </c>
      <c r="V31" s="97">
        <f>分析係数表!D34</f>
        <v>0.16067471370017011</v>
      </c>
      <c r="W31" s="193">
        <f t="shared" si="8"/>
        <v>0</v>
      </c>
      <c r="X31" s="86">
        <f>分析係数表!E34</f>
        <v>0.14658203786750718</v>
      </c>
      <c r="Y31" s="192">
        <f t="shared" si="9"/>
        <v>0</v>
      </c>
    </row>
    <row r="32" spans="1:25">
      <c r="A32" s="10" t="s">
        <v>20</v>
      </c>
      <c r="B32" s="9" t="s">
        <v>37</v>
      </c>
      <c r="C32" s="100"/>
      <c r="D32" s="86">
        <f>投入係数表!H32</f>
        <v>1.865824196246051E-2</v>
      </c>
      <c r="E32" s="87">
        <f t="shared" si="0"/>
        <v>0.35546796363227962</v>
      </c>
      <c r="F32" s="86">
        <f>分析係数表!C35</f>
        <v>0.85041941808411148</v>
      </c>
      <c r="G32" s="87">
        <f t="shared" si="1"/>
        <v>0.30229685877970736</v>
      </c>
      <c r="H32" s="87">
        <v>0.36469621285831283</v>
      </c>
      <c r="I32" s="87">
        <f t="shared" si="2"/>
        <v>0.36469621285831283</v>
      </c>
      <c r="J32" s="86">
        <f>分析係数表!G35</f>
        <v>0.31439227022235533</v>
      </c>
      <c r="K32" s="88">
        <f t="shared" si="3"/>
        <v>0.1146576703020203</v>
      </c>
      <c r="L32" s="89"/>
      <c r="M32" s="90"/>
      <c r="N32" s="91">
        <f>分析係数表!H35</f>
        <v>5.0116599150103677E-2</v>
      </c>
      <c r="O32" s="92">
        <f t="shared" si="4"/>
        <v>0.18206801195508548</v>
      </c>
      <c r="P32" s="86">
        <f>分析係数表!C35</f>
        <v>0.85041941808411148</v>
      </c>
      <c r="Q32" s="92">
        <f t="shared" si="5"/>
        <v>0.15483417277857486</v>
      </c>
      <c r="R32" s="93">
        <v>0.23777732516924513</v>
      </c>
      <c r="S32" s="94">
        <f t="shared" si="6"/>
        <v>0.60247353802755799</v>
      </c>
      <c r="T32" s="95">
        <f>分析係数表!F35</f>
        <v>0.64510687312527537</v>
      </c>
      <c r="U32" s="96">
        <f t="shared" si="7"/>
        <v>0.38865982025767959</v>
      </c>
      <c r="V32" s="97">
        <f>分析係数表!D35</f>
        <v>4.4457450663799247E-2</v>
      </c>
      <c r="W32" s="193">
        <f t="shared" si="8"/>
        <v>0</v>
      </c>
      <c r="X32" s="86">
        <f>分析係数表!E35</f>
        <v>4.3787951741632962E-2</v>
      </c>
      <c r="Y32" s="192">
        <f t="shared" si="9"/>
        <v>0</v>
      </c>
    </row>
    <row r="33" spans="1:25">
      <c r="A33" s="10" t="s">
        <v>21</v>
      </c>
      <c r="B33" s="9" t="s">
        <v>38</v>
      </c>
      <c r="C33" s="100"/>
      <c r="D33" s="86">
        <f>投入係数表!H33</f>
        <v>3.6672241838567802E-3</v>
      </c>
      <c r="E33" s="87">
        <f t="shared" si="0"/>
        <v>6.9866213303555635E-2</v>
      </c>
      <c r="F33" s="86">
        <f>分析係数表!C36</f>
        <v>0.99367212085214862</v>
      </c>
      <c r="G33" s="87">
        <f t="shared" si="1"/>
        <v>6.9424108349252722E-2</v>
      </c>
      <c r="H33" s="87">
        <v>0.11882182145481603</v>
      </c>
      <c r="I33" s="87">
        <f t="shared" si="2"/>
        <v>0.11882182145481603</v>
      </c>
      <c r="J33" s="86">
        <f>分析係数表!G36</f>
        <v>5.4622350270852466E-2</v>
      </c>
      <c r="K33" s="88">
        <f t="shared" si="3"/>
        <v>6.4903271513256531E-3</v>
      </c>
      <c r="L33" s="89"/>
      <c r="M33" s="90"/>
      <c r="N33" s="91">
        <f>分析係数表!H36</f>
        <v>0.22260102528255266</v>
      </c>
      <c r="O33" s="92">
        <f t="shared" si="4"/>
        <v>0.80868468371071112</v>
      </c>
      <c r="P33" s="86">
        <f>分析係数表!C36</f>
        <v>0.99367212085214862</v>
      </c>
      <c r="Q33" s="92">
        <f t="shared" si="5"/>
        <v>0.80356742476347132</v>
      </c>
      <c r="R33" s="93">
        <v>0.85631210219130638</v>
      </c>
      <c r="S33" s="94">
        <f t="shared" si="6"/>
        <v>0.97513392364612239</v>
      </c>
      <c r="T33" s="95">
        <f>分析係数表!F36</f>
        <v>0.84078106922799567</v>
      </c>
      <c r="U33" s="96">
        <f t="shared" si="7"/>
        <v>0.81987414296367744</v>
      </c>
      <c r="V33" s="97">
        <f>分析係数表!D36</f>
        <v>1.6146279761308086E-2</v>
      </c>
      <c r="W33" s="193">
        <f t="shared" si="8"/>
        <v>0</v>
      </c>
      <c r="X33" s="86">
        <f>分析係数表!E36</f>
        <v>1.4152245516969955E-2</v>
      </c>
      <c r="Y33" s="192">
        <f t="shared" si="9"/>
        <v>0</v>
      </c>
    </row>
    <row r="34" spans="1:25">
      <c r="A34" s="10" t="s">
        <v>22</v>
      </c>
      <c r="B34" s="9" t="s">
        <v>409</v>
      </c>
      <c r="C34" s="100"/>
      <c r="D34" s="86">
        <f>投入係数表!H34</f>
        <v>2.0367961345474819E-2</v>
      </c>
      <c r="E34" s="87">
        <f t="shared" si="0"/>
        <v>0.38804072524001842</v>
      </c>
      <c r="F34" s="86">
        <f>分析係数表!C37</f>
        <v>0.57178358697686016</v>
      </c>
      <c r="G34" s="87">
        <f t="shared" si="1"/>
        <v>0.22187531777083996</v>
      </c>
      <c r="H34" s="87">
        <v>0.29107802372623937</v>
      </c>
      <c r="I34" s="87">
        <f t="shared" si="2"/>
        <v>0.29107802372623937</v>
      </c>
      <c r="J34" s="86">
        <f>分析係数表!G37</f>
        <v>0.36884830758302428</v>
      </c>
      <c r="K34" s="88">
        <f t="shared" si="3"/>
        <v>0.10736363642603478</v>
      </c>
      <c r="L34" s="89"/>
      <c r="M34" s="90"/>
      <c r="N34" s="91">
        <f>分析係数表!H37</f>
        <v>4.5622990798280361E-2</v>
      </c>
      <c r="O34" s="92">
        <f t="shared" si="4"/>
        <v>0.16574323427671928</v>
      </c>
      <c r="P34" s="86">
        <f>分析係数表!C37</f>
        <v>0.57178358697686016</v>
      </c>
      <c r="Q34" s="92">
        <f t="shared" si="5"/>
        <v>9.4769261011888623E-2</v>
      </c>
      <c r="R34" s="93">
        <v>0.12800705579571953</v>
      </c>
      <c r="S34" s="94">
        <f t="shared" si="6"/>
        <v>0.41908507952195889</v>
      </c>
      <c r="T34" s="95">
        <f>分析係数表!F37</f>
        <v>0.64429400301330442</v>
      </c>
      <c r="U34" s="96">
        <f t="shared" si="7"/>
        <v>0.27001400348835192</v>
      </c>
      <c r="V34" s="97">
        <f>分析係数表!D37</f>
        <v>7.2142948725191447E-2</v>
      </c>
      <c r="W34" s="193">
        <f t="shared" si="8"/>
        <v>0</v>
      </c>
      <c r="X34" s="86">
        <f>分析係数表!E37</f>
        <v>6.9101643267789628E-2</v>
      </c>
      <c r="Y34" s="192">
        <f t="shared" si="9"/>
        <v>0</v>
      </c>
    </row>
    <row r="35" spans="1:25">
      <c r="A35" s="10" t="s">
        <v>23</v>
      </c>
      <c r="B35" s="9" t="s">
        <v>199</v>
      </c>
      <c r="C35" s="100"/>
      <c r="D35" s="86">
        <f>投入係数表!H35</f>
        <v>5.9592392987672677E-3</v>
      </c>
      <c r="E35" s="87">
        <f t="shared" si="0"/>
        <v>0.1135325966182779</v>
      </c>
      <c r="F35" s="86">
        <f>分析係数表!C38</f>
        <v>0.42668283982472699</v>
      </c>
      <c r="G35" s="87">
        <f t="shared" si="1"/>
        <v>4.8442410737762009E-2</v>
      </c>
      <c r="H35" s="87">
        <v>9.6775317219612536E-2</v>
      </c>
      <c r="I35" s="87">
        <f t="shared" si="2"/>
        <v>9.6775317219612536E-2</v>
      </c>
      <c r="J35" s="86">
        <f>分析係数表!G38</f>
        <v>0.18042179614021467</v>
      </c>
      <c r="K35" s="88">
        <f t="shared" si="3"/>
        <v>1.7460376554801538E-2</v>
      </c>
      <c r="L35" s="89"/>
      <c r="M35" s="90"/>
      <c r="N35" s="91">
        <f>分析係数表!H38</f>
        <v>3.1385057501308801E-2</v>
      </c>
      <c r="O35" s="92">
        <f t="shared" si="4"/>
        <v>0.11401841148966939</v>
      </c>
      <c r="P35" s="86">
        <f>分析係数表!C38</f>
        <v>0.42668283982472699</v>
      </c>
      <c r="Q35" s="92">
        <f t="shared" si="5"/>
        <v>4.8649699606716418E-2</v>
      </c>
      <c r="R35" s="93">
        <v>7.7959444672380557E-2</v>
      </c>
      <c r="S35" s="94">
        <f t="shared" si="6"/>
        <v>0.17473476189199311</v>
      </c>
      <c r="T35" s="95">
        <f>分析係数表!F38</f>
        <v>0.52437100026299643</v>
      </c>
      <c r="U35" s="96">
        <f t="shared" si="7"/>
        <v>9.1625841874020938E-2</v>
      </c>
      <c r="V35" s="97">
        <f>分析係数表!D38</f>
        <v>3.745569762927526E-2</v>
      </c>
      <c r="W35" s="193">
        <f t="shared" si="8"/>
        <v>0</v>
      </c>
      <c r="X35" s="86">
        <f>分析係数表!E38</f>
        <v>3.4218337111297577E-2</v>
      </c>
      <c r="Y35" s="192">
        <f t="shared" si="9"/>
        <v>0</v>
      </c>
    </row>
    <row r="36" spans="1:25">
      <c r="A36" s="10" t="s">
        <v>24</v>
      </c>
      <c r="B36" s="9" t="s">
        <v>39</v>
      </c>
      <c r="C36" s="100"/>
      <c r="D36" s="86">
        <f>投入係数表!H36</f>
        <v>0</v>
      </c>
      <c r="E36" s="87">
        <f t="shared" si="0"/>
        <v>0</v>
      </c>
      <c r="F36" s="86">
        <f>分析係数表!C39</f>
        <v>1</v>
      </c>
      <c r="G36" s="87">
        <f t="shared" si="1"/>
        <v>0</v>
      </c>
      <c r="H36" s="87">
        <v>1.5858143440746778E-2</v>
      </c>
      <c r="I36" s="87">
        <f t="shared" si="2"/>
        <v>1.5858143440746778E-2</v>
      </c>
      <c r="J36" s="86">
        <f>分析係数表!G39</f>
        <v>0.351753812215997</v>
      </c>
      <c r="K36" s="88">
        <f t="shared" si="3"/>
        <v>5.5781624099507862E-3</v>
      </c>
      <c r="L36" s="89"/>
      <c r="M36" s="90"/>
      <c r="N36" s="91">
        <f>分析係数表!H39</f>
        <v>2.6196741762610056E-3</v>
      </c>
      <c r="O36" s="92">
        <f t="shared" si="4"/>
        <v>9.5169839400591257E-3</v>
      </c>
      <c r="P36" s="86">
        <f>分析係数表!C39</f>
        <v>1</v>
      </c>
      <c r="Q36" s="92">
        <f t="shared" si="5"/>
        <v>9.5169839400591257E-3</v>
      </c>
      <c r="R36" s="93">
        <v>1.2381344578394203E-2</v>
      </c>
      <c r="S36" s="94">
        <f t="shared" si="6"/>
        <v>2.8239488019140981E-2</v>
      </c>
      <c r="T36" s="95">
        <f>分析係数表!F39</f>
        <v>0.70125652740175148</v>
      </c>
      <c r="U36" s="96">
        <f t="shared" si="7"/>
        <v>1.9803125303906169E-2</v>
      </c>
      <c r="V36" s="97">
        <f>分析係数表!D39</f>
        <v>5.4632803645743147E-2</v>
      </c>
      <c r="W36" s="193">
        <f t="shared" si="8"/>
        <v>0</v>
      </c>
      <c r="X36" s="86">
        <f>分析係数表!E39</f>
        <v>5.4632803645743147E-2</v>
      </c>
      <c r="Y36" s="192">
        <f t="shared" si="9"/>
        <v>0</v>
      </c>
    </row>
    <row r="37" spans="1:25">
      <c r="A37" s="10" t="s">
        <v>25</v>
      </c>
      <c r="B37" s="9" t="s">
        <v>40</v>
      </c>
      <c r="C37" s="100"/>
      <c r="D37" s="86">
        <f>投入係数表!H37</f>
        <v>2.4778541782816082E-5</v>
      </c>
      <c r="E37" s="87">
        <f t="shared" si="0"/>
        <v>4.7206900880780831E-4</v>
      </c>
      <c r="F37" s="86">
        <f>分析係数表!C40</f>
        <v>0.86812466863195592</v>
      </c>
      <c r="G37" s="87">
        <f t="shared" si="1"/>
        <v>4.0981475184269448E-4</v>
      </c>
      <c r="H37" s="87">
        <v>1.968224448363308E-3</v>
      </c>
      <c r="I37" s="87">
        <f t="shared" si="2"/>
        <v>1.968224448363308E-3</v>
      </c>
      <c r="J37" s="86">
        <f>分析係数表!G40</f>
        <v>0.5308449982881025</v>
      </c>
      <c r="K37" s="88">
        <f t="shared" si="3"/>
        <v>1.0448221039220218E-3</v>
      </c>
      <c r="L37" s="89"/>
      <c r="M37" s="90"/>
      <c r="N37" s="91">
        <f>分析係数表!H40</f>
        <v>3.1726768564274997E-2</v>
      </c>
      <c r="O37" s="92">
        <f t="shared" si="4"/>
        <v>0.11525980964821116</v>
      </c>
      <c r="P37" s="86">
        <f>分析係数表!C40</f>
        <v>0.86812466863195592</v>
      </c>
      <c r="Q37" s="92">
        <f t="shared" si="5"/>
        <v>0.10005988405743563</v>
      </c>
      <c r="R37" s="93">
        <v>0.10093462629108994</v>
      </c>
      <c r="S37" s="94">
        <f t="shared" si="6"/>
        <v>0.10290285073945325</v>
      </c>
      <c r="T37" s="95">
        <f>分析係数表!F40</f>
        <v>0.72849135138041188</v>
      </c>
      <c r="U37" s="96">
        <f t="shared" si="7"/>
        <v>7.496383679608111E-2</v>
      </c>
      <c r="V37" s="97">
        <f>分析係数表!D40</f>
        <v>7.8167788596215718E-2</v>
      </c>
      <c r="W37" s="193">
        <f t="shared" si="8"/>
        <v>0</v>
      </c>
      <c r="X37" s="86">
        <f>分析係数表!E40</f>
        <v>7.1051953968348291E-2</v>
      </c>
      <c r="Y37" s="192">
        <f t="shared" si="9"/>
        <v>0</v>
      </c>
    </row>
    <row r="38" spans="1:25">
      <c r="A38" s="10" t="s">
        <v>26</v>
      </c>
      <c r="B38" s="9" t="s">
        <v>285</v>
      </c>
      <c r="C38" s="100"/>
      <c r="D38" s="86">
        <f>投入係数表!H38</f>
        <v>0</v>
      </c>
      <c r="E38" s="87">
        <f t="shared" si="0"/>
        <v>0</v>
      </c>
      <c r="F38" s="86">
        <f>分析係数表!C41</f>
        <v>0.9999434031873089</v>
      </c>
      <c r="G38" s="87">
        <f t="shared" si="1"/>
        <v>0</v>
      </c>
      <c r="H38" s="87">
        <v>9.23696666266799E-4</v>
      </c>
      <c r="I38" s="87">
        <f t="shared" si="2"/>
        <v>9.23696666266799E-4</v>
      </c>
      <c r="J38" s="86">
        <f>分析係数表!G41</f>
        <v>0.50163334603597476</v>
      </c>
      <c r="K38" s="88">
        <f t="shared" si="3"/>
        <v>4.6335704942168947E-4</v>
      </c>
      <c r="L38" s="89"/>
      <c r="M38" s="90"/>
      <c r="N38" s="91">
        <f>分析係数表!H41</f>
        <v>4.605647758626856E-2</v>
      </c>
      <c r="O38" s="92">
        <f t="shared" si="4"/>
        <v>0.16731804340256246</v>
      </c>
      <c r="P38" s="86">
        <f>分析係数表!C41</f>
        <v>0.9999434031873089</v>
      </c>
      <c r="Q38" s="92">
        <f t="shared" si="5"/>
        <v>0.16730857373460015</v>
      </c>
      <c r="R38" s="93">
        <v>0.17044605133909474</v>
      </c>
      <c r="S38" s="94">
        <f t="shared" si="6"/>
        <v>0.17136974800536153</v>
      </c>
      <c r="T38" s="95">
        <f>分析係数表!F41</f>
        <v>0.6065809667987323</v>
      </c>
      <c r="U38" s="96">
        <f t="shared" si="7"/>
        <v>0.10394962742514732</v>
      </c>
      <c r="V38" s="97">
        <f>分析係数表!D41</f>
        <v>0.10372147914479408</v>
      </c>
      <c r="W38" s="193">
        <f t="shared" si="8"/>
        <v>0</v>
      </c>
      <c r="X38" s="86">
        <f>分析係数表!E41</f>
        <v>9.872112035903656E-2</v>
      </c>
      <c r="Y38" s="192">
        <f t="shared" si="9"/>
        <v>0</v>
      </c>
    </row>
    <row r="39" spans="1:25">
      <c r="A39" s="10" t="s">
        <v>56</v>
      </c>
      <c r="B39" s="9" t="s">
        <v>391</v>
      </c>
      <c r="C39" s="100"/>
      <c r="D39" s="86">
        <f>投入係数表!H39</f>
        <v>5.203493774391377E-4</v>
      </c>
      <c r="E39" s="87">
        <f>$C$10*D39</f>
        <v>9.9134491849639742E-3</v>
      </c>
      <c r="F39" s="86">
        <f>分析係数表!C42</f>
        <v>0.93692850875802069</v>
      </c>
      <c r="G39" s="87">
        <f>E39*F39</f>
        <v>9.2881931615167116E-3</v>
      </c>
      <c r="H39" s="87">
        <v>1.4987033048445226E-2</v>
      </c>
      <c r="I39" s="87">
        <f>C39+H39</f>
        <v>1.4987033048445226E-2</v>
      </c>
      <c r="J39" s="86">
        <f>分析係数表!G42</f>
        <v>0.49922072097325781</v>
      </c>
      <c r="K39" s="88">
        <f>I39*J39</f>
        <v>7.4818374436948672E-3</v>
      </c>
      <c r="L39" s="89"/>
      <c r="M39" s="90"/>
      <c r="N39" s="91">
        <f>分析係数表!H42</f>
        <v>1.1809361738003208E-2</v>
      </c>
      <c r="O39" s="92">
        <f t="shared" si="4"/>
        <v>4.2902093329536095E-2</v>
      </c>
      <c r="P39" s="86">
        <f>分析係数表!C42</f>
        <v>0.93692850875802069</v>
      </c>
      <c r="Q39" s="92">
        <f>O39*P39</f>
        <v>4.0196194325839679E-2</v>
      </c>
      <c r="R39" s="93">
        <v>4.3920907790194086E-2</v>
      </c>
      <c r="S39" s="94">
        <f>I39+R39</f>
        <v>5.890794083863931E-2</v>
      </c>
      <c r="T39" s="95">
        <f>分析係数表!F42</f>
        <v>0.57339238661209846</v>
      </c>
      <c r="U39" s="96">
        <f t="shared" si="7"/>
        <v>3.3777364787871696E-2</v>
      </c>
      <c r="V39" s="97">
        <f>分析係数表!D42</f>
        <v>0.13686157986208444</v>
      </c>
      <c r="W39" s="193">
        <f t="shared" si="8"/>
        <v>0</v>
      </c>
      <c r="X39" s="86">
        <f>分析係数表!E42</f>
        <v>0.12798116275158378</v>
      </c>
      <c r="Y39" s="192">
        <f t="shared" si="9"/>
        <v>0</v>
      </c>
    </row>
    <row r="40" spans="1:25">
      <c r="A40" s="10" t="s">
        <v>200</v>
      </c>
      <c r="B40" s="9" t="s">
        <v>41</v>
      </c>
      <c r="C40" s="100"/>
      <c r="D40" s="86">
        <f>投入係数表!H40</f>
        <v>3.0539552747320821E-2</v>
      </c>
      <c r="E40" s="87">
        <f>$C$10*D40</f>
        <v>0.58182505335562373</v>
      </c>
      <c r="F40" s="86">
        <f>分析係数表!C43</f>
        <v>0.64668770435795053</v>
      </c>
      <c r="G40" s="87">
        <f>E40*F40</f>
        <v>0.37625910809249041</v>
      </c>
      <c r="H40" s="87">
        <v>0.58856589833045225</v>
      </c>
      <c r="I40" s="87">
        <f>C40+H40</f>
        <v>0.58856589833045225</v>
      </c>
      <c r="J40" s="86">
        <f>分析係数表!G43</f>
        <v>0.34525361813281841</v>
      </c>
      <c r="K40" s="88">
        <f>I40*J40</f>
        <v>0.20320450590818118</v>
      </c>
      <c r="L40" s="89"/>
      <c r="M40" s="90"/>
      <c r="N40" s="91">
        <f>分析係数表!H43</f>
        <v>1.6687581740348217E-2</v>
      </c>
      <c r="O40" s="92">
        <f t="shared" si="4"/>
        <v>6.0624122213546093E-2</v>
      </c>
      <c r="P40" s="86">
        <f>分析係数表!C43</f>
        <v>0.64668770435795053</v>
      </c>
      <c r="Q40" s="92">
        <f>O40*P40</f>
        <v>3.920487442299396E-2</v>
      </c>
      <c r="R40" s="93">
        <v>0.15800769228931269</v>
      </c>
      <c r="S40" s="94">
        <f>I40+R40</f>
        <v>0.74657359061976492</v>
      </c>
      <c r="T40" s="95">
        <f>分析係数表!F43</f>
        <v>0.5971160790993254</v>
      </c>
      <c r="U40" s="96">
        <f t="shared" si="7"/>
        <v>0.44579109518997895</v>
      </c>
      <c r="V40" s="97">
        <f>分析係数表!D43</f>
        <v>0.11965406207615147</v>
      </c>
      <c r="W40" s="193">
        <f t="shared" si="8"/>
        <v>0</v>
      </c>
      <c r="X40" s="86">
        <f>分析係数表!E43</f>
        <v>0.10089499703022012</v>
      </c>
      <c r="Y40" s="192">
        <f t="shared" si="9"/>
        <v>0</v>
      </c>
    </row>
    <row r="41" spans="1:25">
      <c r="A41" s="10" t="s">
        <v>352</v>
      </c>
      <c r="B41" s="9" t="s">
        <v>42</v>
      </c>
      <c r="C41" s="100"/>
      <c r="D41" s="86">
        <f>投入係数表!H41</f>
        <v>1.2389270891408042E-4</v>
      </c>
      <c r="E41" s="87">
        <f>$C$10*D41</f>
        <v>2.3603450440390417E-3</v>
      </c>
      <c r="F41" s="86">
        <f>分析係数表!C44</f>
        <v>0.69156580457188765</v>
      </c>
      <c r="G41" s="87">
        <f>E41*F41</f>
        <v>1.6323339194481276E-3</v>
      </c>
      <c r="H41" s="87">
        <v>3.4142672588228324E-3</v>
      </c>
      <c r="I41" s="87">
        <f>C41+H41</f>
        <v>3.4142672588228324E-3</v>
      </c>
      <c r="J41" s="86">
        <f>分析係数表!G44</f>
        <v>0.27271905819722003</v>
      </c>
      <c r="K41" s="88">
        <f>I41*J41</f>
        <v>9.31135751259767E-4</v>
      </c>
      <c r="L41" s="89"/>
      <c r="M41" s="90"/>
      <c r="N41" s="91">
        <f>分析係数表!H44</f>
        <v>0.15674397651271663</v>
      </c>
      <c r="O41" s="92">
        <f t="shared" si="4"/>
        <v>0.56943337484115564</v>
      </c>
      <c r="P41" s="86">
        <f>分析係数表!C44</f>
        <v>0.69156580457188765</v>
      </c>
      <c r="Q41" s="92">
        <f>O41*P41</f>
        <v>0.39380065002210907</v>
      </c>
      <c r="R41" s="93">
        <v>0.40129422126187886</v>
      </c>
      <c r="S41" s="94">
        <f>I41+R41</f>
        <v>0.40470848852070168</v>
      </c>
      <c r="T41" s="95">
        <f>分析係数表!F44</f>
        <v>0.50862281906626206</v>
      </c>
      <c r="U41" s="96">
        <f t="shared" si="7"/>
        <v>0.20584397233144525</v>
      </c>
      <c r="V41" s="97">
        <f>分析係数表!D44</f>
        <v>0.14406819380410243</v>
      </c>
      <c r="W41" s="193">
        <f t="shared" si="8"/>
        <v>0</v>
      </c>
      <c r="X41" s="86">
        <f>分析係数表!E44</f>
        <v>0.11993705213297758</v>
      </c>
      <c r="Y41" s="192">
        <f t="shared" si="9"/>
        <v>0</v>
      </c>
    </row>
    <row r="42" spans="1:25">
      <c r="A42" s="10" t="s">
        <v>353</v>
      </c>
      <c r="B42" s="9" t="s">
        <v>287</v>
      </c>
      <c r="C42" s="100"/>
      <c r="D42" s="86">
        <f>投入係数表!H42</f>
        <v>1.0035309422040512E-3</v>
      </c>
      <c r="E42" s="87">
        <f>$C$10*D42</f>
        <v>1.9118794856716234E-2</v>
      </c>
      <c r="F42" s="86">
        <f>分析係数表!C45</f>
        <v>1</v>
      </c>
      <c r="G42" s="87">
        <f>E42*F42</f>
        <v>1.9118794856716234E-2</v>
      </c>
      <c r="H42" s="87">
        <v>2.4735794593859033E-2</v>
      </c>
      <c r="I42" s="87">
        <f>C42+H42</f>
        <v>2.4735794593859033E-2</v>
      </c>
      <c r="J42" s="86">
        <f>分析係数表!G45</f>
        <v>0</v>
      </c>
      <c r="K42" s="88">
        <f>I42*J42</f>
        <v>0</v>
      </c>
      <c r="L42" s="89"/>
      <c r="M42" s="90"/>
      <c r="N42" s="91">
        <f>分析係数表!H45</f>
        <v>0</v>
      </c>
      <c r="O42" s="92">
        <f t="shared" si="4"/>
        <v>0</v>
      </c>
      <c r="P42" s="86">
        <f>分析係数表!C45</f>
        <v>1</v>
      </c>
      <c r="Q42" s="92">
        <f>O42*P42</f>
        <v>0</v>
      </c>
      <c r="R42" s="93">
        <v>4.441780551902752E-3</v>
      </c>
      <c r="S42" s="94">
        <f>I42+R42</f>
        <v>2.9177575145761785E-2</v>
      </c>
      <c r="T42" s="95">
        <f>分析係数表!F45</f>
        <v>0</v>
      </c>
      <c r="U42" s="96">
        <f t="shared" si="7"/>
        <v>0</v>
      </c>
      <c r="V42" s="97">
        <f>分析係数表!D45</f>
        <v>0</v>
      </c>
      <c r="W42" s="193">
        <f t="shared" si="8"/>
        <v>0</v>
      </c>
      <c r="X42" s="86">
        <f>分析係数表!E45</f>
        <v>0</v>
      </c>
      <c r="Y42" s="192">
        <f t="shared" si="9"/>
        <v>0</v>
      </c>
    </row>
    <row r="43" spans="1:25">
      <c r="A43" s="10" t="s">
        <v>354</v>
      </c>
      <c r="B43" s="9" t="s">
        <v>288</v>
      </c>
      <c r="C43" s="100"/>
      <c r="D43" s="86">
        <f>投入係数表!H43</f>
        <v>2.4902434491730161E-3</v>
      </c>
      <c r="E43" s="87">
        <f>$C$10*D43</f>
        <v>4.744293538518473E-2</v>
      </c>
      <c r="F43" s="86">
        <f>分析係数表!C46</f>
        <v>0.99300149364803736</v>
      </c>
      <c r="G43" s="87">
        <f>E43*F43</f>
        <v>4.7110905700535763E-2</v>
      </c>
      <c r="H43" s="87">
        <v>6.4306926819891849E-2</v>
      </c>
      <c r="I43" s="87">
        <f>C43+H43</f>
        <v>6.4306926819891849E-2</v>
      </c>
      <c r="J43" s="86">
        <f>分析係数表!G46</f>
        <v>1.2662527198429125E-2</v>
      </c>
      <c r="K43" s="88">
        <f>I43*J43</f>
        <v>8.1428820990427195E-4</v>
      </c>
      <c r="L43" s="89"/>
      <c r="M43" s="90"/>
      <c r="N43" s="91">
        <f>分析係数表!H46</f>
        <v>3.642815848522589E-5</v>
      </c>
      <c r="O43" s="92">
        <f t="shared" si="4"/>
        <v>1.3233943457985288E-4</v>
      </c>
      <c r="P43" s="86">
        <f>分析係数表!C46</f>
        <v>0.99300149364803736</v>
      </c>
      <c r="Q43" s="92">
        <f>O43*P43</f>
        <v>1.3141325620633063E-4</v>
      </c>
      <c r="R43" s="93">
        <v>1.1615371663362779E-2</v>
      </c>
      <c r="S43" s="94">
        <f>I43+R43</f>
        <v>7.592229848325463E-2</v>
      </c>
      <c r="T43" s="95">
        <f>分析係数表!F46</f>
        <v>0.42786180544499286</v>
      </c>
      <c r="U43" s="96">
        <f t="shared" si="7"/>
        <v>3.2484251702578966E-2</v>
      </c>
      <c r="V43" s="97">
        <f>分析係数表!D46</f>
        <v>2.303242583452741E-3</v>
      </c>
      <c r="W43" s="193">
        <f t="shared" si="8"/>
        <v>0</v>
      </c>
      <c r="X43" s="86">
        <f>分析係数表!E46</f>
        <v>2.2926285623308391E-3</v>
      </c>
      <c r="Y43" s="192">
        <f t="shared" si="9"/>
        <v>0</v>
      </c>
    </row>
    <row r="44" spans="1:25">
      <c r="A44" s="216">
        <v>40</v>
      </c>
      <c r="B44" s="20" t="s">
        <v>156</v>
      </c>
      <c r="C44" s="224">
        <f>SUM(C5:C43)</f>
        <v>19.051525022961123</v>
      </c>
      <c r="D44" s="103">
        <f>投入係数表!H44</f>
        <v>0.61924053769435672</v>
      </c>
      <c r="E44" s="102">
        <f>SUM(E5:E43)</f>
        <v>11.797476599115937</v>
      </c>
      <c r="F44" s="103">
        <f>分析係数表!C47</f>
        <v>0.58532523599566522</v>
      </c>
      <c r="G44" s="102">
        <f>SUM(G5:G43)</f>
        <v>3.2176158370676675</v>
      </c>
      <c r="H44" s="102">
        <f>SUM(H5:H43)</f>
        <v>4.047551502802297</v>
      </c>
      <c r="I44" s="102">
        <f>SUM(I5:I43)</f>
        <v>23.099076525763415</v>
      </c>
      <c r="J44" s="103">
        <f>分析係数表!G47</f>
        <v>0.25475569279079324</v>
      </c>
      <c r="K44" s="104">
        <f>SUM(K5:K43)</f>
        <v>5.4910646993539967</v>
      </c>
      <c r="L44" s="105">
        <f>最終需要_まとめ!$L$33</f>
        <v>0.66159999999999997</v>
      </c>
      <c r="M44" s="102">
        <f>K44*L44</f>
        <v>3.6328884050926038</v>
      </c>
      <c r="N44" s="106">
        <f>分析係数表!H47</f>
        <v>1</v>
      </c>
      <c r="O44" s="107">
        <f>SUM(O5:O43)</f>
        <v>3.6328884050926038</v>
      </c>
      <c r="P44" s="103">
        <f>分析係数表!C47</f>
        <v>0.58532523599566522</v>
      </c>
      <c r="Q44" s="107">
        <f>SUM(Q5:Q43)</f>
        <v>2.3590624258660635</v>
      </c>
      <c r="R44" s="107">
        <f>SUM(R5:R43)</f>
        <v>2.8965778153416162</v>
      </c>
      <c r="S44" s="108">
        <f>SUM(S5:S43)</f>
        <v>25.995654341105041</v>
      </c>
      <c r="T44" s="109">
        <f>分析係数表!F47</f>
        <v>0.5063294671067512</v>
      </c>
      <c r="U44" s="110">
        <f>SUM(U5:U43)</f>
        <v>10.932436425290524</v>
      </c>
      <c r="V44" s="111">
        <f>分析係数表!D47</f>
        <v>6.4581730562403572E-2</v>
      </c>
      <c r="W44" s="190">
        <f>SUM(W5:W43)</f>
        <v>3</v>
      </c>
      <c r="X44" s="103">
        <f>分析係数表!E47</f>
        <v>5.7136770824146227E-2</v>
      </c>
      <c r="Y44" s="191">
        <f>SUM(Y5:Y43)</f>
        <v>2</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294</v>
      </c>
      <c r="S2" s="5" t="s">
        <v>158</v>
      </c>
      <c r="U2" s="74" t="s">
        <v>216</v>
      </c>
      <c r="W2" s="5" t="s">
        <v>135</v>
      </c>
      <c r="Y2" s="5" t="s">
        <v>159</v>
      </c>
    </row>
    <row r="3" spans="1:25" ht="45">
      <c r="B3" s="75"/>
      <c r="C3" s="76" t="s">
        <v>234</v>
      </c>
      <c r="D3" s="76" t="s">
        <v>319</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投入係数表!I5</f>
        <v>2.0556979951234276E-4</v>
      </c>
      <c r="E5" s="87">
        <f t="shared" ref="E5:E38" si="0">$C$11*D5</f>
        <v>0</v>
      </c>
      <c r="F5" s="86">
        <f>分析係数表!C8</f>
        <v>0.16988323914406789</v>
      </c>
      <c r="G5" s="87">
        <f t="shared" ref="G5:G38" si="1">E5*F5</f>
        <v>0</v>
      </c>
      <c r="H5" s="87">
        <f t="array" ref="H5:H43">MMULT(逆行列係数!C5:AO43,'7'!G5:G43)</f>
        <v>0</v>
      </c>
      <c r="I5" s="87">
        <f t="shared" ref="I5:I38" si="2">C5+H5</f>
        <v>0</v>
      </c>
      <c r="J5" s="86">
        <f>分析係数表!G8</f>
        <v>0.11982810575688495</v>
      </c>
      <c r="K5" s="88">
        <f t="shared" ref="K5:K38" si="3">I5*J5</f>
        <v>0</v>
      </c>
      <c r="L5" s="89" t="s">
        <v>188</v>
      </c>
      <c r="M5" s="90" t="s">
        <v>188</v>
      </c>
      <c r="N5" s="91">
        <f>分析係数表!H8</f>
        <v>1.1007693311748612E-2</v>
      </c>
      <c r="O5" s="92">
        <f t="shared" ref="O5:O43" si="4">$M$44*N5</f>
        <v>0</v>
      </c>
      <c r="P5" s="86">
        <f>分析係数表!C8</f>
        <v>0.16988323914406789</v>
      </c>
      <c r="Q5" s="92">
        <f t="shared" ref="Q5:Q38" si="5">O5*P5</f>
        <v>0</v>
      </c>
      <c r="R5" s="93">
        <f t="array" ref="R5:R43">MMULT(逆行列係数!C5:AO43,'7'!Q5:Q43)</f>
        <v>0</v>
      </c>
      <c r="S5" s="94">
        <f t="shared" ref="S5:S38" si="6">I5+R5</f>
        <v>0</v>
      </c>
      <c r="T5" s="95">
        <f>分析係数表!F8</f>
        <v>0.4520504153237429</v>
      </c>
      <c r="U5" s="96">
        <f t="shared" ref="U5:U43" si="7">S5*T5</f>
        <v>0</v>
      </c>
      <c r="V5" s="97">
        <f>分析係数表!D8</f>
        <v>0.2736524906322878</v>
      </c>
      <c r="W5" s="193">
        <f t="shared" ref="W5:W43" si="8">ROUND(S5*V5,0)</f>
        <v>0</v>
      </c>
      <c r="X5" s="86">
        <f>分析係数表!E8</f>
        <v>4.6479574456934729E-2</v>
      </c>
      <c r="Y5" s="192">
        <f t="shared" ref="Y5:Y43" si="9">ROUND(S5*X5,0)</f>
        <v>0</v>
      </c>
    </row>
    <row r="6" spans="1:25">
      <c r="A6" s="10" t="s">
        <v>226</v>
      </c>
      <c r="B6" s="9" t="s">
        <v>274</v>
      </c>
      <c r="C6" s="100"/>
      <c r="D6" s="86">
        <f>投入係数表!I6</f>
        <v>1.6713966754795202E-2</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193">
        <f t="shared" si="8"/>
        <v>0</v>
      </c>
      <c r="X6" s="86">
        <f>分析係数表!E9</f>
        <v>0.11439422008151168</v>
      </c>
      <c r="Y6" s="192">
        <f t="shared" si="9"/>
        <v>0</v>
      </c>
    </row>
    <row r="7" spans="1:25">
      <c r="A7" s="10" t="s">
        <v>227</v>
      </c>
      <c r="B7" s="9" t="s">
        <v>275</v>
      </c>
      <c r="C7" s="100"/>
      <c r="D7" s="86">
        <f>投入係数表!I7</f>
        <v>0</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193">
        <f t="shared" si="8"/>
        <v>0</v>
      </c>
      <c r="X7" s="86">
        <f>分析係数表!E10</f>
        <v>2.6958057972911079E-2</v>
      </c>
      <c r="Y7" s="192">
        <f t="shared" si="9"/>
        <v>0</v>
      </c>
    </row>
    <row r="8" spans="1:25">
      <c r="A8" s="10" t="s">
        <v>228</v>
      </c>
      <c r="B8" s="9" t="s">
        <v>27</v>
      </c>
      <c r="C8" s="100"/>
      <c r="D8" s="86">
        <f>投入係数表!I8</f>
        <v>2.7295101157472175E-3</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193">
        <f t="shared" si="8"/>
        <v>0</v>
      </c>
      <c r="X8" s="86">
        <f>分析係数表!E11</f>
        <v>2.1852680950858117E-2</v>
      </c>
      <c r="Y8" s="192">
        <f t="shared" si="9"/>
        <v>0</v>
      </c>
    </row>
    <row r="9" spans="1:25">
      <c r="A9" s="10" t="s">
        <v>229</v>
      </c>
      <c r="B9" s="9" t="s">
        <v>196</v>
      </c>
      <c r="C9" s="100"/>
      <c r="D9" s="86">
        <f>投入係数表!I9</f>
        <v>1.1934468916133232E-3</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193">
        <f t="shared" si="8"/>
        <v>0</v>
      </c>
      <c r="X9" s="86">
        <f>分析係数表!E12</f>
        <v>3.539948357013805E-2</v>
      </c>
      <c r="Y9" s="192">
        <f t="shared" si="9"/>
        <v>0</v>
      </c>
    </row>
    <row r="10" spans="1:25">
      <c r="A10" s="10" t="s">
        <v>230</v>
      </c>
      <c r="B10" s="9" t="s">
        <v>28</v>
      </c>
      <c r="C10" s="100"/>
      <c r="D10" s="86">
        <f>投入係数表!I10</f>
        <v>4.3312414702808884E-3</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193">
        <f t="shared" si="8"/>
        <v>0</v>
      </c>
      <c r="X10" s="86">
        <f>分析係数表!E13</f>
        <v>0.12199715046769498</v>
      </c>
      <c r="Y10" s="192">
        <f t="shared" si="9"/>
        <v>0</v>
      </c>
    </row>
    <row r="11" spans="1:25">
      <c r="A11" s="10" t="s">
        <v>231</v>
      </c>
      <c r="B11" s="9" t="s">
        <v>276</v>
      </c>
      <c r="C11" s="85">
        <f>最終需要_まとめ!C12</f>
        <v>0</v>
      </c>
      <c r="D11" s="86">
        <f>投入係数表!I11</f>
        <v>0.30627330504845168</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193">
        <f t="shared" si="8"/>
        <v>0</v>
      </c>
      <c r="X11" s="86">
        <f>分析係数表!E14</f>
        <v>3.8130342673435243E-2</v>
      </c>
      <c r="Y11" s="192">
        <f t="shared" si="9"/>
        <v>0</v>
      </c>
    </row>
    <row r="12" spans="1:25">
      <c r="A12" s="10" t="s">
        <v>232</v>
      </c>
      <c r="B12" s="9" t="s">
        <v>29</v>
      </c>
      <c r="C12" s="100"/>
      <c r="D12" s="86">
        <f>投入係数表!I12</f>
        <v>3.6214546347424381E-2</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193">
        <f t="shared" si="8"/>
        <v>0</v>
      </c>
      <c r="X12" s="86">
        <f>分析係数表!E15</f>
        <v>1.8544573004253467E-2</v>
      </c>
      <c r="Y12" s="192">
        <f t="shared" si="9"/>
        <v>0</v>
      </c>
    </row>
    <row r="13" spans="1:25">
      <c r="A13" s="10" t="s">
        <v>233</v>
      </c>
      <c r="B13" s="9" t="s">
        <v>30</v>
      </c>
      <c r="C13" s="100"/>
      <c r="D13" s="86">
        <f>投入係数表!I13</f>
        <v>6.0757296300314638E-3</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193">
        <f t="shared" si="8"/>
        <v>0</v>
      </c>
      <c r="X13" s="86">
        <f>分析係数表!E16</f>
        <v>1.2952602682604767E-2</v>
      </c>
      <c r="Y13" s="192">
        <f t="shared" si="9"/>
        <v>0</v>
      </c>
    </row>
    <row r="14" spans="1:25">
      <c r="A14" s="10" t="s">
        <v>2</v>
      </c>
      <c r="B14" s="9" t="s">
        <v>388</v>
      </c>
      <c r="C14" s="100"/>
      <c r="D14" s="86">
        <f>投入係数表!I14</f>
        <v>1.9474883367690137E-2</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193">
        <f t="shared" si="8"/>
        <v>0</v>
      </c>
      <c r="X14" s="86">
        <f>分析係数表!E17</f>
        <v>4.2061277361062542E-2</v>
      </c>
      <c r="Y14" s="192">
        <f t="shared" si="9"/>
        <v>0</v>
      </c>
    </row>
    <row r="15" spans="1:25">
      <c r="A15" s="10" t="s">
        <v>3</v>
      </c>
      <c r="B15" s="9" t="s">
        <v>31</v>
      </c>
      <c r="C15" s="100"/>
      <c r="D15" s="86">
        <f>投入係数表!I15</f>
        <v>2.2555575224270943E-3</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193">
        <f t="shared" si="8"/>
        <v>0</v>
      </c>
      <c r="X15" s="86">
        <f>分析係数表!E18</f>
        <v>3.8178621954614265E-2</v>
      </c>
      <c r="Y15" s="192">
        <f t="shared" si="9"/>
        <v>0</v>
      </c>
    </row>
    <row r="16" spans="1:25">
      <c r="A16" s="10" t="s">
        <v>4</v>
      </c>
      <c r="B16" s="9" t="s">
        <v>32</v>
      </c>
      <c r="C16" s="100"/>
      <c r="D16" s="86">
        <f>投入係数表!I16</f>
        <v>2.4183002803743656E-3</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193">
        <f t="shared" si="8"/>
        <v>0</v>
      </c>
      <c r="X16" s="86">
        <f>分析係数表!E19</f>
        <v>8.1137788631236215E-3</v>
      </c>
      <c r="Y16" s="192">
        <f t="shared" si="9"/>
        <v>0</v>
      </c>
    </row>
    <row r="17" spans="1:25">
      <c r="A17" s="10" t="s">
        <v>5</v>
      </c>
      <c r="B17" s="9" t="s">
        <v>33</v>
      </c>
      <c r="C17" s="100"/>
      <c r="D17" s="86">
        <f>投入係数表!I17</f>
        <v>1.0221387253530375E-3</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193">
        <f t="shared" si="8"/>
        <v>0</v>
      </c>
      <c r="X17" s="86">
        <f>分析係数表!E20</f>
        <v>2.4562278789456368E-2</v>
      </c>
      <c r="Y17" s="192">
        <f t="shared" si="9"/>
        <v>0</v>
      </c>
    </row>
    <row r="18" spans="1:25">
      <c r="A18" s="10" t="s">
        <v>6</v>
      </c>
      <c r="B18" s="9" t="s">
        <v>34</v>
      </c>
      <c r="C18" s="100"/>
      <c r="D18" s="86">
        <f>投入係数表!I18</f>
        <v>6.0528885411967586E-3</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193">
        <f t="shared" si="8"/>
        <v>0</v>
      </c>
      <c r="X18" s="86">
        <f>分析係数表!E21</f>
        <v>5.4343995376178865E-2</v>
      </c>
      <c r="Y18" s="192">
        <f t="shared" si="9"/>
        <v>0</v>
      </c>
    </row>
    <row r="19" spans="1:25">
      <c r="A19" s="10" t="s">
        <v>7</v>
      </c>
      <c r="B19" s="9" t="s">
        <v>277</v>
      </c>
      <c r="C19" s="100"/>
      <c r="D19" s="86">
        <f>投入係数表!I19</f>
        <v>7.2805970660621395E-4</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193">
        <f t="shared" si="8"/>
        <v>0</v>
      </c>
      <c r="X19" s="86">
        <f>分析係数表!E22</f>
        <v>2.8940662878506891E-2</v>
      </c>
      <c r="Y19" s="192">
        <f t="shared" si="9"/>
        <v>0</v>
      </c>
    </row>
    <row r="20" spans="1:25">
      <c r="A20" s="10" t="s">
        <v>8</v>
      </c>
      <c r="B20" s="9" t="s">
        <v>278</v>
      </c>
      <c r="C20" s="100"/>
      <c r="D20" s="86">
        <f>投入係数表!I20</f>
        <v>3.7116769356395217E-5</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193">
        <f t="shared" si="8"/>
        <v>0</v>
      </c>
      <c r="X20" s="86">
        <f>分析係数表!E23</f>
        <v>3.4275414947972954E-2</v>
      </c>
      <c r="Y20" s="192">
        <f t="shared" si="9"/>
        <v>0</v>
      </c>
    </row>
    <row r="21" spans="1:25">
      <c r="A21" s="10" t="s">
        <v>9</v>
      </c>
      <c r="B21" s="9" t="s">
        <v>279</v>
      </c>
      <c r="C21" s="100"/>
      <c r="D21" s="86">
        <f>投入係数表!I21</f>
        <v>0</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193">
        <f t="shared" si="8"/>
        <v>0</v>
      </c>
      <c r="X21" s="86">
        <f>分析係数表!E24</f>
        <v>4.4933066139114755E-2</v>
      </c>
      <c r="Y21" s="192">
        <f t="shared" si="9"/>
        <v>0</v>
      </c>
    </row>
    <row r="22" spans="1:25">
      <c r="A22" s="10" t="s">
        <v>10</v>
      </c>
      <c r="B22" s="9" t="s">
        <v>280</v>
      </c>
      <c r="C22" s="100"/>
      <c r="D22" s="86">
        <f>投入係数表!I22</f>
        <v>1.1420544417352375E-5</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193">
        <f t="shared" si="8"/>
        <v>0</v>
      </c>
      <c r="X22" s="86">
        <f>分析係数表!E25</f>
        <v>3.4440766876912506E-2</v>
      </c>
      <c r="Y22" s="192">
        <f t="shared" si="9"/>
        <v>0</v>
      </c>
    </row>
    <row r="23" spans="1:25">
      <c r="A23" s="10" t="s">
        <v>11</v>
      </c>
      <c r="B23" s="9" t="s">
        <v>35</v>
      </c>
      <c r="C23" s="100"/>
      <c r="D23" s="86">
        <f>投入係数表!I23</f>
        <v>7.4233538712790433E-5</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193">
        <f t="shared" si="8"/>
        <v>0</v>
      </c>
      <c r="X23" s="86">
        <f>分析係数表!E26</f>
        <v>2.4685974681555249E-2</v>
      </c>
      <c r="Y23" s="192">
        <f t="shared" si="9"/>
        <v>0</v>
      </c>
    </row>
    <row r="24" spans="1:25">
      <c r="A24" s="10" t="s">
        <v>12</v>
      </c>
      <c r="B24" s="9" t="s">
        <v>389</v>
      </c>
      <c r="C24" s="100"/>
      <c r="D24" s="86">
        <f>投入係数表!I24</f>
        <v>0</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193">
        <f t="shared" si="8"/>
        <v>0</v>
      </c>
      <c r="X24" s="86">
        <f>分析係数表!E27</f>
        <v>2.2430380263578655E-2</v>
      </c>
      <c r="Y24" s="192">
        <f t="shared" si="9"/>
        <v>0</v>
      </c>
    </row>
    <row r="25" spans="1:25">
      <c r="A25" s="10" t="s">
        <v>13</v>
      </c>
      <c r="B25" s="9" t="s">
        <v>197</v>
      </c>
      <c r="C25" s="100"/>
      <c r="D25" s="86">
        <f>投入係数表!I25</f>
        <v>0</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193">
        <f t="shared" si="8"/>
        <v>0</v>
      </c>
      <c r="X25" s="86">
        <f>分析係数表!E28</f>
        <v>2.8133457885501985E-2</v>
      </c>
      <c r="Y25" s="192">
        <f t="shared" si="9"/>
        <v>0</v>
      </c>
    </row>
    <row r="26" spans="1:25">
      <c r="A26" s="10" t="s">
        <v>14</v>
      </c>
      <c r="B26" s="9" t="s">
        <v>55</v>
      </c>
      <c r="C26" s="100"/>
      <c r="D26" s="86">
        <f>投入係数表!I26</f>
        <v>1.5066553222592122E-2</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193">
        <f t="shared" si="8"/>
        <v>0</v>
      </c>
      <c r="X26" s="86">
        <f>分析係数表!E29</f>
        <v>6.1557890505000185E-2</v>
      </c>
      <c r="Y26" s="192">
        <f t="shared" si="9"/>
        <v>0</v>
      </c>
    </row>
    <row r="27" spans="1:25">
      <c r="A27" s="10" t="s">
        <v>15</v>
      </c>
      <c r="B27" s="9" t="s">
        <v>36</v>
      </c>
      <c r="C27" s="100"/>
      <c r="D27" s="86">
        <f>投入係数表!I27</f>
        <v>3.6717050301787887E-3</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193">
        <f t="shared" si="8"/>
        <v>0</v>
      </c>
      <c r="X27" s="86">
        <f>分析係数表!E30</f>
        <v>6.5897217034789901E-2</v>
      </c>
      <c r="Y27" s="192">
        <f t="shared" si="9"/>
        <v>0</v>
      </c>
    </row>
    <row r="28" spans="1:25">
      <c r="A28" s="10" t="s">
        <v>16</v>
      </c>
      <c r="B28" s="9" t="s">
        <v>198</v>
      </c>
      <c r="C28" s="100"/>
      <c r="D28" s="86">
        <f>投入係数表!I28</f>
        <v>4.6204667576503371E-2</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193">
        <f t="shared" si="8"/>
        <v>0</v>
      </c>
      <c r="X28" s="86">
        <f>分析係数表!E31</f>
        <v>6.5953615120199595E-3</v>
      </c>
      <c r="Y28" s="192">
        <f t="shared" si="9"/>
        <v>0</v>
      </c>
    </row>
    <row r="29" spans="1:25">
      <c r="A29" s="10" t="s">
        <v>17</v>
      </c>
      <c r="B29" s="9" t="s">
        <v>281</v>
      </c>
      <c r="C29" s="100"/>
      <c r="D29" s="86">
        <f>投入係数表!I29</f>
        <v>2.158482894879599E-3</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193">
        <f t="shared" si="8"/>
        <v>0</v>
      </c>
      <c r="X29" s="86">
        <f>分析係数表!E32</f>
        <v>1.7896698615548455E-2</v>
      </c>
      <c r="Y29" s="192">
        <f t="shared" si="9"/>
        <v>0</v>
      </c>
    </row>
    <row r="30" spans="1:25">
      <c r="A30" s="10" t="s">
        <v>18</v>
      </c>
      <c r="B30" s="9" t="s">
        <v>282</v>
      </c>
      <c r="C30" s="100"/>
      <c r="D30" s="86">
        <f>投入係数表!I30</f>
        <v>1.0564003586050947E-3</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193">
        <f t="shared" si="8"/>
        <v>0</v>
      </c>
      <c r="X30" s="86">
        <f>分析係数表!E33</f>
        <v>6.2471900008991998E-2</v>
      </c>
      <c r="Y30" s="192">
        <f t="shared" si="9"/>
        <v>0</v>
      </c>
    </row>
    <row r="31" spans="1:25">
      <c r="A31" s="10" t="s">
        <v>19</v>
      </c>
      <c r="B31" s="9" t="s">
        <v>283</v>
      </c>
      <c r="C31" s="100"/>
      <c r="D31" s="86">
        <f>投入係数表!I31</f>
        <v>9.1489981327409875E-2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193">
        <f t="shared" si="8"/>
        <v>0</v>
      </c>
      <c r="X31" s="86">
        <f>分析係数表!E34</f>
        <v>0.14658203786750718</v>
      </c>
      <c r="Y31" s="192">
        <f t="shared" si="9"/>
        <v>0</v>
      </c>
    </row>
    <row r="32" spans="1:25">
      <c r="A32" s="10" t="s">
        <v>20</v>
      </c>
      <c r="B32" s="9" t="s">
        <v>37</v>
      </c>
      <c r="C32" s="100"/>
      <c r="D32" s="86">
        <f>投入係数表!I32</f>
        <v>1.012431262598288E-2</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193">
        <f t="shared" si="8"/>
        <v>0</v>
      </c>
      <c r="X32" s="86">
        <f>分析係数表!E35</f>
        <v>4.3787951741632962E-2</v>
      </c>
      <c r="Y32" s="192">
        <f t="shared" si="9"/>
        <v>0</v>
      </c>
    </row>
    <row r="33" spans="1:25">
      <c r="A33" s="10" t="s">
        <v>21</v>
      </c>
      <c r="B33" s="9" t="s">
        <v>38</v>
      </c>
      <c r="C33" s="100"/>
      <c r="D33" s="86">
        <f>投入係数表!I33</f>
        <v>2.5553468133825939E-3</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193">
        <f t="shared" si="8"/>
        <v>0</v>
      </c>
      <c r="X33" s="86">
        <f>分析係数表!E36</f>
        <v>1.4152245516969955E-2</v>
      </c>
      <c r="Y33" s="192">
        <f t="shared" si="9"/>
        <v>0</v>
      </c>
    </row>
    <row r="34" spans="1:25">
      <c r="A34" s="10" t="s">
        <v>22</v>
      </c>
      <c r="B34" s="9" t="s">
        <v>409</v>
      </c>
      <c r="C34" s="100"/>
      <c r="D34" s="86">
        <f>投入係数表!I34</f>
        <v>3.7316628883698889E-2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193">
        <f t="shared" si="8"/>
        <v>0</v>
      </c>
      <c r="X34" s="86">
        <f>分析係数表!E37</f>
        <v>6.9101643267789628E-2</v>
      </c>
      <c r="Y34" s="192">
        <f t="shared" si="9"/>
        <v>0</v>
      </c>
    </row>
    <row r="35" spans="1:25">
      <c r="A35" s="10" t="s">
        <v>23</v>
      </c>
      <c r="B35" s="9" t="s">
        <v>199</v>
      </c>
      <c r="C35" s="100"/>
      <c r="D35" s="86">
        <f>投入係数表!I35</f>
        <v>6.2327621157700587E-3</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193">
        <f t="shared" si="8"/>
        <v>0</v>
      </c>
      <c r="X35" s="86">
        <f>分析係数表!E38</f>
        <v>3.4218337111297577E-2</v>
      </c>
      <c r="Y35" s="192">
        <f t="shared" si="9"/>
        <v>0</v>
      </c>
    </row>
    <row r="36" spans="1:25">
      <c r="A36" s="10" t="s">
        <v>24</v>
      </c>
      <c r="B36" s="9" t="s">
        <v>39</v>
      </c>
      <c r="C36" s="100"/>
      <c r="D36" s="86">
        <f>投入係数表!I36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193">
        <f t="shared" si="8"/>
        <v>0</v>
      </c>
      <c r="X36" s="86">
        <f>分析係数表!E39</f>
        <v>5.4632803645743147E-2</v>
      </c>
      <c r="Y36" s="192">
        <f t="shared" si="9"/>
        <v>0</v>
      </c>
    </row>
    <row r="37" spans="1:25">
      <c r="A37" s="10" t="s">
        <v>25</v>
      </c>
      <c r="B37" s="9" t="s">
        <v>40</v>
      </c>
      <c r="C37" s="100"/>
      <c r="D37" s="86">
        <f>投入係数表!I37</f>
        <v>9.9929763651833282E-5</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193">
        <f t="shared" si="8"/>
        <v>0</v>
      </c>
      <c r="X37" s="86">
        <f>分析係数表!E40</f>
        <v>7.1051953968348291E-2</v>
      </c>
      <c r="Y37" s="192">
        <f t="shared" si="9"/>
        <v>0</v>
      </c>
    </row>
    <row r="38" spans="1:25">
      <c r="A38" s="10" t="s">
        <v>26</v>
      </c>
      <c r="B38" s="9" t="s">
        <v>285</v>
      </c>
      <c r="C38" s="100"/>
      <c r="D38" s="86">
        <f>投入係数表!I38</f>
        <v>2.8551361043380937E-6</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193">
        <f t="shared" si="8"/>
        <v>0</v>
      </c>
      <c r="X38" s="86">
        <f>分析係数表!E41</f>
        <v>9.872112035903656E-2</v>
      </c>
      <c r="Y38" s="192">
        <f t="shared" si="9"/>
        <v>0</v>
      </c>
    </row>
    <row r="39" spans="1:25">
      <c r="A39" s="10" t="s">
        <v>56</v>
      </c>
      <c r="B39" s="9" t="s">
        <v>391</v>
      </c>
      <c r="C39" s="100"/>
      <c r="D39" s="86">
        <f>投入係数表!I39</f>
        <v>9.5647059495326142E-4</v>
      </c>
      <c r="E39" s="87">
        <f>$C$11*D39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 t="shared" si="7"/>
        <v>0</v>
      </c>
      <c r="V39" s="97">
        <f>分析係数表!D42</f>
        <v>0.13686157986208444</v>
      </c>
      <c r="W39" s="193">
        <f t="shared" si="8"/>
        <v>0</v>
      </c>
      <c r="X39" s="86">
        <f>分析係数表!E42</f>
        <v>0.12798116275158378</v>
      </c>
      <c r="Y39" s="192">
        <f t="shared" si="9"/>
        <v>0</v>
      </c>
    </row>
    <row r="40" spans="1:25">
      <c r="A40" s="10" t="s">
        <v>200</v>
      </c>
      <c r="B40" s="9" t="s">
        <v>41</v>
      </c>
      <c r="C40" s="100"/>
      <c r="D40" s="86">
        <f>投入係数表!I40</f>
        <v>2.5402145920296021E-2</v>
      </c>
      <c r="E40" s="87">
        <f>$C$11*D40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 t="shared" si="7"/>
        <v>0</v>
      </c>
      <c r="V40" s="97">
        <f>分析係数表!D43</f>
        <v>0.11965406207615147</v>
      </c>
      <c r="W40" s="193">
        <f t="shared" si="8"/>
        <v>0</v>
      </c>
      <c r="X40" s="86">
        <f>分析係数表!E43</f>
        <v>0.10089499703022012</v>
      </c>
      <c r="Y40" s="192">
        <f t="shared" si="9"/>
        <v>0</v>
      </c>
    </row>
    <row r="41" spans="1:25">
      <c r="A41" s="10" t="s">
        <v>352</v>
      </c>
      <c r="B41" s="9" t="s">
        <v>42</v>
      </c>
      <c r="C41" s="100"/>
      <c r="D41" s="86">
        <f>投入係数表!I41</f>
        <v>7.7088674817128532E-5</v>
      </c>
      <c r="E41" s="87">
        <f>$C$11*D41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 t="shared" si="7"/>
        <v>0</v>
      </c>
      <c r="V41" s="97">
        <f>分析係数表!D44</f>
        <v>0.14406819380410243</v>
      </c>
      <c r="W41" s="193">
        <f t="shared" si="8"/>
        <v>0</v>
      </c>
      <c r="X41" s="86">
        <f>分析係数表!E44</f>
        <v>0.11993705213297758</v>
      </c>
      <c r="Y41" s="192">
        <f t="shared" si="9"/>
        <v>0</v>
      </c>
    </row>
    <row r="42" spans="1:25">
      <c r="A42" s="10" t="s">
        <v>353</v>
      </c>
      <c r="B42" s="9" t="s">
        <v>287</v>
      </c>
      <c r="C42" s="100"/>
      <c r="D42" s="86">
        <f>投入係数表!I42</f>
        <v>6.8237752893680437E-4</v>
      </c>
      <c r="E42" s="87">
        <f>$C$11*D42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 t="shared" si="7"/>
        <v>0</v>
      </c>
      <c r="V42" s="97">
        <f>分析係数表!D45</f>
        <v>0</v>
      </c>
      <c r="W42" s="193">
        <f t="shared" si="8"/>
        <v>0</v>
      </c>
      <c r="X42" s="86">
        <f>分析係数表!E45</f>
        <v>0</v>
      </c>
      <c r="Y42" s="192">
        <f t="shared" si="9"/>
        <v>0</v>
      </c>
    </row>
    <row r="43" spans="1:25">
      <c r="A43" s="10" t="s">
        <v>354</v>
      </c>
      <c r="B43" s="9" t="s">
        <v>288</v>
      </c>
      <c r="C43" s="100"/>
      <c r="D43" s="86">
        <f>投入係数表!I43</f>
        <v>2.6267252159910461E-3</v>
      </c>
      <c r="E43" s="87">
        <f>$C$11*D43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 t="shared" si="7"/>
        <v>0</v>
      </c>
      <c r="V43" s="97">
        <f>分析係数表!D46</f>
        <v>2.303242583452741E-3</v>
      </c>
      <c r="W43" s="193">
        <f t="shared" si="8"/>
        <v>0</v>
      </c>
      <c r="X43" s="86">
        <f>分析係数表!E46</f>
        <v>2.2926285623308391E-3</v>
      </c>
      <c r="Y43" s="192">
        <f t="shared" si="9"/>
        <v>0</v>
      </c>
    </row>
    <row r="44" spans="1:25">
      <c r="A44" s="216">
        <v>40</v>
      </c>
      <c r="B44" s="20" t="s">
        <v>156</v>
      </c>
      <c r="C44" s="224">
        <f>SUM(C5:C43)</f>
        <v>0</v>
      </c>
      <c r="D44" s="103">
        <f>投入係数表!I44</f>
        <v>0.65153634873774435</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90">
        <f>SUM(W5:W43)</f>
        <v>0</v>
      </c>
      <c r="X44" s="103">
        <f>分析係数表!E47</f>
        <v>5.7136770824146227E-2</v>
      </c>
      <c r="Y44" s="191">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251</v>
      </c>
      <c r="S2" s="5" t="s">
        <v>158</v>
      </c>
      <c r="U2" s="74" t="s">
        <v>216</v>
      </c>
      <c r="W2" s="5" t="s">
        <v>135</v>
      </c>
      <c r="Y2" s="5" t="s">
        <v>159</v>
      </c>
    </row>
    <row r="3" spans="1:25" ht="45">
      <c r="B3" s="75"/>
      <c r="C3" s="76" t="s">
        <v>234</v>
      </c>
      <c r="D3" s="76" t="s">
        <v>252</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投入係数表!J5</f>
        <v>1.2036190171804714E-3</v>
      </c>
      <c r="E5" s="87">
        <f t="shared" ref="E5:E38" si="0">$C$12*D5</f>
        <v>0</v>
      </c>
      <c r="F5" s="86">
        <f>分析係数表!C8</f>
        <v>0.16988323914406789</v>
      </c>
      <c r="G5" s="87">
        <f t="shared" ref="G5:G38" si="1">E5*F5</f>
        <v>0</v>
      </c>
      <c r="H5" s="87">
        <f t="array" ref="H5:H43">MMULT(逆行列係数!C5:AO43,'8'!G5:G43)</f>
        <v>0</v>
      </c>
      <c r="I5" s="87">
        <f t="shared" ref="I5:I38" si="2">C5+H5</f>
        <v>0</v>
      </c>
      <c r="J5" s="86">
        <f>分析係数表!G8</f>
        <v>0.11982810575688495</v>
      </c>
      <c r="K5" s="88">
        <f t="shared" ref="K5:K38" si="3">I5*J5</f>
        <v>0</v>
      </c>
      <c r="L5" s="89" t="s">
        <v>188</v>
      </c>
      <c r="M5" s="90" t="s">
        <v>188</v>
      </c>
      <c r="N5" s="91">
        <f>分析係数表!H8</f>
        <v>1.1007693311748612E-2</v>
      </c>
      <c r="O5" s="92">
        <f t="shared" ref="O5:O43" si="4">$M$44*N5</f>
        <v>0</v>
      </c>
      <c r="P5" s="86">
        <f>分析係数表!C8</f>
        <v>0.16988323914406789</v>
      </c>
      <c r="Q5" s="92">
        <f t="shared" ref="Q5:Q38" si="5">O5*P5</f>
        <v>0</v>
      </c>
      <c r="R5" s="93">
        <f t="array" ref="R5:R43">MMULT(逆行列係数!C5:AO43,'8'!Q5:Q43)</f>
        <v>0</v>
      </c>
      <c r="S5" s="94">
        <f t="shared" ref="S5:S38" si="6">I5+R5</f>
        <v>0</v>
      </c>
      <c r="T5" s="95">
        <f>分析係数表!F8</f>
        <v>0.4520504153237429</v>
      </c>
      <c r="U5" s="96">
        <f t="shared" ref="U5:U43" si="7">S5*T5</f>
        <v>0</v>
      </c>
      <c r="V5" s="97">
        <f>分析係数表!D8</f>
        <v>0.2736524906322878</v>
      </c>
      <c r="W5" s="98">
        <f t="shared" ref="W5:W43" si="8">ROUND(S5*V5,0)</f>
        <v>0</v>
      </c>
      <c r="X5" s="86">
        <f>分析係数表!E8</f>
        <v>4.6479574456934729E-2</v>
      </c>
      <c r="Y5" s="99">
        <f t="shared" ref="Y5:Y43" si="9">ROUND(S5*X5,0)</f>
        <v>0</v>
      </c>
    </row>
    <row r="6" spans="1:25">
      <c r="A6" s="10" t="s">
        <v>226</v>
      </c>
      <c r="B6" s="9" t="s">
        <v>274</v>
      </c>
      <c r="C6" s="100"/>
      <c r="D6" s="86">
        <f>投入係数表!J6</f>
        <v>2.2644357780852938E-4</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98">
        <f t="shared" si="8"/>
        <v>0</v>
      </c>
      <c r="X6" s="86">
        <f>分析係数表!E9</f>
        <v>0.11439422008151168</v>
      </c>
      <c r="Y6" s="99">
        <f t="shared" si="9"/>
        <v>0</v>
      </c>
    </row>
    <row r="7" spans="1:25">
      <c r="A7" s="10" t="s">
        <v>227</v>
      </c>
      <c r="B7" s="9" t="s">
        <v>275</v>
      </c>
      <c r="C7" s="100"/>
      <c r="D7" s="86">
        <f>投入係数表!J7</f>
        <v>2.8560451255129832E-5</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98">
        <f t="shared" si="8"/>
        <v>0</v>
      </c>
      <c r="X7" s="86">
        <f>分析係数表!E10</f>
        <v>2.6958057972911079E-2</v>
      </c>
      <c r="Y7" s="99">
        <f t="shared" si="9"/>
        <v>0</v>
      </c>
    </row>
    <row r="8" spans="1:25">
      <c r="A8" s="10" t="s">
        <v>228</v>
      </c>
      <c r="B8" s="9" t="s">
        <v>27</v>
      </c>
      <c r="C8" s="100"/>
      <c r="D8" s="86">
        <f>投入係数表!J8</f>
        <v>5.4169655880562913E-3</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98">
        <f t="shared" si="8"/>
        <v>0</v>
      </c>
      <c r="X8" s="86">
        <f>分析係数表!E11</f>
        <v>2.1852680950858117E-2</v>
      </c>
      <c r="Y8" s="99">
        <f t="shared" si="9"/>
        <v>0</v>
      </c>
    </row>
    <row r="9" spans="1:25">
      <c r="A9" s="10" t="s">
        <v>229</v>
      </c>
      <c r="B9" s="9" t="s">
        <v>196</v>
      </c>
      <c r="C9" s="100"/>
      <c r="D9" s="86">
        <f>投入係数表!J9</f>
        <v>8.3212914764053264E-3</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98">
        <f t="shared" si="8"/>
        <v>0</v>
      </c>
      <c r="X9" s="86">
        <f>分析係数表!E12</f>
        <v>3.539948357013805E-2</v>
      </c>
      <c r="Y9" s="99">
        <f t="shared" si="9"/>
        <v>0</v>
      </c>
    </row>
    <row r="10" spans="1:25">
      <c r="A10" s="10" t="s">
        <v>230</v>
      </c>
      <c r="B10" s="9" t="s">
        <v>28</v>
      </c>
      <c r="C10" s="100"/>
      <c r="D10" s="86">
        <f>投入係数表!J10</f>
        <v>1.4334626487098497E-3</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98">
        <f t="shared" si="8"/>
        <v>0</v>
      </c>
      <c r="X10" s="86">
        <f>分析係数表!E13</f>
        <v>0.12199715046769498</v>
      </c>
      <c r="Y10" s="99">
        <f t="shared" si="9"/>
        <v>0</v>
      </c>
    </row>
    <row r="11" spans="1:25">
      <c r="A11" s="10" t="s">
        <v>231</v>
      </c>
      <c r="B11" s="9" t="s">
        <v>276</v>
      </c>
      <c r="C11" s="100"/>
      <c r="D11" s="86">
        <f>投入係数表!J11</f>
        <v>1.600677290701193E-2</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98">
        <f t="shared" si="8"/>
        <v>0</v>
      </c>
      <c r="X11" s="86">
        <f>分析係数表!E14</f>
        <v>3.8130342673435243E-2</v>
      </c>
      <c r="Y11" s="99">
        <f t="shared" si="9"/>
        <v>0</v>
      </c>
    </row>
    <row r="12" spans="1:25">
      <c r="A12" s="10" t="s">
        <v>232</v>
      </c>
      <c r="B12" s="9" t="s">
        <v>29</v>
      </c>
      <c r="C12" s="85">
        <f>最終需要_まとめ!C13</f>
        <v>0</v>
      </c>
      <c r="D12" s="86">
        <f>投入係数表!J12</f>
        <v>0.3692104735254817</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98">
        <f t="shared" si="8"/>
        <v>0</v>
      </c>
      <c r="X12" s="86">
        <f>分析係数表!E15</f>
        <v>1.8544573004253467E-2</v>
      </c>
      <c r="Y12" s="99">
        <f t="shared" si="9"/>
        <v>0</v>
      </c>
    </row>
    <row r="13" spans="1:25">
      <c r="A13" s="10" t="s">
        <v>233</v>
      </c>
      <c r="B13" s="9" t="s">
        <v>30</v>
      </c>
      <c r="C13" s="100"/>
      <c r="D13" s="86">
        <f>投入係数表!J13</f>
        <v>1.1255537837497833E-2</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98">
        <f t="shared" si="8"/>
        <v>0</v>
      </c>
      <c r="X13" s="86">
        <f>分析係数表!E16</f>
        <v>1.2952602682604767E-2</v>
      </c>
      <c r="Y13" s="99">
        <f t="shared" si="9"/>
        <v>0</v>
      </c>
    </row>
    <row r="14" spans="1:25">
      <c r="A14" s="10" t="s">
        <v>2</v>
      </c>
      <c r="B14" s="9" t="s">
        <v>388</v>
      </c>
      <c r="C14" s="100"/>
      <c r="D14" s="86">
        <f>投入係数表!J14</f>
        <v>1.9244304060004148E-2</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98">
        <f t="shared" si="8"/>
        <v>0</v>
      </c>
      <c r="X14" s="86">
        <f>分析係数表!E17</f>
        <v>4.2061277361062542E-2</v>
      </c>
      <c r="Y14" s="99">
        <f t="shared" si="9"/>
        <v>0</v>
      </c>
    </row>
    <row r="15" spans="1:25">
      <c r="A15" s="10" t="s">
        <v>3</v>
      </c>
      <c r="B15" s="9" t="s">
        <v>31</v>
      </c>
      <c r="C15" s="100"/>
      <c r="D15" s="86">
        <f>投入係数表!J15</f>
        <v>7.061231567458766E-3</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98">
        <f t="shared" si="8"/>
        <v>0</v>
      </c>
      <c r="X15" s="86">
        <f>分析係数表!E18</f>
        <v>3.8178621954614265E-2</v>
      </c>
      <c r="Y15" s="99">
        <f t="shared" si="9"/>
        <v>0</v>
      </c>
    </row>
    <row r="16" spans="1:25">
      <c r="A16" s="10" t="s">
        <v>4</v>
      </c>
      <c r="B16" s="9" t="s">
        <v>32</v>
      </c>
      <c r="C16" s="100"/>
      <c r="D16" s="86">
        <f>投入係数表!J16</f>
        <v>2.7880440510960073E-5</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98">
        <f t="shared" si="8"/>
        <v>0</v>
      </c>
      <c r="X16" s="86">
        <f>分析係数表!E19</f>
        <v>8.1137788631236215E-3</v>
      </c>
      <c r="Y16" s="99">
        <f t="shared" si="9"/>
        <v>0</v>
      </c>
    </row>
    <row r="17" spans="1:25">
      <c r="A17" s="10" t="s">
        <v>5</v>
      </c>
      <c r="B17" s="9" t="s">
        <v>33</v>
      </c>
      <c r="C17" s="100"/>
      <c r="D17" s="86">
        <f>投入係数表!J17</f>
        <v>5.7229704229326828E-3</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98">
        <f t="shared" si="8"/>
        <v>0</v>
      </c>
      <c r="X17" s="86">
        <f>分析係数表!E20</f>
        <v>2.4562278789456368E-2</v>
      </c>
      <c r="Y17" s="99">
        <f t="shared" si="9"/>
        <v>0</v>
      </c>
    </row>
    <row r="18" spans="1:25">
      <c r="A18" s="10" t="s">
        <v>6</v>
      </c>
      <c r="B18" s="9" t="s">
        <v>34</v>
      </c>
      <c r="C18" s="100"/>
      <c r="D18" s="86">
        <f>投入係数表!J18</f>
        <v>1.0563286899933019E-2</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98">
        <f t="shared" si="8"/>
        <v>0</v>
      </c>
      <c r="X18" s="86">
        <f>分析係数表!E21</f>
        <v>5.4343995376178865E-2</v>
      </c>
      <c r="Y18" s="99">
        <f t="shared" si="9"/>
        <v>0</v>
      </c>
    </row>
    <row r="19" spans="1:25">
      <c r="A19" s="10" t="s">
        <v>7</v>
      </c>
      <c r="B19" s="9" t="s">
        <v>277</v>
      </c>
      <c r="C19" s="100"/>
      <c r="D19" s="86">
        <f>投入係数表!J19</f>
        <v>4.4880709115204019E-5</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98">
        <f t="shared" si="8"/>
        <v>0</v>
      </c>
      <c r="X19" s="86">
        <f>分析係数表!E22</f>
        <v>2.8940662878506891E-2</v>
      </c>
      <c r="Y19" s="99">
        <f t="shared" si="9"/>
        <v>0</v>
      </c>
    </row>
    <row r="20" spans="1:25">
      <c r="A20" s="10" t="s">
        <v>8</v>
      </c>
      <c r="B20" s="9" t="s">
        <v>278</v>
      </c>
      <c r="C20" s="100"/>
      <c r="D20" s="86">
        <f>投入係数表!J20</f>
        <v>0</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98">
        <f t="shared" si="8"/>
        <v>0</v>
      </c>
      <c r="X20" s="86">
        <f>分析係数表!E23</f>
        <v>3.4275414947972954E-2</v>
      </c>
      <c r="Y20" s="99">
        <f t="shared" si="9"/>
        <v>0</v>
      </c>
    </row>
    <row r="21" spans="1:25">
      <c r="A21" s="10" t="s">
        <v>9</v>
      </c>
      <c r="B21" s="9" t="s">
        <v>279</v>
      </c>
      <c r="C21" s="100"/>
      <c r="D21" s="86">
        <f>投入係数表!J21</f>
        <v>2.7200429766790314E-6</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98">
        <f t="shared" si="8"/>
        <v>0</v>
      </c>
      <c r="X21" s="86">
        <f>分析係数表!E24</f>
        <v>4.4933066139114755E-2</v>
      </c>
      <c r="Y21" s="99">
        <f t="shared" si="9"/>
        <v>0</v>
      </c>
    </row>
    <row r="22" spans="1:25">
      <c r="A22" s="10" t="s">
        <v>10</v>
      </c>
      <c r="B22" s="9" t="s">
        <v>280</v>
      </c>
      <c r="C22" s="100"/>
      <c r="D22" s="86">
        <f>投入係数表!J22</f>
        <v>4.7600752091883053E-6</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98">
        <f t="shared" si="8"/>
        <v>0</v>
      </c>
      <c r="X22" s="86">
        <f>分析係数表!E25</f>
        <v>3.4440766876912506E-2</v>
      </c>
      <c r="Y22" s="99">
        <f t="shared" si="9"/>
        <v>0</v>
      </c>
    </row>
    <row r="23" spans="1:25">
      <c r="A23" s="10" t="s">
        <v>11</v>
      </c>
      <c r="B23" s="9" t="s">
        <v>35</v>
      </c>
      <c r="C23" s="100"/>
      <c r="D23" s="86">
        <f>投入係数表!J23</f>
        <v>3.4000537208487894E-6</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98">
        <f t="shared" si="8"/>
        <v>0</v>
      </c>
      <c r="X23" s="86">
        <f>分析係数表!E26</f>
        <v>2.4685974681555249E-2</v>
      </c>
      <c r="Y23" s="99">
        <f t="shared" si="9"/>
        <v>0</v>
      </c>
    </row>
    <row r="24" spans="1:25">
      <c r="A24" s="10" t="s">
        <v>12</v>
      </c>
      <c r="B24" s="9" t="s">
        <v>389</v>
      </c>
      <c r="C24" s="100"/>
      <c r="D24" s="86">
        <f>投入係数表!J24</f>
        <v>2.5160397534281043E-5</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98">
        <f t="shared" si="8"/>
        <v>0</v>
      </c>
      <c r="X24" s="86">
        <f>分析係数表!E27</f>
        <v>2.2430380263578655E-2</v>
      </c>
      <c r="Y24" s="99">
        <f t="shared" si="9"/>
        <v>0</v>
      </c>
    </row>
    <row r="25" spans="1:25">
      <c r="A25" s="10" t="s">
        <v>13</v>
      </c>
      <c r="B25" s="9" t="s">
        <v>197</v>
      </c>
      <c r="C25" s="100"/>
      <c r="D25" s="86">
        <f>投入係数表!J25</f>
        <v>0</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98">
        <f t="shared" si="8"/>
        <v>0</v>
      </c>
      <c r="X25" s="86">
        <f>分析係数表!E28</f>
        <v>2.8133457885501985E-2</v>
      </c>
      <c r="Y25" s="99">
        <f t="shared" si="9"/>
        <v>0</v>
      </c>
    </row>
    <row r="26" spans="1:25">
      <c r="A26" s="10" t="s">
        <v>14</v>
      </c>
      <c r="B26" s="9" t="s">
        <v>55</v>
      </c>
      <c r="C26" s="100"/>
      <c r="D26" s="86">
        <f>投入係数表!J26</f>
        <v>4.3330284618496974E-3</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98">
        <f t="shared" si="8"/>
        <v>0</v>
      </c>
      <c r="X26" s="86">
        <f>分析係数表!E29</f>
        <v>6.1557890505000185E-2</v>
      </c>
      <c r="Y26" s="99">
        <f t="shared" si="9"/>
        <v>0</v>
      </c>
    </row>
    <row r="27" spans="1:25">
      <c r="A27" s="10" t="s">
        <v>15</v>
      </c>
      <c r="B27" s="9" t="s">
        <v>36</v>
      </c>
      <c r="C27" s="100"/>
      <c r="D27" s="86">
        <f>投入係数表!J27</f>
        <v>3.4292941828480889E-3</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98">
        <f t="shared" si="8"/>
        <v>0</v>
      </c>
      <c r="X27" s="86">
        <f>分析係数表!E30</f>
        <v>6.5897217034789901E-2</v>
      </c>
      <c r="Y27" s="99">
        <f t="shared" si="9"/>
        <v>0</v>
      </c>
    </row>
    <row r="28" spans="1:25">
      <c r="A28" s="10" t="s">
        <v>16</v>
      </c>
      <c r="B28" s="9" t="s">
        <v>198</v>
      </c>
      <c r="C28" s="100"/>
      <c r="D28" s="86">
        <f>投入係数表!J28</f>
        <v>3.7954119675090867E-2</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98">
        <f t="shared" si="8"/>
        <v>0</v>
      </c>
      <c r="X28" s="86">
        <f>分析係数表!E31</f>
        <v>6.5953615120199595E-3</v>
      </c>
      <c r="Y28" s="99">
        <f t="shared" si="9"/>
        <v>0</v>
      </c>
    </row>
    <row r="29" spans="1:25">
      <c r="A29" s="10" t="s">
        <v>17</v>
      </c>
      <c r="B29" s="9" t="s">
        <v>281</v>
      </c>
      <c r="C29" s="100"/>
      <c r="D29" s="86">
        <f>投入係数表!J29</f>
        <v>2.322236691339723E-3</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98">
        <f t="shared" si="8"/>
        <v>0</v>
      </c>
      <c r="X29" s="86">
        <f>分析係数表!E32</f>
        <v>1.7896698615548455E-2</v>
      </c>
      <c r="Y29" s="99">
        <f t="shared" si="9"/>
        <v>0</v>
      </c>
    </row>
    <row r="30" spans="1:25">
      <c r="A30" s="10" t="s">
        <v>18</v>
      </c>
      <c r="B30" s="9" t="s">
        <v>282</v>
      </c>
      <c r="C30" s="100"/>
      <c r="D30" s="86">
        <f>投入係数表!J30</f>
        <v>2.4949594203588416E-3</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98">
        <f t="shared" si="8"/>
        <v>0</v>
      </c>
      <c r="X30" s="86">
        <f>分析係数表!E33</f>
        <v>6.2471900008991998E-2</v>
      </c>
      <c r="Y30" s="99">
        <f t="shared" si="9"/>
        <v>0</v>
      </c>
    </row>
    <row r="31" spans="1:25">
      <c r="A31" s="10" t="s">
        <v>19</v>
      </c>
      <c r="B31" s="9" t="s">
        <v>283</v>
      </c>
      <c r="C31" s="100"/>
      <c r="D31" s="86">
        <f>投入係数表!J31</f>
        <v>4.6665737318649633E-2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98">
        <f t="shared" si="8"/>
        <v>0</v>
      </c>
      <c r="X31" s="86">
        <f>分析係数表!E34</f>
        <v>0.14658203786750718</v>
      </c>
      <c r="Y31" s="99">
        <f t="shared" si="9"/>
        <v>0</v>
      </c>
    </row>
    <row r="32" spans="1:25">
      <c r="A32" s="10" t="s">
        <v>20</v>
      </c>
      <c r="B32" s="9" t="s">
        <v>37</v>
      </c>
      <c r="C32" s="100"/>
      <c r="D32" s="86">
        <f>投入係数表!J32</f>
        <v>6.9129892252297589E-3</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98">
        <f t="shared" si="8"/>
        <v>0</v>
      </c>
      <c r="X32" s="86">
        <f>分析係数表!E35</f>
        <v>4.3787951741632962E-2</v>
      </c>
      <c r="Y32" s="99">
        <f t="shared" si="9"/>
        <v>0</v>
      </c>
    </row>
    <row r="33" spans="1:25">
      <c r="A33" s="10" t="s">
        <v>21</v>
      </c>
      <c r="B33" s="9" t="s">
        <v>38</v>
      </c>
      <c r="C33" s="100"/>
      <c r="D33" s="86">
        <f>投入係数表!J33</f>
        <v>2.2861961218987258E-3</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98">
        <f t="shared" si="8"/>
        <v>0</v>
      </c>
      <c r="X33" s="86">
        <f>分析係数表!E36</f>
        <v>1.4152245516969955E-2</v>
      </c>
      <c r="Y33" s="99">
        <f t="shared" si="9"/>
        <v>0</v>
      </c>
    </row>
    <row r="34" spans="1:25">
      <c r="A34" s="10" t="s">
        <v>22</v>
      </c>
      <c r="B34" s="9" t="s">
        <v>409</v>
      </c>
      <c r="C34" s="100"/>
      <c r="D34" s="86">
        <f>投入係数表!J34</f>
        <v>2.4770751377871769E-2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98">
        <f t="shared" si="8"/>
        <v>0</v>
      </c>
      <c r="X34" s="86">
        <f>分析係数表!E37</f>
        <v>6.9101643267789628E-2</v>
      </c>
      <c r="Y34" s="99">
        <f t="shared" si="9"/>
        <v>0</v>
      </c>
    </row>
    <row r="35" spans="1:25">
      <c r="A35" s="10" t="s">
        <v>23</v>
      </c>
      <c r="B35" s="9" t="s">
        <v>199</v>
      </c>
      <c r="C35" s="100"/>
      <c r="D35" s="86">
        <f>投入係数表!J35</f>
        <v>1.1522782059956547E-2</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98">
        <f t="shared" si="8"/>
        <v>0</v>
      </c>
      <c r="X35" s="86">
        <f>分析係数表!E38</f>
        <v>3.4218337111297577E-2</v>
      </c>
      <c r="Y35" s="99">
        <f t="shared" si="9"/>
        <v>0</v>
      </c>
    </row>
    <row r="36" spans="1:25">
      <c r="A36" s="10" t="s">
        <v>24</v>
      </c>
      <c r="B36" s="9" t="s">
        <v>39</v>
      </c>
      <c r="C36" s="100"/>
      <c r="D36" s="86">
        <f>投入係数表!J36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98">
        <f t="shared" si="8"/>
        <v>0</v>
      </c>
      <c r="X36" s="86">
        <f>分析係数表!E39</f>
        <v>5.4632803645743147E-2</v>
      </c>
      <c r="Y36" s="99">
        <f t="shared" si="9"/>
        <v>0</v>
      </c>
    </row>
    <row r="37" spans="1:25">
      <c r="A37" s="10" t="s">
        <v>25</v>
      </c>
      <c r="B37" s="9" t="s">
        <v>40</v>
      </c>
      <c r="C37" s="100"/>
      <c r="D37" s="86">
        <f>投入係数表!J37</f>
        <v>3.2912520017816283E-4</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98">
        <f t="shared" si="8"/>
        <v>0</v>
      </c>
      <c r="X37" s="86">
        <f>分析係数表!E40</f>
        <v>7.1051953968348291E-2</v>
      </c>
      <c r="Y37" s="99">
        <f t="shared" si="9"/>
        <v>0</v>
      </c>
    </row>
    <row r="38" spans="1:25">
      <c r="A38" s="10" t="s">
        <v>26</v>
      </c>
      <c r="B38" s="9" t="s">
        <v>285</v>
      </c>
      <c r="C38" s="100"/>
      <c r="D38" s="86">
        <f>投入係数表!J38</f>
        <v>1.2240193395055642E-5</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98">
        <f t="shared" si="8"/>
        <v>0</v>
      </c>
      <c r="X38" s="86">
        <f>分析係数表!E41</f>
        <v>9.872112035903656E-2</v>
      </c>
      <c r="Y38" s="99">
        <f t="shared" si="9"/>
        <v>0</v>
      </c>
    </row>
    <row r="39" spans="1:25">
      <c r="A39" s="10" t="s">
        <v>56</v>
      </c>
      <c r="B39" s="9" t="s">
        <v>391</v>
      </c>
      <c r="C39" s="100"/>
      <c r="D39" s="86">
        <f>投入係数表!J39</f>
        <v>1.6415459364257955E-3</v>
      </c>
      <c r="E39" s="87">
        <f>$C$12*D39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 t="shared" si="7"/>
        <v>0</v>
      </c>
      <c r="V39" s="97">
        <f>分析係数表!D42</f>
        <v>0.13686157986208444</v>
      </c>
      <c r="W39" s="98">
        <f t="shared" si="8"/>
        <v>0</v>
      </c>
      <c r="X39" s="86">
        <f>分析係数表!E42</f>
        <v>0.12798116275158378</v>
      </c>
      <c r="Y39" s="99">
        <f t="shared" si="9"/>
        <v>0</v>
      </c>
    </row>
    <row r="40" spans="1:25">
      <c r="A40" s="10" t="s">
        <v>200</v>
      </c>
      <c r="B40" s="9" t="s">
        <v>41</v>
      </c>
      <c r="C40" s="100"/>
      <c r="D40" s="86">
        <f>投入係数表!J40</f>
        <v>5.3248921332957062E-2</v>
      </c>
      <c r="E40" s="87">
        <f>$C$12*D40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 t="shared" si="7"/>
        <v>0</v>
      </c>
      <c r="V40" s="97">
        <f>分析係数表!D43</f>
        <v>0.11965406207615147</v>
      </c>
      <c r="W40" s="98">
        <f t="shared" si="8"/>
        <v>0</v>
      </c>
      <c r="X40" s="86">
        <f>分析係数表!E43</f>
        <v>0.10089499703022012</v>
      </c>
      <c r="Y40" s="99">
        <f t="shared" si="9"/>
        <v>0</v>
      </c>
    </row>
    <row r="41" spans="1:25">
      <c r="A41" s="10" t="s">
        <v>352</v>
      </c>
      <c r="B41" s="9" t="s">
        <v>42</v>
      </c>
      <c r="C41" s="100"/>
      <c r="D41" s="86">
        <f>投入係数表!J41</f>
        <v>1.0812170832299151E-4</v>
      </c>
      <c r="E41" s="87">
        <f>$C$12*D41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 t="shared" si="7"/>
        <v>0</v>
      </c>
      <c r="V41" s="97">
        <f>分析係数表!D44</f>
        <v>0.14406819380410243</v>
      </c>
      <c r="W41" s="98">
        <f t="shared" si="8"/>
        <v>0</v>
      </c>
      <c r="X41" s="86">
        <f>分析係数表!E44</f>
        <v>0.11993705213297758</v>
      </c>
      <c r="Y41" s="99">
        <f t="shared" si="9"/>
        <v>0</v>
      </c>
    </row>
    <row r="42" spans="1:25">
      <c r="A42" s="10" t="s">
        <v>353</v>
      </c>
      <c r="B42" s="9" t="s">
        <v>287</v>
      </c>
      <c r="C42" s="100"/>
      <c r="D42" s="86">
        <f>投入係数表!J42</f>
        <v>5.9432939040436844E-4</v>
      </c>
      <c r="E42" s="87">
        <f>$C$12*D42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 t="shared" si="7"/>
        <v>0</v>
      </c>
      <c r="V42" s="97">
        <f>分析係数表!D45</f>
        <v>0</v>
      </c>
      <c r="W42" s="98">
        <f t="shared" si="8"/>
        <v>0</v>
      </c>
      <c r="X42" s="86">
        <f>分析係数表!E45</f>
        <v>0</v>
      </c>
      <c r="Y42" s="99">
        <f t="shared" si="9"/>
        <v>0</v>
      </c>
    </row>
    <row r="43" spans="1:25">
      <c r="A43" s="10" t="s">
        <v>354</v>
      </c>
      <c r="B43" s="9" t="s">
        <v>288</v>
      </c>
      <c r="C43" s="100"/>
      <c r="D43" s="86">
        <f>投入係数表!J43</f>
        <v>1.6163855388915144E-3</v>
      </c>
      <c r="E43" s="87">
        <f>$C$12*D43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 t="shared" si="7"/>
        <v>0</v>
      </c>
      <c r="V43" s="97">
        <f>分析係数表!D46</f>
        <v>2.303242583452741E-3</v>
      </c>
      <c r="W43" s="98">
        <f t="shared" si="8"/>
        <v>0</v>
      </c>
      <c r="X43" s="86">
        <f>分析係数表!E46</f>
        <v>2.2926285623308391E-3</v>
      </c>
      <c r="Y43" s="99">
        <f t="shared" si="9"/>
        <v>0</v>
      </c>
    </row>
    <row r="44" spans="1:25">
      <c r="A44" s="216">
        <v>40</v>
      </c>
      <c r="B44" s="20" t="s">
        <v>156</v>
      </c>
      <c r="C44" s="224">
        <f>SUM(C5:C43)</f>
        <v>0</v>
      </c>
      <c r="D44" s="103">
        <f>投入係数表!J44</f>
        <v>0.65604648553447142</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2">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12">
        <f>SUM(W5:W43)</f>
        <v>0</v>
      </c>
      <c r="X44" s="103">
        <f>分析係数表!E47</f>
        <v>5.7136770824146227E-2</v>
      </c>
      <c r="Y44" s="113">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6" width="9" style="5" bestFit="1" customWidth="1"/>
    <col min="7" max="16384" width="8.875" style="5"/>
  </cols>
  <sheetData>
    <row r="1" spans="1:25" ht="13.5">
      <c r="B1" s="71" t="s">
        <v>355</v>
      </c>
      <c r="C1" s="72"/>
      <c r="D1" s="72"/>
      <c r="E1" s="72"/>
      <c r="F1" s="73"/>
      <c r="G1" s="72" t="s">
        <v>392</v>
      </c>
    </row>
    <row r="2" spans="1:25">
      <c r="B2" s="5" t="s">
        <v>312</v>
      </c>
      <c r="S2" s="5" t="s">
        <v>158</v>
      </c>
      <c r="U2" s="74" t="s">
        <v>216</v>
      </c>
      <c r="W2" s="5" t="s">
        <v>135</v>
      </c>
      <c r="Y2" s="5" t="s">
        <v>159</v>
      </c>
    </row>
    <row r="3" spans="1:25" ht="45">
      <c r="B3" s="75"/>
      <c r="C3" s="76" t="s">
        <v>234</v>
      </c>
      <c r="D3" s="76" t="s">
        <v>250</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120">
        <f>投入係数表!K5</f>
        <v>0</v>
      </c>
      <c r="E5" s="124">
        <f t="shared" ref="E5:E38" si="0">$C$13*D5</f>
        <v>0</v>
      </c>
      <c r="F5" s="86">
        <f>分析係数表!C8</f>
        <v>0.16988323914406789</v>
      </c>
      <c r="G5" s="124">
        <f t="shared" ref="G5:G38" si="1">E5*F5</f>
        <v>0</v>
      </c>
      <c r="H5" s="124">
        <f t="array" ref="H5:H43">MMULT(逆行列係数!C5:AO43,'9'!G5:G43)</f>
        <v>0</v>
      </c>
      <c r="I5" s="124">
        <f t="shared" ref="I5:I38" si="2">C5+H5</f>
        <v>0</v>
      </c>
      <c r="J5" s="120">
        <f>分析係数表!G8</f>
        <v>0.11982810575688495</v>
      </c>
      <c r="K5" s="125">
        <f t="shared" ref="K5:K38" si="3">I5*J5</f>
        <v>0</v>
      </c>
      <c r="L5" s="89" t="s">
        <v>188</v>
      </c>
      <c r="M5" s="90" t="s">
        <v>188</v>
      </c>
      <c r="N5" s="91">
        <f>分析係数表!H8</f>
        <v>1.1007693311748612E-2</v>
      </c>
      <c r="O5" s="92">
        <f t="shared" ref="O5:O43" si="4">$M$44*N5</f>
        <v>0</v>
      </c>
      <c r="P5" s="86">
        <f>分析係数表!C8</f>
        <v>0.16988323914406789</v>
      </c>
      <c r="Q5" s="92">
        <f t="shared" ref="Q5:Q38" si="5">O5*P5</f>
        <v>0</v>
      </c>
      <c r="R5" s="93">
        <f t="array" ref="R5:R43">MMULT(逆行列係数!C5:AO43,'9'!Q5:Q43)</f>
        <v>0</v>
      </c>
      <c r="S5" s="94">
        <f t="shared" ref="S5:S38" si="6">I5+R5</f>
        <v>0</v>
      </c>
      <c r="T5" s="95">
        <f>分析係数表!F8</f>
        <v>0.4520504153237429</v>
      </c>
      <c r="U5" s="96">
        <f t="shared" ref="U5:U43" si="7">S5*T5</f>
        <v>0</v>
      </c>
      <c r="V5" s="97">
        <f>分析係数表!D8</f>
        <v>0.2736524906322878</v>
      </c>
      <c r="W5" s="193">
        <f t="shared" ref="W5:W43" si="8">ROUND(S5*V5,0)</f>
        <v>0</v>
      </c>
      <c r="X5" s="86">
        <f>分析係数表!E8</f>
        <v>4.6479574456934729E-2</v>
      </c>
      <c r="Y5" s="192">
        <f t="shared" ref="Y5:Y43" si="9">ROUND(S5*X5,0)</f>
        <v>0</v>
      </c>
    </row>
    <row r="6" spans="1:25">
      <c r="A6" s="10" t="s">
        <v>226</v>
      </c>
      <c r="B6" s="9" t="s">
        <v>274</v>
      </c>
      <c r="C6" s="100"/>
      <c r="D6" s="120">
        <f>投入係数表!K6</f>
        <v>0</v>
      </c>
      <c r="E6" s="124">
        <f t="shared" si="0"/>
        <v>0</v>
      </c>
      <c r="F6" s="86">
        <f>分析係数表!C9</f>
        <v>0.40976645435244163</v>
      </c>
      <c r="G6" s="124">
        <f t="shared" si="1"/>
        <v>0</v>
      </c>
      <c r="H6" s="124">
        <v>0</v>
      </c>
      <c r="I6" s="124">
        <f t="shared" si="2"/>
        <v>0</v>
      </c>
      <c r="J6" s="120">
        <f>分析係数表!G9</f>
        <v>0.27278621711745094</v>
      </c>
      <c r="K6" s="125">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193">
        <f t="shared" si="8"/>
        <v>0</v>
      </c>
      <c r="X6" s="86">
        <f>分析係数表!E9</f>
        <v>0.11439422008151168</v>
      </c>
      <c r="Y6" s="192">
        <f t="shared" si="9"/>
        <v>0</v>
      </c>
    </row>
    <row r="7" spans="1:25">
      <c r="A7" s="10" t="s">
        <v>227</v>
      </c>
      <c r="B7" s="9" t="s">
        <v>275</v>
      </c>
      <c r="C7" s="100"/>
      <c r="D7" s="120">
        <f>投入係数表!K7</f>
        <v>0</v>
      </c>
      <c r="E7" s="124">
        <f t="shared" si="0"/>
        <v>0</v>
      </c>
      <c r="F7" s="86">
        <f>分析係数表!C10</f>
        <v>0.68007710705743762</v>
      </c>
      <c r="G7" s="124">
        <f t="shared" si="1"/>
        <v>0</v>
      </c>
      <c r="H7" s="124">
        <v>0</v>
      </c>
      <c r="I7" s="124">
        <f t="shared" si="2"/>
        <v>0</v>
      </c>
      <c r="J7" s="120">
        <f>分析係数表!G10</f>
        <v>0.17854260725424764</v>
      </c>
      <c r="K7" s="125">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193">
        <f t="shared" si="8"/>
        <v>0</v>
      </c>
      <c r="X7" s="86">
        <f>分析係数表!E10</f>
        <v>2.6958057972911079E-2</v>
      </c>
      <c r="Y7" s="192">
        <f t="shared" si="9"/>
        <v>0</v>
      </c>
    </row>
    <row r="8" spans="1:25">
      <c r="A8" s="10" t="s">
        <v>228</v>
      </c>
      <c r="B8" s="9" t="s">
        <v>27</v>
      </c>
      <c r="C8" s="100"/>
      <c r="D8" s="120">
        <f>投入係数表!K8</f>
        <v>0.63298352908471744</v>
      </c>
      <c r="E8" s="124">
        <f t="shared" si="0"/>
        <v>0</v>
      </c>
      <c r="F8" s="86">
        <f>分析係数表!C11</f>
        <v>2.1147201560344109E-2</v>
      </c>
      <c r="G8" s="124">
        <f t="shared" si="1"/>
        <v>0</v>
      </c>
      <c r="H8" s="124">
        <v>0</v>
      </c>
      <c r="I8" s="124">
        <f t="shared" si="2"/>
        <v>0</v>
      </c>
      <c r="J8" s="120">
        <f>分析係数表!G11</f>
        <v>0.2349962690544718</v>
      </c>
      <c r="K8" s="125">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193">
        <f t="shared" si="8"/>
        <v>0</v>
      </c>
      <c r="X8" s="86">
        <f>分析係数表!E11</f>
        <v>2.1852680950858117E-2</v>
      </c>
      <c r="Y8" s="192">
        <f t="shared" si="9"/>
        <v>0</v>
      </c>
    </row>
    <row r="9" spans="1:25">
      <c r="A9" s="10" t="s">
        <v>229</v>
      </c>
      <c r="B9" s="9" t="s">
        <v>196</v>
      </c>
      <c r="C9" s="100"/>
      <c r="D9" s="120">
        <f>投入係数表!K9</f>
        <v>0</v>
      </c>
      <c r="E9" s="124">
        <f t="shared" si="0"/>
        <v>0</v>
      </c>
      <c r="F9" s="86">
        <f>分析係数表!C12</f>
        <v>0.26979296775158057</v>
      </c>
      <c r="G9" s="124">
        <f t="shared" si="1"/>
        <v>0</v>
      </c>
      <c r="H9" s="124">
        <v>0</v>
      </c>
      <c r="I9" s="124">
        <f t="shared" si="2"/>
        <v>0</v>
      </c>
      <c r="J9" s="120">
        <f>分析係数表!G12</f>
        <v>0.14399966915404239</v>
      </c>
      <c r="K9" s="125">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193">
        <f t="shared" si="8"/>
        <v>0</v>
      </c>
      <c r="X9" s="86">
        <f>分析係数表!E12</f>
        <v>3.539948357013805E-2</v>
      </c>
      <c r="Y9" s="192">
        <f t="shared" si="9"/>
        <v>0</v>
      </c>
    </row>
    <row r="10" spans="1:25">
      <c r="A10" s="10" t="s">
        <v>230</v>
      </c>
      <c r="B10" s="9" t="s">
        <v>28</v>
      </c>
      <c r="C10" s="100"/>
      <c r="D10" s="120">
        <f>投入係数表!K10</f>
        <v>1.3030787407047049E-4</v>
      </c>
      <c r="E10" s="124">
        <f t="shared" si="0"/>
        <v>0</v>
      </c>
      <c r="F10" s="86">
        <f>分析係数表!C13</f>
        <v>6.684233532602335E-2</v>
      </c>
      <c r="G10" s="124">
        <f t="shared" si="1"/>
        <v>0</v>
      </c>
      <c r="H10" s="124">
        <v>0</v>
      </c>
      <c r="I10" s="124">
        <f t="shared" si="2"/>
        <v>0</v>
      </c>
      <c r="J10" s="120">
        <f>分析係数表!G13</f>
        <v>0.23596605339775753</v>
      </c>
      <c r="K10" s="125">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193">
        <f t="shared" si="8"/>
        <v>0</v>
      </c>
      <c r="X10" s="86">
        <f>分析係数表!E13</f>
        <v>0.12199715046769498</v>
      </c>
      <c r="Y10" s="192">
        <f t="shared" si="9"/>
        <v>0</v>
      </c>
    </row>
    <row r="11" spans="1:25">
      <c r="A11" s="10" t="s">
        <v>231</v>
      </c>
      <c r="B11" s="9" t="s">
        <v>276</v>
      </c>
      <c r="C11" s="100"/>
      <c r="D11" s="120">
        <f>投入係数表!K11</f>
        <v>9.5559107651678368E-5</v>
      </c>
      <c r="E11" s="124">
        <f t="shared" si="0"/>
        <v>0</v>
      </c>
      <c r="F11" s="86">
        <f>分析係数表!C14</f>
        <v>0.21710827927701792</v>
      </c>
      <c r="G11" s="124">
        <f t="shared" si="1"/>
        <v>0</v>
      </c>
      <c r="H11" s="124">
        <v>0</v>
      </c>
      <c r="I11" s="124">
        <f t="shared" si="2"/>
        <v>0</v>
      </c>
      <c r="J11" s="120">
        <f>分析係数表!G14</f>
        <v>0.17574790290253137</v>
      </c>
      <c r="K11" s="125">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193">
        <f t="shared" si="8"/>
        <v>0</v>
      </c>
      <c r="X11" s="86">
        <f>分析係数表!E14</f>
        <v>3.8130342673435243E-2</v>
      </c>
      <c r="Y11" s="192">
        <f t="shared" si="9"/>
        <v>0</v>
      </c>
    </row>
    <row r="12" spans="1:25">
      <c r="A12" s="10" t="s">
        <v>232</v>
      </c>
      <c r="B12" s="9" t="s">
        <v>29</v>
      </c>
      <c r="C12" s="100"/>
      <c r="D12" s="120">
        <f>投入係数表!K12</f>
        <v>2.4237264577107514E-3</v>
      </c>
      <c r="E12" s="124">
        <f t="shared" si="0"/>
        <v>0</v>
      </c>
      <c r="F12" s="86">
        <f>分析係数表!C15</f>
        <v>0.1777237835164599</v>
      </c>
      <c r="G12" s="124">
        <f t="shared" si="1"/>
        <v>0</v>
      </c>
      <c r="H12" s="124">
        <v>0</v>
      </c>
      <c r="I12" s="124">
        <f t="shared" si="2"/>
        <v>0</v>
      </c>
      <c r="J12" s="120">
        <f>分析係数表!G15</f>
        <v>0.10387096116118634</v>
      </c>
      <c r="K12" s="125">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193">
        <f t="shared" si="8"/>
        <v>0</v>
      </c>
      <c r="X12" s="86">
        <f>分析係数表!E15</f>
        <v>1.8544573004253467E-2</v>
      </c>
      <c r="Y12" s="192">
        <f t="shared" si="9"/>
        <v>0</v>
      </c>
    </row>
    <row r="13" spans="1:25">
      <c r="A13" s="10" t="s">
        <v>233</v>
      </c>
      <c r="B13" s="9" t="s">
        <v>30</v>
      </c>
      <c r="C13" s="85">
        <f>最終需要_まとめ!C14</f>
        <v>0</v>
      </c>
      <c r="D13" s="120">
        <f>投入係数表!K13</f>
        <v>8.7375773160052822E-2</v>
      </c>
      <c r="E13" s="124">
        <f t="shared" si="0"/>
        <v>0</v>
      </c>
      <c r="F13" s="86">
        <f>分析係数表!C16</f>
        <v>0.12368252551663639</v>
      </c>
      <c r="G13" s="124">
        <f t="shared" si="1"/>
        <v>0</v>
      </c>
      <c r="H13" s="124">
        <v>0</v>
      </c>
      <c r="I13" s="124">
        <f t="shared" si="2"/>
        <v>0</v>
      </c>
      <c r="J13" s="120">
        <f>分析係数表!G16</f>
        <v>1.9772048092292722E-2</v>
      </c>
      <c r="K13" s="125">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193">
        <f t="shared" si="8"/>
        <v>0</v>
      </c>
      <c r="X13" s="86">
        <f>分析係数表!E16</f>
        <v>1.2952602682604767E-2</v>
      </c>
      <c r="Y13" s="192">
        <f t="shared" si="9"/>
        <v>0</v>
      </c>
    </row>
    <row r="14" spans="1:25">
      <c r="A14" s="10" t="s">
        <v>2</v>
      </c>
      <c r="B14" s="9" t="s">
        <v>388</v>
      </c>
      <c r="C14" s="100"/>
      <c r="D14" s="120">
        <f>投入係数表!K14</f>
        <v>1.3030787407047049E-4</v>
      </c>
      <c r="E14" s="124">
        <f t="shared" si="0"/>
        <v>0</v>
      </c>
      <c r="F14" s="86">
        <f>分析係数表!C17</f>
        <v>0.19283956701830429</v>
      </c>
      <c r="G14" s="124">
        <f t="shared" si="1"/>
        <v>0</v>
      </c>
      <c r="H14" s="124">
        <v>0</v>
      </c>
      <c r="I14" s="124">
        <f t="shared" si="2"/>
        <v>0</v>
      </c>
      <c r="J14" s="120">
        <f>分析係数表!G17</f>
        <v>0.23402763404868787</v>
      </c>
      <c r="K14" s="125">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193">
        <f t="shared" si="8"/>
        <v>0</v>
      </c>
      <c r="X14" s="86">
        <f>分析係数表!E17</f>
        <v>4.2061277361062542E-2</v>
      </c>
      <c r="Y14" s="192">
        <f t="shared" si="9"/>
        <v>0</v>
      </c>
    </row>
    <row r="15" spans="1:25">
      <c r="A15" s="10" t="s">
        <v>3</v>
      </c>
      <c r="B15" s="9" t="s">
        <v>31</v>
      </c>
      <c r="C15" s="100"/>
      <c r="D15" s="120">
        <f>投入係数表!K15</f>
        <v>1.1988324414483286E-3</v>
      </c>
      <c r="E15" s="124">
        <f t="shared" si="0"/>
        <v>0</v>
      </c>
      <c r="F15" s="86">
        <f>分析係数表!C18</f>
        <v>0.30630539049432115</v>
      </c>
      <c r="G15" s="124">
        <f t="shared" si="1"/>
        <v>0</v>
      </c>
      <c r="H15" s="124">
        <v>0</v>
      </c>
      <c r="I15" s="124">
        <f t="shared" si="2"/>
        <v>0</v>
      </c>
      <c r="J15" s="120">
        <f>分析係数表!G18</f>
        <v>0.21755179396051724</v>
      </c>
      <c r="K15" s="125">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193">
        <f t="shared" si="8"/>
        <v>0</v>
      </c>
      <c r="X15" s="86">
        <f>分析係数表!E18</f>
        <v>3.8178621954614265E-2</v>
      </c>
      <c r="Y15" s="192">
        <f t="shared" si="9"/>
        <v>0</v>
      </c>
    </row>
    <row r="16" spans="1:25">
      <c r="A16" s="10" t="s">
        <v>4</v>
      </c>
      <c r="B16" s="9" t="s">
        <v>32</v>
      </c>
      <c r="C16" s="100"/>
      <c r="D16" s="120">
        <f>投入係数表!K16</f>
        <v>0</v>
      </c>
      <c r="E16" s="124">
        <f t="shared" si="0"/>
        <v>0</v>
      </c>
      <c r="F16" s="86">
        <f>分析係数表!C19</f>
        <v>0.36966314955627488</v>
      </c>
      <c r="G16" s="124">
        <f t="shared" si="1"/>
        <v>0</v>
      </c>
      <c r="H16" s="124">
        <v>0</v>
      </c>
      <c r="I16" s="124">
        <f t="shared" si="2"/>
        <v>0</v>
      </c>
      <c r="J16" s="120">
        <f>分析係数表!G19</f>
        <v>4.2381117789262797E-2</v>
      </c>
      <c r="K16" s="125">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193">
        <f t="shared" si="8"/>
        <v>0</v>
      </c>
      <c r="X16" s="86">
        <f>分析係数表!E19</f>
        <v>8.1137788631236215E-3</v>
      </c>
      <c r="Y16" s="192">
        <f t="shared" si="9"/>
        <v>0</v>
      </c>
    </row>
    <row r="17" spans="1:25">
      <c r="A17" s="10" t="s">
        <v>5</v>
      </c>
      <c r="B17" s="9" t="s">
        <v>33</v>
      </c>
      <c r="C17" s="100"/>
      <c r="D17" s="120">
        <f>投入係数表!K17</f>
        <v>0</v>
      </c>
      <c r="E17" s="124">
        <f t="shared" si="0"/>
        <v>0</v>
      </c>
      <c r="F17" s="86">
        <f>分析係数表!C20</f>
        <v>0.11840151680286914</v>
      </c>
      <c r="G17" s="124">
        <f t="shared" si="1"/>
        <v>0</v>
      </c>
      <c r="H17" s="124">
        <v>0</v>
      </c>
      <c r="I17" s="124">
        <f t="shared" si="2"/>
        <v>0</v>
      </c>
      <c r="J17" s="120">
        <f>分析係数表!G20</f>
        <v>0.11103277983246747</v>
      </c>
      <c r="K17" s="125">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193">
        <f t="shared" si="8"/>
        <v>0</v>
      </c>
      <c r="X17" s="86">
        <f>分析係数表!E20</f>
        <v>2.4562278789456368E-2</v>
      </c>
      <c r="Y17" s="192">
        <f t="shared" si="9"/>
        <v>0</v>
      </c>
    </row>
    <row r="18" spans="1:25">
      <c r="A18" s="10" t="s">
        <v>6</v>
      </c>
      <c r="B18" s="9" t="s">
        <v>34</v>
      </c>
      <c r="C18" s="100"/>
      <c r="D18" s="120">
        <f>投入係数表!K18</f>
        <v>1.0772117589825561E-3</v>
      </c>
      <c r="E18" s="124">
        <f t="shared" si="0"/>
        <v>0</v>
      </c>
      <c r="F18" s="86">
        <f>分析係数表!C21</f>
        <v>0.26258212636596168</v>
      </c>
      <c r="G18" s="124">
        <f t="shared" si="1"/>
        <v>0</v>
      </c>
      <c r="H18" s="124">
        <v>0</v>
      </c>
      <c r="I18" s="124">
        <f t="shared" si="2"/>
        <v>0</v>
      </c>
      <c r="J18" s="120">
        <f>分析係数表!G21</f>
        <v>0.28467983327929475</v>
      </c>
      <c r="K18" s="125">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193">
        <f t="shared" si="8"/>
        <v>0</v>
      </c>
      <c r="X18" s="86">
        <f>分析係数表!E21</f>
        <v>5.4343995376178865E-2</v>
      </c>
      <c r="Y18" s="192">
        <f t="shared" si="9"/>
        <v>0</v>
      </c>
    </row>
    <row r="19" spans="1:25">
      <c r="A19" s="10" t="s">
        <v>7</v>
      </c>
      <c r="B19" s="9" t="s">
        <v>277</v>
      </c>
      <c r="C19" s="100"/>
      <c r="D19" s="120">
        <f>投入係数表!K19</f>
        <v>0</v>
      </c>
      <c r="E19" s="124">
        <f t="shared" si="0"/>
        <v>0</v>
      </c>
      <c r="F19" s="86">
        <f>分析係数表!C22</f>
        <v>0.19256748567873505</v>
      </c>
      <c r="G19" s="124">
        <f t="shared" si="1"/>
        <v>0</v>
      </c>
      <c r="H19" s="124">
        <v>0</v>
      </c>
      <c r="I19" s="124">
        <f t="shared" si="2"/>
        <v>0</v>
      </c>
      <c r="J19" s="120">
        <f>分析係数表!G22</f>
        <v>0.19753386347788673</v>
      </c>
      <c r="K19" s="125">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193">
        <f t="shared" si="8"/>
        <v>0</v>
      </c>
      <c r="X19" s="86">
        <f>分析係数表!E22</f>
        <v>2.8940662878506891E-2</v>
      </c>
      <c r="Y19" s="192">
        <f t="shared" si="9"/>
        <v>0</v>
      </c>
    </row>
    <row r="20" spans="1:25">
      <c r="A20" s="10" t="s">
        <v>8</v>
      </c>
      <c r="B20" s="9" t="s">
        <v>278</v>
      </c>
      <c r="C20" s="100"/>
      <c r="D20" s="120">
        <f>投入係数表!K20</f>
        <v>8.6871916046980331E-6</v>
      </c>
      <c r="E20" s="124">
        <f t="shared" si="0"/>
        <v>0</v>
      </c>
      <c r="F20" s="86">
        <f>分析係数表!C23</f>
        <v>0.20116432520583094</v>
      </c>
      <c r="G20" s="124">
        <f t="shared" si="1"/>
        <v>0</v>
      </c>
      <c r="H20" s="124">
        <v>0</v>
      </c>
      <c r="I20" s="124">
        <f t="shared" si="2"/>
        <v>0</v>
      </c>
      <c r="J20" s="120">
        <f>分析係数表!G23</f>
        <v>0.20785566100352021</v>
      </c>
      <c r="K20" s="125">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193">
        <f t="shared" si="8"/>
        <v>0</v>
      </c>
      <c r="X20" s="86">
        <f>分析係数表!E23</f>
        <v>3.4275414947972954E-2</v>
      </c>
      <c r="Y20" s="192">
        <f t="shared" si="9"/>
        <v>0</v>
      </c>
    </row>
    <row r="21" spans="1:25">
      <c r="A21" s="10" t="s">
        <v>9</v>
      </c>
      <c r="B21" s="9" t="s">
        <v>279</v>
      </c>
      <c r="C21" s="100"/>
      <c r="D21" s="120">
        <f>投入係数表!K21</f>
        <v>0</v>
      </c>
      <c r="E21" s="124">
        <f t="shared" si="0"/>
        <v>0</v>
      </c>
      <c r="F21" s="86">
        <f>分析係数表!C24</f>
        <v>0.46796458506974481</v>
      </c>
      <c r="G21" s="124">
        <f t="shared" si="1"/>
        <v>0</v>
      </c>
      <c r="H21" s="124">
        <v>0</v>
      </c>
      <c r="I21" s="124">
        <f t="shared" si="2"/>
        <v>0</v>
      </c>
      <c r="J21" s="120">
        <f>分析係数表!G24</f>
        <v>0.19290112247208774</v>
      </c>
      <c r="K21" s="125">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193">
        <f t="shared" si="8"/>
        <v>0</v>
      </c>
      <c r="X21" s="86">
        <f>分析係数表!E24</f>
        <v>4.4933066139114755E-2</v>
      </c>
      <c r="Y21" s="192">
        <f t="shared" si="9"/>
        <v>0</v>
      </c>
    </row>
    <row r="22" spans="1:25">
      <c r="A22" s="10" t="s">
        <v>10</v>
      </c>
      <c r="B22" s="9" t="s">
        <v>280</v>
      </c>
      <c r="C22" s="100"/>
      <c r="D22" s="120">
        <f>投入係数表!K22</f>
        <v>0</v>
      </c>
      <c r="E22" s="124">
        <f t="shared" si="0"/>
        <v>0</v>
      </c>
      <c r="F22" s="86">
        <f>分析係数表!C25</f>
        <v>0.11839811615034102</v>
      </c>
      <c r="G22" s="124">
        <f t="shared" si="1"/>
        <v>0</v>
      </c>
      <c r="H22" s="124">
        <v>0</v>
      </c>
      <c r="I22" s="124">
        <f t="shared" si="2"/>
        <v>0</v>
      </c>
      <c r="J22" s="120">
        <f>分析係数表!G25</f>
        <v>0.19601885967651284</v>
      </c>
      <c r="K22" s="125">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193">
        <f t="shared" si="8"/>
        <v>0</v>
      </c>
      <c r="X22" s="86">
        <f>分析係数表!E25</f>
        <v>3.4440766876912506E-2</v>
      </c>
      <c r="Y22" s="192">
        <f t="shared" si="9"/>
        <v>0</v>
      </c>
    </row>
    <row r="23" spans="1:25">
      <c r="A23" s="10" t="s">
        <v>11</v>
      </c>
      <c r="B23" s="9" t="s">
        <v>35</v>
      </c>
      <c r="C23" s="100"/>
      <c r="D23" s="120">
        <f>投入係数表!K23</f>
        <v>0</v>
      </c>
      <c r="E23" s="124">
        <f t="shared" si="0"/>
        <v>0</v>
      </c>
      <c r="F23" s="86">
        <f>分析係数表!C26</f>
        <v>0.29113960871661038</v>
      </c>
      <c r="G23" s="124">
        <f t="shared" si="1"/>
        <v>0</v>
      </c>
      <c r="H23" s="124">
        <v>0</v>
      </c>
      <c r="I23" s="124">
        <f t="shared" si="2"/>
        <v>0</v>
      </c>
      <c r="J23" s="120">
        <f>分析係数表!G26</f>
        <v>0.2004458717578543</v>
      </c>
      <c r="K23" s="125">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193">
        <f t="shared" si="8"/>
        <v>0</v>
      </c>
      <c r="X23" s="86">
        <f>分析係数表!E26</f>
        <v>2.4685974681555249E-2</v>
      </c>
      <c r="Y23" s="192">
        <f t="shared" si="9"/>
        <v>0</v>
      </c>
    </row>
    <row r="24" spans="1:25">
      <c r="A24" s="10" t="s">
        <v>12</v>
      </c>
      <c r="B24" s="9" t="s">
        <v>389</v>
      </c>
      <c r="C24" s="100"/>
      <c r="D24" s="120">
        <f>投入係数表!K24</f>
        <v>0</v>
      </c>
      <c r="E24" s="124">
        <f t="shared" si="0"/>
        <v>0</v>
      </c>
      <c r="F24" s="86">
        <f>分析係数表!C27</f>
        <v>0.22390034937983039</v>
      </c>
      <c r="G24" s="124">
        <f t="shared" si="1"/>
        <v>0</v>
      </c>
      <c r="H24" s="124">
        <v>0</v>
      </c>
      <c r="I24" s="124">
        <f t="shared" si="2"/>
        <v>0</v>
      </c>
      <c r="J24" s="120">
        <f>分析係数表!G27</f>
        <v>0.17801424712710151</v>
      </c>
      <c r="K24" s="125">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193">
        <f t="shared" si="8"/>
        <v>0</v>
      </c>
      <c r="X24" s="86">
        <f>分析係数表!E27</f>
        <v>2.2430380263578655E-2</v>
      </c>
      <c r="Y24" s="192">
        <f t="shared" si="9"/>
        <v>0</v>
      </c>
    </row>
    <row r="25" spans="1:25">
      <c r="A25" s="10" t="s">
        <v>13</v>
      </c>
      <c r="B25" s="9" t="s">
        <v>197</v>
      </c>
      <c r="C25" s="100"/>
      <c r="D25" s="120">
        <f>投入係数表!K25</f>
        <v>0</v>
      </c>
      <c r="E25" s="124">
        <f t="shared" si="0"/>
        <v>0</v>
      </c>
      <c r="F25" s="86">
        <f>分析係数表!C28</f>
        <v>0.22512814125204084</v>
      </c>
      <c r="G25" s="124">
        <f t="shared" si="1"/>
        <v>0</v>
      </c>
      <c r="H25" s="124">
        <v>0</v>
      </c>
      <c r="I25" s="124">
        <f t="shared" si="2"/>
        <v>0</v>
      </c>
      <c r="J25" s="120">
        <f>分析係数表!G28</f>
        <v>0.17968722251031818</v>
      </c>
      <c r="K25" s="125">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193">
        <f t="shared" si="8"/>
        <v>0</v>
      </c>
      <c r="X25" s="86">
        <f>分析係数表!E28</f>
        <v>2.8133457885501985E-2</v>
      </c>
      <c r="Y25" s="192">
        <f t="shared" si="9"/>
        <v>0</v>
      </c>
    </row>
    <row r="26" spans="1:25">
      <c r="A26" s="10" t="s">
        <v>14</v>
      </c>
      <c r="B26" s="9" t="s">
        <v>55</v>
      </c>
      <c r="C26" s="100"/>
      <c r="D26" s="120">
        <f>投入係数表!K26</f>
        <v>1.1892765306831608E-2</v>
      </c>
      <c r="E26" s="124">
        <f t="shared" si="0"/>
        <v>0</v>
      </c>
      <c r="F26" s="86">
        <f>分析係数表!C29</f>
        <v>0.20292812083079403</v>
      </c>
      <c r="G26" s="124">
        <f t="shared" si="1"/>
        <v>0</v>
      </c>
      <c r="H26" s="124">
        <v>0</v>
      </c>
      <c r="I26" s="124">
        <f t="shared" si="2"/>
        <v>0</v>
      </c>
      <c r="J26" s="120">
        <f>分析係数表!G29</f>
        <v>0.25422836329948895</v>
      </c>
      <c r="K26" s="125">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193">
        <f t="shared" si="8"/>
        <v>0</v>
      </c>
      <c r="X26" s="86">
        <f>分析係数表!E29</f>
        <v>6.1557890505000185E-2</v>
      </c>
      <c r="Y26" s="192">
        <f t="shared" si="9"/>
        <v>0</v>
      </c>
    </row>
    <row r="27" spans="1:25">
      <c r="A27" s="10" t="s">
        <v>15</v>
      </c>
      <c r="B27" s="9" t="s">
        <v>36</v>
      </c>
      <c r="C27" s="100"/>
      <c r="D27" s="120">
        <f>投入係数表!K27</f>
        <v>1.2248940162624226E-3</v>
      </c>
      <c r="E27" s="124">
        <f t="shared" si="0"/>
        <v>0</v>
      </c>
      <c r="F27" s="86">
        <f>分析係数表!C30</f>
        <v>1</v>
      </c>
      <c r="G27" s="124">
        <f t="shared" si="1"/>
        <v>0</v>
      </c>
      <c r="H27" s="124">
        <v>0</v>
      </c>
      <c r="I27" s="124">
        <f t="shared" si="2"/>
        <v>0</v>
      </c>
      <c r="J27" s="120">
        <f>分析係数表!G30</f>
        <v>0.34673715455884868</v>
      </c>
      <c r="K27" s="125">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193">
        <f t="shared" si="8"/>
        <v>0</v>
      </c>
      <c r="X27" s="86">
        <f>分析係数表!E30</f>
        <v>6.5897217034789901E-2</v>
      </c>
      <c r="Y27" s="192">
        <f t="shared" si="9"/>
        <v>0</v>
      </c>
    </row>
    <row r="28" spans="1:25">
      <c r="A28" s="10" t="s">
        <v>16</v>
      </c>
      <c r="B28" s="9" t="s">
        <v>198</v>
      </c>
      <c r="C28" s="100"/>
      <c r="D28" s="120">
        <f>投入係数表!K28</f>
        <v>1.1189102786851066E-2</v>
      </c>
      <c r="E28" s="124">
        <f t="shared" si="0"/>
        <v>0</v>
      </c>
      <c r="F28" s="86">
        <f>分析係数表!C31</f>
        <v>0.99667993786519227</v>
      </c>
      <c r="G28" s="124">
        <f t="shared" si="1"/>
        <v>0</v>
      </c>
      <c r="H28" s="124">
        <v>0</v>
      </c>
      <c r="I28" s="124">
        <f t="shared" si="2"/>
        <v>0</v>
      </c>
      <c r="J28" s="120">
        <f>分析係数表!G31</f>
        <v>7.0744430198025232E-2</v>
      </c>
      <c r="K28" s="125">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193">
        <f t="shared" si="8"/>
        <v>0</v>
      </c>
      <c r="X28" s="86">
        <f>分析係数表!E31</f>
        <v>6.5953615120199595E-3</v>
      </c>
      <c r="Y28" s="192">
        <f t="shared" si="9"/>
        <v>0</v>
      </c>
    </row>
    <row r="29" spans="1:25">
      <c r="A29" s="10" t="s">
        <v>17</v>
      </c>
      <c r="B29" s="9" t="s">
        <v>281</v>
      </c>
      <c r="C29" s="100"/>
      <c r="D29" s="120">
        <f>投入係数表!K29</f>
        <v>1.7461255125443046E-3</v>
      </c>
      <c r="E29" s="124">
        <f t="shared" si="0"/>
        <v>0</v>
      </c>
      <c r="F29" s="86">
        <f>分析係数表!C32</f>
        <v>0.99973750468741629</v>
      </c>
      <c r="G29" s="124">
        <f t="shared" si="1"/>
        <v>0</v>
      </c>
      <c r="H29" s="124">
        <v>0</v>
      </c>
      <c r="I29" s="124">
        <f t="shared" si="2"/>
        <v>0</v>
      </c>
      <c r="J29" s="120">
        <f>分析係数表!G32</f>
        <v>0.13654952076677315</v>
      </c>
      <c r="K29" s="125">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193">
        <f t="shared" si="8"/>
        <v>0</v>
      </c>
      <c r="X29" s="86">
        <f>分析係数表!E32</f>
        <v>1.7896698615548455E-2</v>
      </c>
      <c r="Y29" s="192">
        <f t="shared" si="9"/>
        <v>0</v>
      </c>
    </row>
    <row r="30" spans="1:25">
      <c r="A30" s="10" t="s">
        <v>18</v>
      </c>
      <c r="B30" s="9" t="s">
        <v>282</v>
      </c>
      <c r="C30" s="100"/>
      <c r="D30" s="120">
        <f>投入係数表!K30</f>
        <v>1.2162068246577247E-4</v>
      </c>
      <c r="E30" s="124">
        <f t="shared" si="0"/>
        <v>0</v>
      </c>
      <c r="F30" s="86">
        <f>分析係数表!C33</f>
        <v>0.92720800471848297</v>
      </c>
      <c r="G30" s="124">
        <f t="shared" si="1"/>
        <v>0</v>
      </c>
      <c r="H30" s="124">
        <v>0</v>
      </c>
      <c r="I30" s="124">
        <f t="shared" si="2"/>
        <v>0</v>
      </c>
      <c r="J30" s="120">
        <f>分析係数表!G33</f>
        <v>0.48251618559482062</v>
      </c>
      <c r="K30" s="125">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193">
        <f t="shared" si="8"/>
        <v>0</v>
      </c>
      <c r="X30" s="86">
        <f>分析係数表!E33</f>
        <v>6.2471900008991998E-2</v>
      </c>
      <c r="Y30" s="192">
        <f t="shared" si="9"/>
        <v>0</v>
      </c>
    </row>
    <row r="31" spans="1:25">
      <c r="A31" s="10" t="s">
        <v>19</v>
      </c>
      <c r="B31" s="9" t="s">
        <v>283</v>
      </c>
      <c r="C31" s="100"/>
      <c r="D31" s="120">
        <f>投入係数表!K31</f>
        <v>1.9702550559455138E-2</v>
      </c>
      <c r="E31" s="124">
        <f t="shared" si="0"/>
        <v>0</v>
      </c>
      <c r="F31" s="86">
        <f>分析係数表!C34</f>
        <v>0.43058167090385968</v>
      </c>
      <c r="G31" s="124">
        <f t="shared" si="1"/>
        <v>0</v>
      </c>
      <c r="H31" s="124">
        <v>0</v>
      </c>
      <c r="I31" s="124">
        <f t="shared" si="2"/>
        <v>0</v>
      </c>
      <c r="J31" s="120">
        <f>分析係数表!G34</f>
        <v>0.40252218378442245</v>
      </c>
      <c r="K31" s="125">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193">
        <f t="shared" si="8"/>
        <v>0</v>
      </c>
      <c r="X31" s="86">
        <f>分析係数表!E34</f>
        <v>0.14658203786750718</v>
      </c>
      <c r="Y31" s="192">
        <f t="shared" si="9"/>
        <v>0</v>
      </c>
    </row>
    <row r="32" spans="1:25">
      <c r="A32" s="10" t="s">
        <v>20</v>
      </c>
      <c r="B32" s="9" t="s">
        <v>37</v>
      </c>
      <c r="C32" s="100"/>
      <c r="D32" s="120">
        <f>投入係数表!K32</f>
        <v>4.8995760650496906E-3</v>
      </c>
      <c r="E32" s="124">
        <f t="shared" si="0"/>
        <v>0</v>
      </c>
      <c r="F32" s="86">
        <f>分析係数表!C35</f>
        <v>0.85041941808411148</v>
      </c>
      <c r="G32" s="124">
        <f t="shared" si="1"/>
        <v>0</v>
      </c>
      <c r="H32" s="124">
        <v>0</v>
      </c>
      <c r="I32" s="124">
        <f t="shared" si="2"/>
        <v>0</v>
      </c>
      <c r="J32" s="120">
        <f>分析係数表!G35</f>
        <v>0.31439227022235533</v>
      </c>
      <c r="K32" s="125">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193">
        <f t="shared" si="8"/>
        <v>0</v>
      </c>
      <c r="X32" s="86">
        <f>分析係数表!E35</f>
        <v>4.3787951741632962E-2</v>
      </c>
      <c r="Y32" s="192">
        <f t="shared" si="9"/>
        <v>0</v>
      </c>
    </row>
    <row r="33" spans="1:25">
      <c r="A33" s="10" t="s">
        <v>21</v>
      </c>
      <c r="B33" s="9" t="s">
        <v>38</v>
      </c>
      <c r="C33" s="100"/>
      <c r="D33" s="120">
        <f>投入係数表!K33</f>
        <v>6.6891375356174852E-4</v>
      </c>
      <c r="E33" s="124">
        <f t="shared" si="0"/>
        <v>0</v>
      </c>
      <c r="F33" s="86">
        <f>分析係数表!C36</f>
        <v>0.99367212085214862</v>
      </c>
      <c r="G33" s="124">
        <f t="shared" si="1"/>
        <v>0</v>
      </c>
      <c r="H33" s="124">
        <v>0</v>
      </c>
      <c r="I33" s="124">
        <f t="shared" si="2"/>
        <v>0</v>
      </c>
      <c r="J33" s="120">
        <f>分析係数表!G36</f>
        <v>5.4622350270852466E-2</v>
      </c>
      <c r="K33" s="125">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193">
        <f t="shared" si="8"/>
        <v>0</v>
      </c>
      <c r="X33" s="86">
        <f>分析係数表!E36</f>
        <v>1.4152245516969955E-2</v>
      </c>
      <c r="Y33" s="192">
        <f t="shared" si="9"/>
        <v>0</v>
      </c>
    </row>
    <row r="34" spans="1:25">
      <c r="A34" s="10" t="s">
        <v>22</v>
      </c>
      <c r="B34" s="9" t="s">
        <v>409</v>
      </c>
      <c r="C34" s="100"/>
      <c r="D34" s="120">
        <f>投入係数表!K34</f>
        <v>3.4088539856835083E-2</v>
      </c>
      <c r="E34" s="124">
        <f t="shared" si="0"/>
        <v>0</v>
      </c>
      <c r="F34" s="86">
        <f>分析係数表!C37</f>
        <v>0.57178358697686016</v>
      </c>
      <c r="G34" s="124">
        <f t="shared" si="1"/>
        <v>0</v>
      </c>
      <c r="H34" s="124">
        <v>0</v>
      </c>
      <c r="I34" s="124">
        <f t="shared" si="2"/>
        <v>0</v>
      </c>
      <c r="J34" s="120">
        <f>分析係数表!G37</f>
        <v>0.36884830758302428</v>
      </c>
      <c r="K34" s="125">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193">
        <f t="shared" si="8"/>
        <v>0</v>
      </c>
      <c r="X34" s="86">
        <f>分析係数表!E37</f>
        <v>6.9101643267789628E-2</v>
      </c>
      <c r="Y34" s="192">
        <f t="shared" si="9"/>
        <v>0</v>
      </c>
    </row>
    <row r="35" spans="1:25">
      <c r="A35" s="10" t="s">
        <v>23</v>
      </c>
      <c r="B35" s="9" t="s">
        <v>199</v>
      </c>
      <c r="C35" s="100"/>
      <c r="D35" s="120">
        <f>投入係数表!K35</f>
        <v>9.3821669330738759E-4</v>
      </c>
      <c r="E35" s="124">
        <f t="shared" si="0"/>
        <v>0</v>
      </c>
      <c r="F35" s="86">
        <f>分析係数表!C38</f>
        <v>0.42668283982472699</v>
      </c>
      <c r="G35" s="124">
        <f t="shared" si="1"/>
        <v>0</v>
      </c>
      <c r="H35" s="124">
        <v>0</v>
      </c>
      <c r="I35" s="124">
        <f t="shared" si="2"/>
        <v>0</v>
      </c>
      <c r="J35" s="120">
        <f>分析係数表!G38</f>
        <v>0.18042179614021467</v>
      </c>
      <c r="K35" s="125">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193">
        <f t="shared" si="8"/>
        <v>0</v>
      </c>
      <c r="X35" s="86">
        <f>分析係数表!E38</f>
        <v>3.4218337111297577E-2</v>
      </c>
      <c r="Y35" s="192">
        <f t="shared" si="9"/>
        <v>0</v>
      </c>
    </row>
    <row r="36" spans="1:25">
      <c r="A36" s="10" t="s">
        <v>24</v>
      </c>
      <c r="B36" s="9" t="s">
        <v>39</v>
      </c>
      <c r="C36" s="100"/>
      <c r="D36" s="120">
        <f>投入係数表!K36</f>
        <v>0</v>
      </c>
      <c r="E36" s="124">
        <f t="shared" si="0"/>
        <v>0</v>
      </c>
      <c r="F36" s="86">
        <f>分析係数表!C39</f>
        <v>1</v>
      </c>
      <c r="G36" s="124">
        <f t="shared" si="1"/>
        <v>0</v>
      </c>
      <c r="H36" s="124">
        <v>0</v>
      </c>
      <c r="I36" s="124">
        <f t="shared" si="2"/>
        <v>0</v>
      </c>
      <c r="J36" s="120">
        <f>分析係数表!G39</f>
        <v>0.351753812215997</v>
      </c>
      <c r="K36" s="125">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193">
        <f t="shared" si="8"/>
        <v>0</v>
      </c>
      <c r="X36" s="86">
        <f>分析係数表!E39</f>
        <v>5.4632803645743147E-2</v>
      </c>
      <c r="Y36" s="192">
        <f t="shared" si="9"/>
        <v>0</v>
      </c>
    </row>
    <row r="37" spans="1:25">
      <c r="A37" s="10" t="s">
        <v>25</v>
      </c>
      <c r="B37" s="9" t="s">
        <v>40</v>
      </c>
      <c r="C37" s="100"/>
      <c r="D37" s="120">
        <f>投入係数表!K37</f>
        <v>0</v>
      </c>
      <c r="E37" s="124">
        <f t="shared" si="0"/>
        <v>0</v>
      </c>
      <c r="F37" s="86">
        <f>分析係数表!C40</f>
        <v>0.86812466863195592</v>
      </c>
      <c r="G37" s="124">
        <f t="shared" si="1"/>
        <v>0</v>
      </c>
      <c r="H37" s="124">
        <v>0</v>
      </c>
      <c r="I37" s="124">
        <f t="shared" si="2"/>
        <v>0</v>
      </c>
      <c r="J37" s="120">
        <f>分析係数表!G40</f>
        <v>0.5308449982881025</v>
      </c>
      <c r="K37" s="125">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193">
        <f t="shared" si="8"/>
        <v>0</v>
      </c>
      <c r="X37" s="86">
        <f>分析係数表!E40</f>
        <v>7.1051953968348291E-2</v>
      </c>
      <c r="Y37" s="192">
        <f t="shared" si="9"/>
        <v>0</v>
      </c>
    </row>
    <row r="38" spans="1:25">
      <c r="A38" s="10" t="s">
        <v>26</v>
      </c>
      <c r="B38" s="9" t="s">
        <v>285</v>
      </c>
      <c r="C38" s="100"/>
      <c r="D38" s="120">
        <f>投入係数表!K38</f>
        <v>0</v>
      </c>
      <c r="E38" s="124">
        <f t="shared" si="0"/>
        <v>0</v>
      </c>
      <c r="F38" s="86">
        <f>分析係数表!C41</f>
        <v>0.9999434031873089</v>
      </c>
      <c r="G38" s="124">
        <f t="shared" si="1"/>
        <v>0</v>
      </c>
      <c r="H38" s="124">
        <v>0</v>
      </c>
      <c r="I38" s="124">
        <f t="shared" si="2"/>
        <v>0</v>
      </c>
      <c r="J38" s="120">
        <f>分析係数表!G41</f>
        <v>0.50163334603597476</v>
      </c>
      <c r="K38" s="125">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193">
        <f t="shared" si="8"/>
        <v>0</v>
      </c>
      <c r="X38" s="86">
        <f>分析係数表!E41</f>
        <v>9.872112035903656E-2</v>
      </c>
      <c r="Y38" s="192">
        <f t="shared" si="9"/>
        <v>0</v>
      </c>
    </row>
    <row r="39" spans="1:25">
      <c r="A39" s="10" t="s">
        <v>56</v>
      </c>
      <c r="B39" s="9" t="s">
        <v>391</v>
      </c>
      <c r="C39" s="100"/>
      <c r="D39" s="120">
        <f>投入係数表!K39</f>
        <v>3.2142608937382722E-4</v>
      </c>
      <c r="E39" s="124">
        <f>$C$13*D39</f>
        <v>0</v>
      </c>
      <c r="F39" s="86">
        <f>分析係数表!C42</f>
        <v>0.93692850875802069</v>
      </c>
      <c r="G39" s="124">
        <f>E39*F39</f>
        <v>0</v>
      </c>
      <c r="H39" s="124">
        <v>0</v>
      </c>
      <c r="I39" s="124">
        <f>C39+H39</f>
        <v>0</v>
      </c>
      <c r="J39" s="120">
        <f>分析係数表!G42</f>
        <v>0.49922072097325781</v>
      </c>
      <c r="K39" s="125">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 t="shared" si="7"/>
        <v>0</v>
      </c>
      <c r="V39" s="97">
        <f>分析係数表!D42</f>
        <v>0.13686157986208444</v>
      </c>
      <c r="W39" s="193">
        <f t="shared" si="8"/>
        <v>0</v>
      </c>
      <c r="X39" s="86">
        <f>分析係数表!E42</f>
        <v>0.12798116275158378</v>
      </c>
      <c r="Y39" s="192">
        <f t="shared" si="9"/>
        <v>0</v>
      </c>
    </row>
    <row r="40" spans="1:25">
      <c r="A40" s="10" t="s">
        <v>200</v>
      </c>
      <c r="B40" s="9" t="s">
        <v>41</v>
      </c>
      <c r="C40" s="100"/>
      <c r="D40" s="120">
        <f>投入係数表!K40</f>
        <v>1.0476753075265828E-2</v>
      </c>
      <c r="E40" s="124">
        <f>$C$13*D40</f>
        <v>0</v>
      </c>
      <c r="F40" s="86">
        <f>分析係数表!C43</f>
        <v>0.64668770435795053</v>
      </c>
      <c r="G40" s="124">
        <f>E40*F40</f>
        <v>0</v>
      </c>
      <c r="H40" s="124">
        <v>0</v>
      </c>
      <c r="I40" s="124">
        <f>C40+H40</f>
        <v>0</v>
      </c>
      <c r="J40" s="120">
        <f>分析係数表!G43</f>
        <v>0.34525361813281841</v>
      </c>
      <c r="K40" s="125">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 t="shared" si="7"/>
        <v>0</v>
      </c>
      <c r="V40" s="97">
        <f>分析係数表!D43</f>
        <v>0.11965406207615147</v>
      </c>
      <c r="W40" s="193">
        <f t="shared" si="8"/>
        <v>0</v>
      </c>
      <c r="X40" s="86">
        <f>分析係数表!E43</f>
        <v>0.10089499703022012</v>
      </c>
      <c r="Y40" s="192">
        <f t="shared" si="9"/>
        <v>0</v>
      </c>
    </row>
    <row r="41" spans="1:25">
      <c r="A41" s="10" t="s">
        <v>352</v>
      </c>
      <c r="B41" s="9" t="s">
        <v>42</v>
      </c>
      <c r="C41" s="100"/>
      <c r="D41" s="120">
        <f>投入係数表!K41</f>
        <v>3.4748766418792133E-5</v>
      </c>
      <c r="E41" s="124">
        <f>$C$13*D41</f>
        <v>0</v>
      </c>
      <c r="F41" s="86">
        <f>分析係数表!C44</f>
        <v>0.69156580457188765</v>
      </c>
      <c r="G41" s="124">
        <f>E41*F41</f>
        <v>0</v>
      </c>
      <c r="H41" s="124">
        <v>0</v>
      </c>
      <c r="I41" s="124">
        <f>C41+H41</f>
        <v>0</v>
      </c>
      <c r="J41" s="120">
        <f>分析係数表!G44</f>
        <v>0.27271905819722003</v>
      </c>
      <c r="K41" s="125">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 t="shared" si="7"/>
        <v>0</v>
      </c>
      <c r="V41" s="97">
        <f>分析係数表!D44</f>
        <v>0.14406819380410243</v>
      </c>
      <c r="W41" s="193">
        <f t="shared" si="8"/>
        <v>0</v>
      </c>
      <c r="X41" s="86">
        <f>分析係数表!E44</f>
        <v>0.11993705213297758</v>
      </c>
      <c r="Y41" s="192">
        <f t="shared" si="9"/>
        <v>0</v>
      </c>
    </row>
    <row r="42" spans="1:25">
      <c r="A42" s="10" t="s">
        <v>353</v>
      </c>
      <c r="B42" s="9" t="s">
        <v>287</v>
      </c>
      <c r="C42" s="100"/>
      <c r="D42" s="120">
        <f>投入係数表!K42</f>
        <v>6.0810341232886235E-5</v>
      </c>
      <c r="E42" s="124">
        <f>$C$13*D42</f>
        <v>0</v>
      </c>
      <c r="F42" s="86">
        <f>分析係数表!C45</f>
        <v>1</v>
      </c>
      <c r="G42" s="124">
        <f>E42*F42</f>
        <v>0</v>
      </c>
      <c r="H42" s="124">
        <v>0</v>
      </c>
      <c r="I42" s="124">
        <f>C42+H42</f>
        <v>0</v>
      </c>
      <c r="J42" s="120">
        <f>分析係数表!G45</f>
        <v>0</v>
      </c>
      <c r="K42" s="125">
        <f>I42*J42</f>
        <v>0</v>
      </c>
      <c r="L42" s="89"/>
      <c r="M42" s="90"/>
      <c r="N42" s="91">
        <f>分析係数表!H45</f>
        <v>0</v>
      </c>
      <c r="O42" s="92">
        <f t="shared" si="4"/>
        <v>0</v>
      </c>
      <c r="P42" s="86">
        <f>分析係数表!C45</f>
        <v>1</v>
      </c>
      <c r="Q42" s="92">
        <f>O42*P42</f>
        <v>0</v>
      </c>
      <c r="R42" s="93">
        <v>0</v>
      </c>
      <c r="S42" s="94">
        <f>I42+R42</f>
        <v>0</v>
      </c>
      <c r="T42" s="95">
        <f>分析係数表!F45</f>
        <v>0</v>
      </c>
      <c r="U42" s="96">
        <f t="shared" si="7"/>
        <v>0</v>
      </c>
      <c r="V42" s="97">
        <f>分析係数表!D45</f>
        <v>0</v>
      </c>
      <c r="W42" s="193">
        <f t="shared" si="8"/>
        <v>0</v>
      </c>
      <c r="X42" s="86">
        <f>分析係数表!E45</f>
        <v>0</v>
      </c>
      <c r="Y42" s="192">
        <f t="shared" si="9"/>
        <v>0</v>
      </c>
    </row>
    <row r="43" spans="1:25">
      <c r="A43" s="10" t="s">
        <v>354</v>
      </c>
      <c r="B43" s="9" t="s">
        <v>288</v>
      </c>
      <c r="C43" s="100"/>
      <c r="D43" s="120">
        <f>投入係数表!K43</f>
        <v>6.2547779553825836E-4</v>
      </c>
      <c r="E43" s="124">
        <f>$C$13*D43</f>
        <v>0</v>
      </c>
      <c r="F43" s="86">
        <f>分析係数表!C46</f>
        <v>0.99300149364803736</v>
      </c>
      <c r="G43" s="124">
        <f>E43*F43</f>
        <v>0</v>
      </c>
      <c r="H43" s="124">
        <v>0</v>
      </c>
      <c r="I43" s="124">
        <f>C43+H43</f>
        <v>0</v>
      </c>
      <c r="J43" s="120">
        <f>分析係数表!G46</f>
        <v>1.2662527198429125E-2</v>
      </c>
      <c r="K43" s="125">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 t="shared" si="7"/>
        <v>0</v>
      </c>
      <c r="V43" s="97">
        <f>分析係数表!D46</f>
        <v>2.303242583452741E-3</v>
      </c>
      <c r="W43" s="193">
        <f t="shared" si="8"/>
        <v>0</v>
      </c>
      <c r="X43" s="86">
        <f>分析係数表!E46</f>
        <v>2.2926285623308391E-3</v>
      </c>
      <c r="Y43" s="192">
        <f t="shared" si="9"/>
        <v>0</v>
      </c>
    </row>
    <row r="44" spans="1:25">
      <c r="A44" s="216">
        <v>40</v>
      </c>
      <c r="B44" s="20" t="s">
        <v>156</v>
      </c>
      <c r="C44" s="224">
        <f>SUM(C5:C43)</f>
        <v>0</v>
      </c>
      <c r="D44" s="121">
        <f>投入係数表!K44</f>
        <v>0.82341545625130308</v>
      </c>
      <c r="E44" s="102">
        <f>SUM(E5:E43)</f>
        <v>0</v>
      </c>
      <c r="F44" s="103">
        <f>分析係数表!C47</f>
        <v>0.58532523599566522</v>
      </c>
      <c r="G44" s="102">
        <f>SUM(G5:G43)</f>
        <v>0</v>
      </c>
      <c r="H44" s="102">
        <f>SUM(H5:H43)</f>
        <v>0</v>
      </c>
      <c r="I44" s="102">
        <f>SUM(I5:I43)</f>
        <v>0</v>
      </c>
      <c r="J44" s="121">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90">
        <f>SUM(W5:W43)</f>
        <v>0</v>
      </c>
      <c r="X44" s="103">
        <f>分析係数表!E47</f>
        <v>5.7136770824146227E-2</v>
      </c>
      <c r="Y44" s="191">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388</v>
      </c>
      <c r="S2" s="5" t="s">
        <v>158</v>
      </c>
      <c r="U2" s="74" t="s">
        <v>216</v>
      </c>
      <c r="W2" s="5" t="s">
        <v>135</v>
      </c>
      <c r="Y2" s="5" t="s">
        <v>159</v>
      </c>
    </row>
    <row r="3" spans="1:25" ht="45">
      <c r="B3" s="75"/>
      <c r="C3" s="76" t="s">
        <v>234</v>
      </c>
      <c r="D3" s="76" t="s">
        <v>419</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投入係数表!L5</f>
        <v>5.2848690737026917E-3</v>
      </c>
      <c r="E5" s="87">
        <f t="shared" ref="E5:E38" si="0">$C$14*D5</f>
        <v>0</v>
      </c>
      <c r="F5" s="86">
        <f>分析係数表!C8</f>
        <v>0.16988323914406789</v>
      </c>
      <c r="G5" s="87">
        <f t="shared" ref="G5:G38" si="1">E5*F5</f>
        <v>0</v>
      </c>
      <c r="H5" s="87">
        <f t="array" ref="H5:H43">MMULT(逆行列係数!C5:AO43,'10'!G5:G43)</f>
        <v>0</v>
      </c>
      <c r="I5" s="87">
        <f t="shared" ref="I5:I38" si="2">C5+H5</f>
        <v>0</v>
      </c>
      <c r="J5" s="86">
        <f>分析係数表!G8</f>
        <v>0.11982810575688495</v>
      </c>
      <c r="K5" s="88">
        <f t="shared" ref="K5:K38" si="3">I5*J5</f>
        <v>0</v>
      </c>
      <c r="L5" s="89" t="s">
        <v>188</v>
      </c>
      <c r="M5" s="90" t="s">
        <v>188</v>
      </c>
      <c r="N5" s="91">
        <f>分析係数表!H8</f>
        <v>1.1007693311748612E-2</v>
      </c>
      <c r="O5" s="92">
        <f t="shared" ref="O5:O43" si="4">$M$44*N5</f>
        <v>0</v>
      </c>
      <c r="P5" s="86">
        <f>分析係数表!C8</f>
        <v>0.16988323914406789</v>
      </c>
      <c r="Q5" s="92">
        <f t="shared" ref="Q5:Q38" si="5">O5*P5</f>
        <v>0</v>
      </c>
      <c r="R5" s="93">
        <f t="array" ref="R5:R43">MMULT(逆行列係数!C5:AO43,'10'!Q5:Q43)</f>
        <v>0</v>
      </c>
      <c r="S5" s="94">
        <f t="shared" ref="S5:S38" si="6">I5+R5</f>
        <v>0</v>
      </c>
      <c r="T5" s="95">
        <f>分析係数表!F8</f>
        <v>0.4520504153237429</v>
      </c>
      <c r="U5" s="96">
        <f t="shared" ref="U5:U43" si="7">S5*T5</f>
        <v>0</v>
      </c>
      <c r="V5" s="97">
        <f>分析係数表!D8</f>
        <v>0.2736524906322878</v>
      </c>
      <c r="W5" s="193">
        <f t="shared" ref="W5:W43" si="8">ROUND(S5*V5,0)</f>
        <v>0</v>
      </c>
      <c r="X5" s="86">
        <f>分析係数表!E8</f>
        <v>4.6479574456934729E-2</v>
      </c>
      <c r="Y5" s="192">
        <f t="shared" ref="Y5:Y43" si="9">ROUND(S5*X5,0)</f>
        <v>0</v>
      </c>
    </row>
    <row r="6" spans="1:25">
      <c r="A6" s="10" t="s">
        <v>226</v>
      </c>
      <c r="B6" s="9" t="s">
        <v>274</v>
      </c>
      <c r="C6" s="100"/>
      <c r="D6" s="86">
        <f>投入係数表!L6</f>
        <v>0</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193">
        <f t="shared" si="8"/>
        <v>0</v>
      </c>
      <c r="X6" s="86">
        <f>分析係数表!E9</f>
        <v>0.11439422008151168</v>
      </c>
      <c r="Y6" s="192">
        <f t="shared" si="9"/>
        <v>0</v>
      </c>
    </row>
    <row r="7" spans="1:25">
      <c r="A7" s="10" t="s">
        <v>227</v>
      </c>
      <c r="B7" s="9" t="s">
        <v>275</v>
      </c>
      <c r="C7" s="100"/>
      <c r="D7" s="86">
        <f>投入係数表!L7</f>
        <v>0</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193">
        <f t="shared" si="8"/>
        <v>0</v>
      </c>
      <c r="X7" s="86">
        <f>分析係数表!E10</f>
        <v>2.6958057972911079E-2</v>
      </c>
      <c r="Y7" s="192">
        <f t="shared" si="9"/>
        <v>0</v>
      </c>
    </row>
    <row r="8" spans="1:25">
      <c r="A8" s="10" t="s">
        <v>228</v>
      </c>
      <c r="B8" s="9" t="s">
        <v>27</v>
      </c>
      <c r="C8" s="100"/>
      <c r="D8" s="86">
        <f>投入係数表!L8</f>
        <v>9.8132275170036471E-5</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193">
        <f t="shared" si="8"/>
        <v>0</v>
      </c>
      <c r="X8" s="86">
        <f>分析係数表!E11</f>
        <v>2.1852680950858117E-2</v>
      </c>
      <c r="Y8" s="192">
        <f t="shared" si="9"/>
        <v>0</v>
      </c>
    </row>
    <row r="9" spans="1:25">
      <c r="A9" s="10" t="s">
        <v>229</v>
      </c>
      <c r="B9" s="9" t="s">
        <v>196</v>
      </c>
      <c r="C9" s="100"/>
      <c r="D9" s="86">
        <f>投入係数表!L9</f>
        <v>1.6058008664187787E-5</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193">
        <f t="shared" si="8"/>
        <v>0</v>
      </c>
      <c r="X9" s="86">
        <f>分析係数表!E12</f>
        <v>3.539948357013805E-2</v>
      </c>
      <c r="Y9" s="192">
        <f t="shared" si="9"/>
        <v>0</v>
      </c>
    </row>
    <row r="10" spans="1:25">
      <c r="A10" s="10" t="s">
        <v>230</v>
      </c>
      <c r="B10" s="9" t="s">
        <v>28</v>
      </c>
      <c r="C10" s="100"/>
      <c r="D10" s="86">
        <f>投入係数表!L10</f>
        <v>4.8227552688110652E-3</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193">
        <f t="shared" si="8"/>
        <v>0</v>
      </c>
      <c r="X10" s="86">
        <f>分析係数表!E13</f>
        <v>0.12199715046769498</v>
      </c>
      <c r="Y10" s="192">
        <f t="shared" si="9"/>
        <v>0</v>
      </c>
    </row>
    <row r="11" spans="1:25">
      <c r="A11" s="10" t="s">
        <v>231</v>
      </c>
      <c r="B11" s="9" t="s">
        <v>276</v>
      </c>
      <c r="C11" s="100"/>
      <c r="D11" s="86">
        <f>投入係数表!L11</f>
        <v>6.8532012532383649E-3</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193">
        <f t="shared" si="8"/>
        <v>0</v>
      </c>
      <c r="X11" s="86">
        <f>分析係数表!E14</f>
        <v>3.8130342673435243E-2</v>
      </c>
      <c r="Y11" s="192">
        <f t="shared" si="9"/>
        <v>0</v>
      </c>
    </row>
    <row r="12" spans="1:25">
      <c r="A12" s="10" t="s">
        <v>232</v>
      </c>
      <c r="B12" s="9" t="s">
        <v>29</v>
      </c>
      <c r="C12" s="100"/>
      <c r="D12" s="86">
        <f>投入係数表!L12</f>
        <v>0.1875325620731246</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193">
        <f t="shared" si="8"/>
        <v>0</v>
      </c>
      <c r="X12" s="86">
        <f>分析係数表!E15</f>
        <v>1.8544573004253467E-2</v>
      </c>
      <c r="Y12" s="192">
        <f t="shared" si="9"/>
        <v>0</v>
      </c>
    </row>
    <row r="13" spans="1:25">
      <c r="A13" s="10" t="s">
        <v>233</v>
      </c>
      <c r="B13" s="9" t="s">
        <v>30</v>
      </c>
      <c r="C13" s="100"/>
      <c r="D13" s="86">
        <f>投入係数表!L13</f>
        <v>2.1678311696653511E-3</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193">
        <f t="shared" si="8"/>
        <v>0</v>
      </c>
      <c r="X13" s="86">
        <f>分析係数表!E16</f>
        <v>1.2952602682604767E-2</v>
      </c>
      <c r="Y13" s="192">
        <f t="shared" si="9"/>
        <v>0</v>
      </c>
    </row>
    <row r="14" spans="1:25">
      <c r="A14" s="10" t="s">
        <v>2</v>
      </c>
      <c r="B14" s="9" t="s">
        <v>388</v>
      </c>
      <c r="C14" s="85">
        <f>最終需要_まとめ!C15</f>
        <v>0</v>
      </c>
      <c r="D14" s="86">
        <f>投入係数表!L14</f>
        <v>0.21834074380696133</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193">
        <f t="shared" si="8"/>
        <v>0</v>
      </c>
      <c r="X14" s="86">
        <f>分析係数表!E17</f>
        <v>4.2061277361062542E-2</v>
      </c>
      <c r="Y14" s="192">
        <f t="shared" si="9"/>
        <v>0</v>
      </c>
    </row>
    <row r="15" spans="1:25">
      <c r="A15" s="10" t="s">
        <v>3</v>
      </c>
      <c r="B15" s="9" t="s">
        <v>31</v>
      </c>
      <c r="C15" s="100"/>
      <c r="D15" s="86">
        <f>投入係数表!L15</f>
        <v>3.090274556263694E-3</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193">
        <f t="shared" si="8"/>
        <v>0</v>
      </c>
      <c r="X15" s="86">
        <f>分析係数表!E18</f>
        <v>3.8178621954614265E-2</v>
      </c>
      <c r="Y15" s="192">
        <f t="shared" si="9"/>
        <v>0</v>
      </c>
    </row>
    <row r="16" spans="1:25">
      <c r="A16" s="10" t="s">
        <v>4</v>
      </c>
      <c r="B16" s="9" t="s">
        <v>32</v>
      </c>
      <c r="C16" s="100"/>
      <c r="D16" s="86">
        <f>投入係数表!L16</f>
        <v>2.2838056766844852E-3</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193">
        <f t="shared" si="8"/>
        <v>0</v>
      </c>
      <c r="X16" s="86">
        <f>分析係数表!E19</f>
        <v>8.1137788631236215E-3</v>
      </c>
      <c r="Y16" s="192">
        <f t="shared" si="9"/>
        <v>0</v>
      </c>
    </row>
    <row r="17" spans="1:25">
      <c r="A17" s="10" t="s">
        <v>5</v>
      </c>
      <c r="B17" s="9" t="s">
        <v>33</v>
      </c>
      <c r="C17" s="100"/>
      <c r="D17" s="86">
        <f>投入係数表!L17</f>
        <v>2.2623949984655681E-3</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193">
        <f t="shared" si="8"/>
        <v>0</v>
      </c>
      <c r="X17" s="86">
        <f>分析係数表!E20</f>
        <v>2.4562278789456368E-2</v>
      </c>
      <c r="Y17" s="192">
        <f t="shared" si="9"/>
        <v>0</v>
      </c>
    </row>
    <row r="18" spans="1:25">
      <c r="A18" s="10" t="s">
        <v>6</v>
      </c>
      <c r="B18" s="9" t="s">
        <v>34</v>
      </c>
      <c r="C18" s="100"/>
      <c r="D18" s="86">
        <f>投入係数表!L18</f>
        <v>7.7381759529536031E-3</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193">
        <f t="shared" si="8"/>
        <v>0</v>
      </c>
      <c r="X18" s="86">
        <f>分析係数表!E21</f>
        <v>5.4343995376178865E-2</v>
      </c>
      <c r="Y18" s="192">
        <f t="shared" si="9"/>
        <v>0</v>
      </c>
    </row>
    <row r="19" spans="1:25">
      <c r="A19" s="10" t="s">
        <v>7</v>
      </c>
      <c r="B19" s="9" t="s">
        <v>277</v>
      </c>
      <c r="C19" s="100"/>
      <c r="D19" s="86">
        <f>投入係数表!L19</f>
        <v>3.8182376157068737E-4</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193">
        <f t="shared" si="8"/>
        <v>0</v>
      </c>
      <c r="X19" s="86">
        <f>分析係数表!E22</f>
        <v>2.8940662878506891E-2</v>
      </c>
      <c r="Y19" s="192">
        <f t="shared" si="9"/>
        <v>0</v>
      </c>
    </row>
    <row r="20" spans="1:25">
      <c r="A20" s="10" t="s">
        <v>8</v>
      </c>
      <c r="B20" s="9" t="s">
        <v>278</v>
      </c>
      <c r="C20" s="100"/>
      <c r="D20" s="86">
        <f>投入係数表!L20</f>
        <v>2.544302261681309E-3</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193">
        <f t="shared" si="8"/>
        <v>0</v>
      </c>
      <c r="X20" s="86">
        <f>分析係数表!E23</f>
        <v>3.4275414947972954E-2</v>
      </c>
      <c r="Y20" s="192">
        <f t="shared" si="9"/>
        <v>0</v>
      </c>
    </row>
    <row r="21" spans="1:25">
      <c r="A21" s="10" t="s">
        <v>9</v>
      </c>
      <c r="B21" s="9" t="s">
        <v>279</v>
      </c>
      <c r="C21" s="100"/>
      <c r="D21" s="86">
        <f>投入係数表!L21</f>
        <v>0</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193">
        <f t="shared" si="8"/>
        <v>0</v>
      </c>
      <c r="X21" s="86">
        <f>分析係数表!E24</f>
        <v>4.4933066139114755E-2</v>
      </c>
      <c r="Y21" s="192">
        <f t="shared" si="9"/>
        <v>0</v>
      </c>
    </row>
    <row r="22" spans="1:25">
      <c r="A22" s="10" t="s">
        <v>10</v>
      </c>
      <c r="B22" s="9" t="s">
        <v>280</v>
      </c>
      <c r="C22" s="100"/>
      <c r="D22" s="86">
        <f>投入係数表!L22</f>
        <v>0</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193">
        <f t="shared" si="8"/>
        <v>0</v>
      </c>
      <c r="X22" s="86">
        <f>分析係数表!E25</f>
        <v>3.4440766876912506E-2</v>
      </c>
      <c r="Y22" s="192">
        <f t="shared" si="9"/>
        <v>0</v>
      </c>
    </row>
    <row r="23" spans="1:25">
      <c r="A23" s="10" t="s">
        <v>11</v>
      </c>
      <c r="B23" s="9" t="s">
        <v>35</v>
      </c>
      <c r="C23" s="100"/>
      <c r="D23" s="86">
        <f>投入係数表!L23</f>
        <v>2.1410678218917049E-5</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193">
        <f t="shared" si="8"/>
        <v>0</v>
      </c>
      <c r="X23" s="86">
        <f>分析係数表!E26</f>
        <v>2.4685974681555249E-2</v>
      </c>
      <c r="Y23" s="192">
        <f t="shared" si="9"/>
        <v>0</v>
      </c>
    </row>
    <row r="24" spans="1:25">
      <c r="A24" s="10" t="s">
        <v>12</v>
      </c>
      <c r="B24" s="9" t="s">
        <v>389</v>
      </c>
      <c r="C24" s="100"/>
      <c r="D24" s="86">
        <f>投入係数表!L24</f>
        <v>5.3526695547292622E-6</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193">
        <f t="shared" si="8"/>
        <v>0</v>
      </c>
      <c r="X24" s="86">
        <f>分析係数表!E27</f>
        <v>2.2430380263578655E-2</v>
      </c>
      <c r="Y24" s="192">
        <f t="shared" si="9"/>
        <v>0</v>
      </c>
    </row>
    <row r="25" spans="1:25">
      <c r="A25" s="10" t="s">
        <v>13</v>
      </c>
      <c r="B25" s="9" t="s">
        <v>197</v>
      </c>
      <c r="C25" s="100"/>
      <c r="D25" s="86">
        <f>投入係数表!L25</f>
        <v>0</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193">
        <f t="shared" si="8"/>
        <v>0</v>
      </c>
      <c r="X25" s="86">
        <f>分析係数表!E28</f>
        <v>2.8133457885501985E-2</v>
      </c>
      <c r="Y25" s="192">
        <f t="shared" si="9"/>
        <v>0</v>
      </c>
    </row>
    <row r="26" spans="1:25">
      <c r="A26" s="10" t="s">
        <v>14</v>
      </c>
      <c r="B26" s="9" t="s">
        <v>55</v>
      </c>
      <c r="C26" s="100"/>
      <c r="D26" s="86">
        <f>投入係数表!L26</f>
        <v>2.0928937958991415E-3</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193">
        <f t="shared" si="8"/>
        <v>0</v>
      </c>
      <c r="X26" s="86">
        <f>分析係数表!E29</f>
        <v>6.1557890505000185E-2</v>
      </c>
      <c r="Y26" s="192">
        <f t="shared" si="9"/>
        <v>0</v>
      </c>
    </row>
    <row r="27" spans="1:25">
      <c r="A27" s="10" t="s">
        <v>15</v>
      </c>
      <c r="B27" s="9" t="s">
        <v>36</v>
      </c>
      <c r="C27" s="100"/>
      <c r="D27" s="86">
        <f>投入係数表!L27</f>
        <v>3.0349636375314915E-3</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193">
        <f t="shared" si="8"/>
        <v>0</v>
      </c>
      <c r="X27" s="86">
        <f>分析係数表!E30</f>
        <v>6.5897217034789901E-2</v>
      </c>
      <c r="Y27" s="192">
        <f t="shared" si="9"/>
        <v>0</v>
      </c>
    </row>
    <row r="28" spans="1:25">
      <c r="A28" s="10" t="s">
        <v>16</v>
      </c>
      <c r="B28" s="9" t="s">
        <v>198</v>
      </c>
      <c r="C28" s="100"/>
      <c r="D28" s="86">
        <f>投入係数表!L28</f>
        <v>3.2308713432345829E-2</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193">
        <f t="shared" si="8"/>
        <v>0</v>
      </c>
      <c r="X28" s="86">
        <f>分析係数表!E31</f>
        <v>6.5953615120199595E-3</v>
      </c>
      <c r="Y28" s="192">
        <f t="shared" si="9"/>
        <v>0</v>
      </c>
    </row>
    <row r="29" spans="1:25">
      <c r="A29" s="10" t="s">
        <v>17</v>
      </c>
      <c r="B29" s="9" t="s">
        <v>281</v>
      </c>
      <c r="C29" s="100"/>
      <c r="D29" s="86">
        <f>投入係数表!L29</f>
        <v>9.5277518074180867E-4</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193">
        <f t="shared" si="8"/>
        <v>0</v>
      </c>
      <c r="X29" s="86">
        <f>分析係数表!E32</f>
        <v>1.7896698615548455E-2</v>
      </c>
      <c r="Y29" s="192">
        <f t="shared" si="9"/>
        <v>0</v>
      </c>
    </row>
    <row r="30" spans="1:25">
      <c r="A30" s="10" t="s">
        <v>18</v>
      </c>
      <c r="B30" s="9" t="s">
        <v>282</v>
      </c>
      <c r="C30" s="100"/>
      <c r="D30" s="86">
        <f>投入係数表!L30</f>
        <v>5.8879365102021881E-5</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193">
        <f t="shared" si="8"/>
        <v>0</v>
      </c>
      <c r="X30" s="86">
        <f>分析係数表!E33</f>
        <v>6.2471900008991998E-2</v>
      </c>
      <c r="Y30" s="192">
        <f t="shared" si="9"/>
        <v>0</v>
      </c>
    </row>
    <row r="31" spans="1:25">
      <c r="A31" s="10" t="s">
        <v>19</v>
      </c>
      <c r="B31" s="9" t="s">
        <v>283</v>
      </c>
      <c r="C31" s="100"/>
      <c r="D31" s="86">
        <f>投入係数表!L31</f>
        <v>5.5971081310618981E-2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193">
        <f t="shared" si="8"/>
        <v>0</v>
      </c>
      <c r="X31" s="86">
        <f>分析係数表!E34</f>
        <v>0.14658203786750718</v>
      </c>
      <c r="Y31" s="192">
        <f t="shared" si="9"/>
        <v>0</v>
      </c>
    </row>
    <row r="32" spans="1:25">
      <c r="A32" s="10" t="s">
        <v>20</v>
      </c>
      <c r="B32" s="9" t="s">
        <v>37</v>
      </c>
      <c r="C32" s="100"/>
      <c r="D32" s="86">
        <f>投入係数表!L32</f>
        <v>3.9698965864242023E-3</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193">
        <f t="shared" si="8"/>
        <v>0</v>
      </c>
      <c r="X32" s="86">
        <f>分析係数表!E35</f>
        <v>4.3787951741632962E-2</v>
      </c>
      <c r="Y32" s="192">
        <f t="shared" si="9"/>
        <v>0</v>
      </c>
    </row>
    <row r="33" spans="1:25">
      <c r="A33" s="10" t="s">
        <v>21</v>
      </c>
      <c r="B33" s="9" t="s">
        <v>38</v>
      </c>
      <c r="C33" s="100"/>
      <c r="D33" s="86">
        <f>投入係数表!L33</f>
        <v>3.2704810979395792E-3</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193">
        <f t="shared" si="8"/>
        <v>0</v>
      </c>
      <c r="X33" s="86">
        <f>分析係数表!E36</f>
        <v>1.4152245516969955E-2</v>
      </c>
      <c r="Y33" s="192">
        <f t="shared" si="9"/>
        <v>0</v>
      </c>
    </row>
    <row r="34" spans="1:25">
      <c r="A34" s="10" t="s">
        <v>22</v>
      </c>
      <c r="B34" s="9" t="s">
        <v>409</v>
      </c>
      <c r="C34" s="100"/>
      <c r="D34" s="86">
        <f>投入係数表!L34</f>
        <v>1.8350735456796819E-2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193">
        <f t="shared" si="8"/>
        <v>0</v>
      </c>
      <c r="X34" s="86">
        <f>分析係数表!E37</f>
        <v>6.9101643267789628E-2</v>
      </c>
      <c r="Y34" s="192">
        <f t="shared" si="9"/>
        <v>0</v>
      </c>
    </row>
    <row r="35" spans="1:25">
      <c r="A35" s="10" t="s">
        <v>23</v>
      </c>
      <c r="B35" s="9" t="s">
        <v>199</v>
      </c>
      <c r="C35" s="100"/>
      <c r="D35" s="86">
        <f>投入係数表!L35</f>
        <v>6.3768136628674608E-3</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193">
        <f t="shared" si="8"/>
        <v>0</v>
      </c>
      <c r="X35" s="86">
        <f>分析係数表!E38</f>
        <v>3.4218337111297577E-2</v>
      </c>
      <c r="Y35" s="192">
        <f t="shared" si="9"/>
        <v>0</v>
      </c>
    </row>
    <row r="36" spans="1:25">
      <c r="A36" s="10" t="s">
        <v>24</v>
      </c>
      <c r="B36" s="9" t="s">
        <v>39</v>
      </c>
      <c r="C36" s="100"/>
      <c r="D36" s="86">
        <f>投入係数表!L36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193">
        <f t="shared" si="8"/>
        <v>0</v>
      </c>
      <c r="X36" s="86">
        <f>分析係数表!E39</f>
        <v>5.4632803645743147E-2</v>
      </c>
      <c r="Y36" s="192">
        <f t="shared" si="9"/>
        <v>0</v>
      </c>
    </row>
    <row r="37" spans="1:25">
      <c r="A37" s="10" t="s">
        <v>25</v>
      </c>
      <c r="B37" s="9" t="s">
        <v>40</v>
      </c>
      <c r="C37" s="100"/>
      <c r="D37" s="86">
        <f>投入係数表!L37</f>
        <v>1.2667984612859252E-4</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193">
        <f t="shared" si="8"/>
        <v>0</v>
      </c>
      <c r="X37" s="86">
        <f>分析係数表!E40</f>
        <v>7.1051953968348291E-2</v>
      </c>
      <c r="Y37" s="192">
        <f t="shared" si="9"/>
        <v>0</v>
      </c>
    </row>
    <row r="38" spans="1:25">
      <c r="A38" s="10" t="s">
        <v>26</v>
      </c>
      <c r="B38" s="9" t="s">
        <v>285</v>
      </c>
      <c r="C38" s="100"/>
      <c r="D38" s="86">
        <f>投入係数表!L38</f>
        <v>1.7842231849097541E-6</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193">
        <f t="shared" si="8"/>
        <v>0</v>
      </c>
      <c r="X38" s="86">
        <f>分析係数表!E41</f>
        <v>9.872112035903656E-2</v>
      </c>
      <c r="Y38" s="192">
        <f t="shared" si="9"/>
        <v>0</v>
      </c>
    </row>
    <row r="39" spans="1:25">
      <c r="A39" s="10" t="s">
        <v>56</v>
      </c>
      <c r="B39" s="9" t="s">
        <v>391</v>
      </c>
      <c r="C39" s="100"/>
      <c r="D39" s="86">
        <f>投入係数表!L39</f>
        <v>4.7817181355581408E-4</v>
      </c>
      <c r="E39" s="87">
        <f>$C$14*D39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 t="shared" si="7"/>
        <v>0</v>
      </c>
      <c r="V39" s="97">
        <f>分析係数表!D42</f>
        <v>0.13686157986208444</v>
      </c>
      <c r="W39" s="193">
        <f t="shared" si="8"/>
        <v>0</v>
      </c>
      <c r="X39" s="86">
        <f>分析係数表!E42</f>
        <v>0.12798116275158378</v>
      </c>
      <c r="Y39" s="192">
        <f t="shared" si="9"/>
        <v>0</v>
      </c>
    </row>
    <row r="40" spans="1:25">
      <c r="A40" s="10" t="s">
        <v>200</v>
      </c>
      <c r="B40" s="9" t="s">
        <v>41</v>
      </c>
      <c r="C40" s="100"/>
      <c r="D40" s="86">
        <f>投入係数表!L40</f>
        <v>3.8626647730111263E-2</v>
      </c>
      <c r="E40" s="87">
        <f>$C$14*D40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 t="shared" si="7"/>
        <v>0</v>
      </c>
      <c r="V40" s="97">
        <f>分析係数表!D43</f>
        <v>0.11965406207615147</v>
      </c>
      <c r="W40" s="193">
        <f t="shared" si="8"/>
        <v>0</v>
      </c>
      <c r="X40" s="86">
        <f>分析係数表!E43</f>
        <v>0.10089499703022012</v>
      </c>
      <c r="Y40" s="192">
        <f t="shared" si="9"/>
        <v>0</v>
      </c>
    </row>
    <row r="41" spans="1:25">
      <c r="A41" s="10" t="s">
        <v>352</v>
      </c>
      <c r="B41" s="9" t="s">
        <v>42</v>
      </c>
      <c r="C41" s="100"/>
      <c r="D41" s="86">
        <f>投入係数表!L41</f>
        <v>8.5642712875668196E-5</v>
      </c>
      <c r="E41" s="87">
        <f>$C$14*D41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 t="shared" si="7"/>
        <v>0</v>
      </c>
      <c r="V41" s="97">
        <f>分析係数表!D44</f>
        <v>0.14406819380410243</v>
      </c>
      <c r="W41" s="193">
        <f t="shared" si="8"/>
        <v>0</v>
      </c>
      <c r="X41" s="86">
        <f>分析係数表!E44</f>
        <v>0.11993705213297758</v>
      </c>
      <c r="Y41" s="192">
        <f t="shared" si="9"/>
        <v>0</v>
      </c>
    </row>
    <row r="42" spans="1:25">
      <c r="A42" s="10" t="s">
        <v>353</v>
      </c>
      <c r="B42" s="9" t="s">
        <v>287</v>
      </c>
      <c r="C42" s="100"/>
      <c r="D42" s="86">
        <f>投入係数表!L42</f>
        <v>1.7485387212115588E-4</v>
      </c>
      <c r="E42" s="87">
        <f>$C$14*D42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 t="shared" si="7"/>
        <v>0</v>
      </c>
      <c r="V42" s="97">
        <f>分析係数表!D45</f>
        <v>0</v>
      </c>
      <c r="W42" s="193">
        <f t="shared" si="8"/>
        <v>0</v>
      </c>
      <c r="X42" s="86">
        <f>分析係数表!E45</f>
        <v>0</v>
      </c>
      <c r="Y42" s="192">
        <f t="shared" si="9"/>
        <v>0</v>
      </c>
    </row>
    <row r="43" spans="1:25">
      <c r="A43" s="10" t="s">
        <v>354</v>
      </c>
      <c r="B43" s="9" t="s">
        <v>288</v>
      </c>
      <c r="C43" s="100"/>
      <c r="D43" s="86">
        <f>投入係数表!L43</f>
        <v>2.212436749288095E-3</v>
      </c>
      <c r="E43" s="87">
        <f>$C$14*D43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 t="shared" si="7"/>
        <v>0</v>
      </c>
      <c r="V43" s="97">
        <f>分析係数表!D46</f>
        <v>2.303242583452741E-3</v>
      </c>
      <c r="W43" s="193">
        <f t="shared" si="8"/>
        <v>0</v>
      </c>
      <c r="X43" s="86">
        <f>分析係数表!E46</f>
        <v>2.2926285623308391E-3</v>
      </c>
      <c r="Y43" s="192">
        <f t="shared" si="9"/>
        <v>0</v>
      </c>
    </row>
    <row r="44" spans="1:25">
      <c r="A44" s="216">
        <v>40</v>
      </c>
      <c r="B44" s="20" t="s">
        <v>156</v>
      </c>
      <c r="C44" s="224">
        <f>SUM(C5:C43)</f>
        <v>0</v>
      </c>
      <c r="D44" s="103">
        <f>投入係数表!L44</f>
        <v>0.61153714395826342</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90">
        <f>SUM(W5:W43)</f>
        <v>0</v>
      </c>
      <c r="X44" s="103">
        <f>分析係数表!E47</f>
        <v>5.7136770824146227E-2</v>
      </c>
      <c r="Y44" s="191">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248</v>
      </c>
      <c r="S2" s="5" t="s">
        <v>158</v>
      </c>
      <c r="U2" s="74" t="s">
        <v>216</v>
      </c>
      <c r="W2" s="5" t="s">
        <v>135</v>
      </c>
      <c r="Y2" s="5" t="s">
        <v>159</v>
      </c>
    </row>
    <row r="3" spans="1:25" ht="45">
      <c r="B3" s="75"/>
      <c r="C3" s="76" t="s">
        <v>234</v>
      </c>
      <c r="D3" s="76" t="s">
        <v>249</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投入係数表!M5</f>
        <v>4.1946148771549836E-5</v>
      </c>
      <c r="E5" s="87">
        <f t="shared" ref="E5:E38" si="0">$C$15*D5</f>
        <v>0</v>
      </c>
      <c r="F5" s="86">
        <f>分析係数表!C8</f>
        <v>0.16988323914406789</v>
      </c>
      <c r="G5" s="87">
        <f t="shared" ref="G5:G38" si="1">E5*F5</f>
        <v>0</v>
      </c>
      <c r="H5" s="87">
        <f t="array" ref="H5:H43">MMULT(逆行列係数!C5:AO43,'11'!G5:G43)</f>
        <v>0</v>
      </c>
      <c r="I5" s="87">
        <f t="shared" ref="I5:I38" si="2">C5+H5</f>
        <v>0</v>
      </c>
      <c r="J5" s="86">
        <f>分析係数表!G8</f>
        <v>0.11982810575688495</v>
      </c>
      <c r="K5" s="88">
        <f t="shared" ref="K5:K38" si="3">I5*J5</f>
        <v>0</v>
      </c>
      <c r="L5" s="89" t="s">
        <v>188</v>
      </c>
      <c r="M5" s="90" t="s">
        <v>188</v>
      </c>
      <c r="N5" s="91">
        <f>分析係数表!H8</f>
        <v>1.1007693311748612E-2</v>
      </c>
      <c r="O5" s="92">
        <f t="shared" ref="O5:O43" si="4">$M$44*N5</f>
        <v>0</v>
      </c>
      <c r="P5" s="86">
        <f>分析係数表!C8</f>
        <v>0.16988323914406789</v>
      </c>
      <c r="Q5" s="92">
        <f t="shared" ref="Q5:Q38" si="5">O5*P5</f>
        <v>0</v>
      </c>
      <c r="R5" s="93">
        <f t="array" ref="R5:R43">MMULT(逆行列係数!C5:AO43,'11'!Q5:Q43)</f>
        <v>0</v>
      </c>
      <c r="S5" s="94">
        <f t="shared" ref="S5:S38" si="6">I5+R5</f>
        <v>0</v>
      </c>
      <c r="T5" s="95">
        <f>分析係数表!F8</f>
        <v>0.4520504153237429</v>
      </c>
      <c r="U5" s="96">
        <f t="shared" ref="U5:U43" si="7">S5*T5</f>
        <v>0</v>
      </c>
      <c r="V5" s="97">
        <f>分析係数表!D8</f>
        <v>0.2736524906322878</v>
      </c>
      <c r="W5" s="193">
        <f t="shared" ref="W5:W43" si="8">ROUND(S5*V5,0)</f>
        <v>0</v>
      </c>
      <c r="X5" s="86">
        <f>分析係数表!E8</f>
        <v>4.6479574456934729E-2</v>
      </c>
      <c r="Y5" s="192">
        <f t="shared" ref="Y5:Y43" si="9">ROUND(S5*X5,0)</f>
        <v>0</v>
      </c>
    </row>
    <row r="6" spans="1:25">
      <c r="A6" s="10" t="s">
        <v>226</v>
      </c>
      <c r="B6" s="9" t="s">
        <v>274</v>
      </c>
      <c r="C6" s="100"/>
      <c r="D6" s="86">
        <f>投入係数表!M6</f>
        <v>0</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193">
        <f t="shared" si="8"/>
        <v>0</v>
      </c>
      <c r="X6" s="86">
        <f>分析係数表!E9</f>
        <v>0.11439422008151168</v>
      </c>
      <c r="Y6" s="192">
        <f t="shared" si="9"/>
        <v>0</v>
      </c>
    </row>
    <row r="7" spans="1:25">
      <c r="A7" s="10" t="s">
        <v>227</v>
      </c>
      <c r="B7" s="9" t="s">
        <v>275</v>
      </c>
      <c r="C7" s="100"/>
      <c r="D7" s="86">
        <f>投入係数表!M7</f>
        <v>0</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193">
        <f t="shared" si="8"/>
        <v>0</v>
      </c>
      <c r="X7" s="86">
        <f>分析係数表!E10</f>
        <v>2.6958057972911079E-2</v>
      </c>
      <c r="Y7" s="192">
        <f t="shared" si="9"/>
        <v>0</v>
      </c>
    </row>
    <row r="8" spans="1:25">
      <c r="A8" s="10" t="s">
        <v>228</v>
      </c>
      <c r="B8" s="9" t="s">
        <v>27</v>
      </c>
      <c r="C8" s="100"/>
      <c r="D8" s="86">
        <f>投入係数表!M8</f>
        <v>6.8856509851625031E-2</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193">
        <f t="shared" si="8"/>
        <v>0</v>
      </c>
      <c r="X8" s="86">
        <f>分析係数表!E11</f>
        <v>2.1852680950858117E-2</v>
      </c>
      <c r="Y8" s="192">
        <f t="shared" si="9"/>
        <v>0</v>
      </c>
    </row>
    <row r="9" spans="1:25">
      <c r="A9" s="10" t="s">
        <v>229</v>
      </c>
      <c r="B9" s="9" t="s">
        <v>196</v>
      </c>
      <c r="C9" s="100"/>
      <c r="D9" s="86">
        <f>投入係数表!M9</f>
        <v>2.9362304140084886E-4</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193">
        <f t="shared" si="8"/>
        <v>0</v>
      </c>
      <c r="X9" s="86">
        <f>分析係数表!E12</f>
        <v>3.539948357013805E-2</v>
      </c>
      <c r="Y9" s="192">
        <f t="shared" si="9"/>
        <v>0</v>
      </c>
    </row>
    <row r="10" spans="1:25">
      <c r="A10" s="10" t="s">
        <v>230</v>
      </c>
      <c r="B10" s="9" t="s">
        <v>28</v>
      </c>
      <c r="C10" s="100"/>
      <c r="D10" s="86">
        <f>投入係数表!M10</f>
        <v>3.9048051220060935E-3</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193">
        <f t="shared" si="8"/>
        <v>0</v>
      </c>
      <c r="X10" s="86">
        <f>分析係数表!E13</f>
        <v>0.12199715046769498</v>
      </c>
      <c r="Y10" s="192">
        <f t="shared" si="9"/>
        <v>0</v>
      </c>
    </row>
    <row r="11" spans="1:25">
      <c r="A11" s="10" t="s">
        <v>231</v>
      </c>
      <c r="B11" s="9" t="s">
        <v>276</v>
      </c>
      <c r="C11" s="100"/>
      <c r="D11" s="86">
        <f>投入係数表!M11</f>
        <v>1.7342825873909878E-2</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193">
        <f t="shared" si="8"/>
        <v>0</v>
      </c>
      <c r="X11" s="86">
        <f>分析係数表!E14</f>
        <v>3.8130342673435243E-2</v>
      </c>
      <c r="Y11" s="192">
        <f t="shared" si="9"/>
        <v>0</v>
      </c>
    </row>
    <row r="12" spans="1:25">
      <c r="A12" s="10" t="s">
        <v>232</v>
      </c>
      <c r="B12" s="9" t="s">
        <v>29</v>
      </c>
      <c r="C12" s="100"/>
      <c r="D12" s="86">
        <f>投入係数表!M12</f>
        <v>3.1654089177512286E-2</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193">
        <f t="shared" si="8"/>
        <v>0</v>
      </c>
      <c r="X12" s="86">
        <f>分析係数表!E15</f>
        <v>1.8544573004253467E-2</v>
      </c>
      <c r="Y12" s="192">
        <f t="shared" si="9"/>
        <v>0</v>
      </c>
    </row>
    <row r="13" spans="1:25">
      <c r="A13" s="10" t="s">
        <v>233</v>
      </c>
      <c r="B13" s="9" t="s">
        <v>30</v>
      </c>
      <c r="C13" s="100"/>
      <c r="D13" s="86">
        <f>投入係数表!M13</f>
        <v>2.4149541833656828E-2</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193">
        <f t="shared" si="8"/>
        <v>0</v>
      </c>
      <c r="X13" s="86">
        <f>分析係数表!E16</f>
        <v>1.2952602682604767E-2</v>
      </c>
      <c r="Y13" s="192">
        <f t="shared" si="9"/>
        <v>0</v>
      </c>
    </row>
    <row r="14" spans="1:25">
      <c r="A14" s="10" t="s">
        <v>2</v>
      </c>
      <c r="B14" s="9" t="s">
        <v>388</v>
      </c>
      <c r="C14" s="100"/>
      <c r="D14" s="86">
        <f>投入係数表!M14</f>
        <v>1.328930258807738E-2</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193">
        <f t="shared" si="8"/>
        <v>0</v>
      </c>
      <c r="X14" s="86">
        <f>分析係数表!E17</f>
        <v>4.2061277361062542E-2</v>
      </c>
      <c r="Y14" s="192">
        <f t="shared" si="9"/>
        <v>0</v>
      </c>
    </row>
    <row r="15" spans="1:25">
      <c r="A15" s="10" t="s">
        <v>3</v>
      </c>
      <c r="B15" s="9" t="s">
        <v>31</v>
      </c>
      <c r="C15" s="85">
        <f>最終需要_まとめ!C16</f>
        <v>0</v>
      </c>
      <c r="D15" s="86">
        <f>投入係数表!M15</f>
        <v>8.2073360000915183E-2</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193">
        <f t="shared" si="8"/>
        <v>0</v>
      </c>
      <c r="X15" s="86">
        <f>分析係数表!E18</f>
        <v>3.8178621954614265E-2</v>
      </c>
      <c r="Y15" s="192">
        <f t="shared" si="9"/>
        <v>0</v>
      </c>
    </row>
    <row r="16" spans="1:25">
      <c r="A16" s="10" t="s">
        <v>4</v>
      </c>
      <c r="B16" s="9" t="s">
        <v>32</v>
      </c>
      <c r="C16" s="100"/>
      <c r="D16" s="86">
        <f>投入係数表!M16</f>
        <v>6.9249278335576821E-3</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193">
        <f t="shared" si="8"/>
        <v>0</v>
      </c>
      <c r="X16" s="86">
        <f>分析係数表!E19</f>
        <v>8.1137788631236215E-3</v>
      </c>
      <c r="Y16" s="192">
        <f t="shared" si="9"/>
        <v>0</v>
      </c>
    </row>
    <row r="17" spans="1:25">
      <c r="A17" s="10" t="s">
        <v>5</v>
      </c>
      <c r="B17" s="9" t="s">
        <v>33</v>
      </c>
      <c r="C17" s="100"/>
      <c r="D17" s="86">
        <f>投入係数表!M17</f>
        <v>8.0956067129091171E-3</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193">
        <f t="shared" si="8"/>
        <v>0</v>
      </c>
      <c r="X17" s="86">
        <f>分析係数表!E20</f>
        <v>2.4562278789456368E-2</v>
      </c>
      <c r="Y17" s="192">
        <f t="shared" si="9"/>
        <v>0</v>
      </c>
    </row>
    <row r="18" spans="1:25">
      <c r="A18" s="10" t="s">
        <v>6</v>
      </c>
      <c r="B18" s="9" t="s">
        <v>34</v>
      </c>
      <c r="C18" s="100"/>
      <c r="D18" s="86">
        <f>投入係数表!M18</f>
        <v>1.0722960940508921E-2</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193">
        <f t="shared" si="8"/>
        <v>0</v>
      </c>
      <c r="X18" s="86">
        <f>分析係数表!E21</f>
        <v>5.4343995376178865E-2</v>
      </c>
      <c r="Y18" s="192">
        <f t="shared" si="9"/>
        <v>0</v>
      </c>
    </row>
    <row r="19" spans="1:25">
      <c r="A19" s="10" t="s">
        <v>7</v>
      </c>
      <c r="B19" s="9" t="s">
        <v>277</v>
      </c>
      <c r="C19" s="100"/>
      <c r="D19" s="86">
        <f>投入係数表!M19</f>
        <v>1.1477991618396818E-3</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193">
        <f t="shared" si="8"/>
        <v>0</v>
      </c>
      <c r="X19" s="86">
        <f>分析係数表!E22</f>
        <v>2.8940662878506891E-2</v>
      </c>
      <c r="Y19" s="192">
        <f t="shared" si="9"/>
        <v>0</v>
      </c>
    </row>
    <row r="20" spans="1:25">
      <c r="A20" s="10" t="s">
        <v>8</v>
      </c>
      <c r="B20" s="9" t="s">
        <v>278</v>
      </c>
      <c r="C20" s="100"/>
      <c r="D20" s="86">
        <f>投入係数表!M20</f>
        <v>1.1096662993200911E-3</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193">
        <f t="shared" si="8"/>
        <v>0</v>
      </c>
      <c r="X20" s="86">
        <f>分析係数表!E23</f>
        <v>3.4275414947972954E-2</v>
      </c>
      <c r="Y20" s="192">
        <f t="shared" si="9"/>
        <v>0</v>
      </c>
    </row>
    <row r="21" spans="1:25">
      <c r="A21" s="10" t="s">
        <v>9</v>
      </c>
      <c r="B21" s="9" t="s">
        <v>279</v>
      </c>
      <c r="C21" s="100"/>
      <c r="D21" s="86">
        <f>投入係数表!M21</f>
        <v>0</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193">
        <f t="shared" si="8"/>
        <v>0</v>
      </c>
      <c r="X21" s="86">
        <f>分析係数表!E24</f>
        <v>4.4933066139114755E-2</v>
      </c>
      <c r="Y21" s="192">
        <f t="shared" si="9"/>
        <v>0</v>
      </c>
    </row>
    <row r="22" spans="1:25">
      <c r="A22" s="10" t="s">
        <v>10</v>
      </c>
      <c r="B22" s="9" t="s">
        <v>280</v>
      </c>
      <c r="C22" s="100"/>
      <c r="D22" s="86">
        <f>投入係数表!M22</f>
        <v>0</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193">
        <f t="shared" si="8"/>
        <v>0</v>
      </c>
      <c r="X22" s="86">
        <f>分析係数表!E25</f>
        <v>3.4440766876912506E-2</v>
      </c>
      <c r="Y22" s="192">
        <f t="shared" si="9"/>
        <v>0</v>
      </c>
    </row>
    <row r="23" spans="1:25">
      <c r="A23" s="10" t="s">
        <v>11</v>
      </c>
      <c r="B23" s="9" t="s">
        <v>35</v>
      </c>
      <c r="C23" s="100"/>
      <c r="D23" s="86">
        <f>投入係数表!M23</f>
        <v>3.0506290015672606E-5</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193">
        <f t="shared" si="8"/>
        <v>0</v>
      </c>
      <c r="X23" s="86">
        <f>分析係数表!E26</f>
        <v>2.4685974681555249E-2</v>
      </c>
      <c r="Y23" s="192">
        <f t="shared" si="9"/>
        <v>0</v>
      </c>
    </row>
    <row r="24" spans="1:25">
      <c r="A24" s="10" t="s">
        <v>12</v>
      </c>
      <c r="B24" s="9" t="s">
        <v>389</v>
      </c>
      <c r="C24" s="100"/>
      <c r="D24" s="86">
        <f>投入係数表!M24</f>
        <v>7.6265725039181514E-6</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193">
        <f t="shared" si="8"/>
        <v>0</v>
      </c>
      <c r="X24" s="86">
        <f>分析係数表!E27</f>
        <v>2.2430380263578655E-2</v>
      </c>
      <c r="Y24" s="192">
        <f t="shared" si="9"/>
        <v>0</v>
      </c>
    </row>
    <row r="25" spans="1:25">
      <c r="A25" s="10" t="s">
        <v>13</v>
      </c>
      <c r="B25" s="9" t="s">
        <v>197</v>
      </c>
      <c r="C25" s="100"/>
      <c r="D25" s="86">
        <f>投入係数表!M25</f>
        <v>0</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193">
        <f t="shared" si="8"/>
        <v>0</v>
      </c>
      <c r="X25" s="86">
        <f>分析係数表!E28</f>
        <v>2.8133457885501985E-2</v>
      </c>
      <c r="Y25" s="192">
        <f t="shared" si="9"/>
        <v>0</v>
      </c>
    </row>
    <row r="26" spans="1:25">
      <c r="A26" s="10" t="s">
        <v>14</v>
      </c>
      <c r="B26" s="9" t="s">
        <v>55</v>
      </c>
      <c r="C26" s="100"/>
      <c r="D26" s="86">
        <f>投入係数表!M26</f>
        <v>1.2633417352740418E-2</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193">
        <f t="shared" si="8"/>
        <v>0</v>
      </c>
      <c r="X26" s="86">
        <f>分析係数表!E29</f>
        <v>6.1557890505000185E-2</v>
      </c>
      <c r="Y26" s="192">
        <f t="shared" si="9"/>
        <v>0</v>
      </c>
    </row>
    <row r="27" spans="1:25">
      <c r="A27" s="10" t="s">
        <v>15</v>
      </c>
      <c r="B27" s="9" t="s">
        <v>36</v>
      </c>
      <c r="C27" s="100"/>
      <c r="D27" s="86">
        <f>投入係数表!M27</f>
        <v>5.636037080395514E-3</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193">
        <f t="shared" si="8"/>
        <v>0</v>
      </c>
      <c r="X27" s="86">
        <f>分析係数表!E30</f>
        <v>6.5897217034789901E-2</v>
      </c>
      <c r="Y27" s="192">
        <f t="shared" si="9"/>
        <v>0</v>
      </c>
    </row>
    <row r="28" spans="1:25">
      <c r="A28" s="10" t="s">
        <v>16</v>
      </c>
      <c r="B28" s="9" t="s">
        <v>198</v>
      </c>
      <c r="C28" s="100"/>
      <c r="D28" s="86">
        <f>投入係数表!M28</f>
        <v>5.6753139287906929E-2</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193">
        <f t="shared" si="8"/>
        <v>0</v>
      </c>
      <c r="X28" s="86">
        <f>分析係数表!E31</f>
        <v>6.5953615120199595E-3</v>
      </c>
      <c r="Y28" s="192">
        <f t="shared" si="9"/>
        <v>0</v>
      </c>
    </row>
    <row r="29" spans="1:25">
      <c r="A29" s="10" t="s">
        <v>17</v>
      </c>
      <c r="B29" s="9" t="s">
        <v>281</v>
      </c>
      <c r="C29" s="100"/>
      <c r="D29" s="86">
        <f>投入係数表!M29</f>
        <v>1.4223557719807353E-3</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193">
        <f t="shared" si="8"/>
        <v>0</v>
      </c>
      <c r="X29" s="86">
        <f>分析係数表!E32</f>
        <v>1.7896698615548455E-2</v>
      </c>
      <c r="Y29" s="192">
        <f t="shared" si="9"/>
        <v>0</v>
      </c>
    </row>
    <row r="30" spans="1:25">
      <c r="A30" s="10" t="s">
        <v>18</v>
      </c>
      <c r="B30" s="9" t="s">
        <v>282</v>
      </c>
      <c r="C30" s="100"/>
      <c r="D30" s="86">
        <f>投入係数表!M30</f>
        <v>2.2422123161519366E-3</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193">
        <f t="shared" si="8"/>
        <v>0</v>
      </c>
      <c r="X30" s="86">
        <f>分析係数表!E33</f>
        <v>6.2471900008991998E-2</v>
      </c>
      <c r="Y30" s="192">
        <f t="shared" si="9"/>
        <v>0</v>
      </c>
    </row>
    <row r="31" spans="1:25">
      <c r="A31" s="10" t="s">
        <v>19</v>
      </c>
      <c r="B31" s="9" t="s">
        <v>283</v>
      </c>
      <c r="C31" s="100"/>
      <c r="D31" s="86">
        <f>投入係数表!M31</f>
        <v>3.7095648659057887E-2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193">
        <f t="shared" si="8"/>
        <v>0</v>
      </c>
      <c r="X31" s="86">
        <f>分析係数表!E34</f>
        <v>0.14658203786750718</v>
      </c>
      <c r="Y31" s="192">
        <f t="shared" si="9"/>
        <v>0</v>
      </c>
    </row>
    <row r="32" spans="1:25">
      <c r="A32" s="10" t="s">
        <v>20</v>
      </c>
      <c r="B32" s="9" t="s">
        <v>37</v>
      </c>
      <c r="C32" s="100"/>
      <c r="D32" s="86">
        <f>投入係数表!M32</f>
        <v>1.0414084754100236E-2</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193">
        <f t="shared" si="8"/>
        <v>0</v>
      </c>
      <c r="X32" s="86">
        <f>分析係数表!E35</f>
        <v>4.3787951741632962E-2</v>
      </c>
      <c r="Y32" s="192">
        <f t="shared" si="9"/>
        <v>0</v>
      </c>
    </row>
    <row r="33" spans="1:25">
      <c r="A33" s="10" t="s">
        <v>21</v>
      </c>
      <c r="B33" s="9" t="s">
        <v>38</v>
      </c>
      <c r="C33" s="100"/>
      <c r="D33" s="86">
        <f>投入係数表!M33</f>
        <v>2.8752178339771432E-3</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193">
        <f t="shared" si="8"/>
        <v>0</v>
      </c>
      <c r="X33" s="86">
        <f>分析係数表!E36</f>
        <v>1.4152245516969955E-2</v>
      </c>
      <c r="Y33" s="192">
        <f t="shared" si="9"/>
        <v>0</v>
      </c>
    </row>
    <row r="34" spans="1:25">
      <c r="A34" s="10" t="s">
        <v>22</v>
      </c>
      <c r="B34" s="9" t="s">
        <v>409</v>
      </c>
      <c r="C34" s="100"/>
      <c r="D34" s="86">
        <f>投入係数表!M34</f>
        <v>4.3757459741230395E-2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193">
        <f t="shared" si="8"/>
        <v>0</v>
      </c>
      <c r="X34" s="86">
        <f>分析係数表!E37</f>
        <v>6.9101643267789628E-2</v>
      </c>
      <c r="Y34" s="192">
        <f t="shared" si="9"/>
        <v>0</v>
      </c>
    </row>
    <row r="35" spans="1:25">
      <c r="A35" s="10" t="s">
        <v>23</v>
      </c>
      <c r="B35" s="9" t="s">
        <v>199</v>
      </c>
      <c r="C35" s="100"/>
      <c r="D35" s="86">
        <f>投入係数表!M35</f>
        <v>5.8839006867728539E-3</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193">
        <f t="shared" si="8"/>
        <v>0</v>
      </c>
      <c r="X35" s="86">
        <f>分析係数表!E38</f>
        <v>3.4218337111297577E-2</v>
      </c>
      <c r="Y35" s="192">
        <f t="shared" si="9"/>
        <v>0</v>
      </c>
    </row>
    <row r="36" spans="1:25">
      <c r="A36" s="10" t="s">
        <v>24</v>
      </c>
      <c r="B36" s="9" t="s">
        <v>39</v>
      </c>
      <c r="C36" s="100"/>
      <c r="D36" s="86">
        <f>投入係数表!M36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193">
        <f t="shared" si="8"/>
        <v>0</v>
      </c>
      <c r="X36" s="86">
        <f>分析係数表!E39</f>
        <v>5.4632803645743147E-2</v>
      </c>
      <c r="Y36" s="192">
        <f t="shared" si="9"/>
        <v>0</v>
      </c>
    </row>
    <row r="37" spans="1:25">
      <c r="A37" s="10" t="s">
        <v>25</v>
      </c>
      <c r="B37" s="9" t="s">
        <v>40</v>
      </c>
      <c r="C37" s="100"/>
      <c r="D37" s="86">
        <f>投入係数表!M37</f>
        <v>3.6607548018807127E-4</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193">
        <f t="shared" si="8"/>
        <v>0</v>
      </c>
      <c r="X37" s="86">
        <f>分析係数表!E40</f>
        <v>7.1051953968348291E-2</v>
      </c>
      <c r="Y37" s="192">
        <f t="shared" si="9"/>
        <v>0</v>
      </c>
    </row>
    <row r="38" spans="1:25">
      <c r="A38" s="10" t="s">
        <v>26</v>
      </c>
      <c r="B38" s="9" t="s">
        <v>285</v>
      </c>
      <c r="C38" s="100"/>
      <c r="D38" s="86">
        <f>投入係数表!M38</f>
        <v>0</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193">
        <f t="shared" si="8"/>
        <v>0</v>
      </c>
      <c r="X38" s="86">
        <f>分析係数表!E41</f>
        <v>9.872112035903656E-2</v>
      </c>
      <c r="Y38" s="192">
        <f t="shared" si="9"/>
        <v>0</v>
      </c>
    </row>
    <row r="39" spans="1:25">
      <c r="A39" s="10" t="s">
        <v>56</v>
      </c>
      <c r="B39" s="9" t="s">
        <v>391</v>
      </c>
      <c r="C39" s="100"/>
      <c r="D39" s="86">
        <f>投入係数表!M39</f>
        <v>8.7705583795058746E-4</v>
      </c>
      <c r="E39" s="87">
        <f>$C$15*D39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 t="shared" si="7"/>
        <v>0</v>
      </c>
      <c r="V39" s="97">
        <f>分析係数表!D42</f>
        <v>0.13686157986208444</v>
      </c>
      <c r="W39" s="193">
        <f t="shared" si="8"/>
        <v>0</v>
      </c>
      <c r="X39" s="86">
        <f>分析係数表!E42</f>
        <v>0.12798116275158378</v>
      </c>
      <c r="Y39" s="192">
        <f t="shared" si="9"/>
        <v>0</v>
      </c>
    </row>
    <row r="40" spans="1:25">
      <c r="A40" s="10" t="s">
        <v>200</v>
      </c>
      <c r="B40" s="9" t="s">
        <v>41</v>
      </c>
      <c r="C40" s="100"/>
      <c r="D40" s="86">
        <f>投入係数表!M40</f>
        <v>6.0688450699928689E-2</v>
      </c>
      <c r="E40" s="87">
        <f>$C$15*D40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 t="shared" si="7"/>
        <v>0</v>
      </c>
      <c r="V40" s="97">
        <f>分析係数表!D43</f>
        <v>0.11965406207615147</v>
      </c>
      <c r="W40" s="193">
        <f t="shared" si="8"/>
        <v>0</v>
      </c>
      <c r="X40" s="86">
        <f>分析係数表!E43</f>
        <v>0.10089499703022012</v>
      </c>
      <c r="Y40" s="192">
        <f t="shared" si="9"/>
        <v>0</v>
      </c>
    </row>
    <row r="41" spans="1:25">
      <c r="A41" s="10" t="s">
        <v>352</v>
      </c>
      <c r="B41" s="9" t="s">
        <v>42</v>
      </c>
      <c r="C41" s="100"/>
      <c r="D41" s="86">
        <f>投入係数表!M41</f>
        <v>6.1012580031345211E-5</v>
      </c>
      <c r="E41" s="87">
        <f>$C$15*D41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 t="shared" si="7"/>
        <v>0</v>
      </c>
      <c r="V41" s="97">
        <f>分析係数表!D44</f>
        <v>0.14406819380410243</v>
      </c>
      <c r="W41" s="193">
        <f t="shared" si="8"/>
        <v>0</v>
      </c>
      <c r="X41" s="86">
        <f>分析係数表!E44</f>
        <v>0.11993705213297758</v>
      </c>
      <c r="Y41" s="192">
        <f t="shared" si="9"/>
        <v>0</v>
      </c>
    </row>
    <row r="42" spans="1:25">
      <c r="A42" s="10" t="s">
        <v>353</v>
      </c>
      <c r="B42" s="9" t="s">
        <v>287</v>
      </c>
      <c r="C42" s="100"/>
      <c r="D42" s="86">
        <f>投入係数表!M42</f>
        <v>1.1973718831151498E-3</v>
      </c>
      <c r="E42" s="87">
        <f>$C$15*D42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 t="shared" si="7"/>
        <v>0</v>
      </c>
      <c r="V42" s="97">
        <f>分析係数表!D45</f>
        <v>0</v>
      </c>
      <c r="W42" s="193">
        <f t="shared" si="8"/>
        <v>0</v>
      </c>
      <c r="X42" s="86">
        <f>分析係数表!E45</f>
        <v>0</v>
      </c>
      <c r="Y42" s="192">
        <f t="shared" si="9"/>
        <v>0</v>
      </c>
    </row>
    <row r="43" spans="1:25">
      <c r="A43" s="10" t="s">
        <v>354</v>
      </c>
      <c r="B43" s="9" t="s">
        <v>288</v>
      </c>
      <c r="C43" s="100"/>
      <c r="D43" s="86">
        <f>投入係数表!M43</f>
        <v>7.706651515209292E-3</v>
      </c>
      <c r="E43" s="87">
        <f>$C$15*D43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 t="shared" si="7"/>
        <v>0</v>
      </c>
      <c r="V43" s="97">
        <f>分析係数表!D46</f>
        <v>2.303242583452741E-3</v>
      </c>
      <c r="W43" s="193">
        <f t="shared" si="8"/>
        <v>0</v>
      </c>
      <c r="X43" s="86">
        <f>分析係数表!E46</f>
        <v>2.2926285623308391E-3</v>
      </c>
      <c r="Y43" s="192">
        <f t="shared" si="9"/>
        <v>0</v>
      </c>
    </row>
    <row r="44" spans="1:25">
      <c r="A44" s="216">
        <v>40</v>
      </c>
      <c r="B44" s="20" t="s">
        <v>156</v>
      </c>
      <c r="C44" s="224">
        <f>SUM(C5:C43)</f>
        <v>0</v>
      </c>
      <c r="D44" s="103">
        <f>投入係数表!M44</f>
        <v>0.51925518892926736</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90">
        <f>SUM(W5:W43)</f>
        <v>0</v>
      </c>
      <c r="X44" s="103">
        <f>分析係数表!E47</f>
        <v>5.7136770824146227E-2</v>
      </c>
      <c r="Y44" s="113">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311</v>
      </c>
      <c r="S2" s="5" t="s">
        <v>158</v>
      </c>
      <c r="U2" s="74" t="s">
        <v>216</v>
      </c>
      <c r="W2" s="5" t="s">
        <v>135</v>
      </c>
      <c r="Y2" s="5" t="s">
        <v>159</v>
      </c>
    </row>
    <row r="3" spans="1:25" ht="45">
      <c r="B3" s="75"/>
      <c r="C3" s="76" t="s">
        <v>234</v>
      </c>
      <c r="D3" s="76" t="s">
        <v>247</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投入係数表!N5</f>
        <v>0</v>
      </c>
      <c r="E5" s="87">
        <f t="shared" ref="E5:E38" si="0">$C$16*D5</f>
        <v>0</v>
      </c>
      <c r="F5" s="86">
        <f>分析係数表!C8</f>
        <v>0.16988323914406789</v>
      </c>
      <c r="G5" s="87">
        <f t="shared" ref="G5:G38" si="1">E5*F5</f>
        <v>0</v>
      </c>
      <c r="H5" s="87">
        <f t="array" ref="H5:H43">MMULT(逆行列係数!C5:AO43,'12'!G5:G43)</f>
        <v>0</v>
      </c>
      <c r="I5" s="87">
        <f t="shared" ref="I5:I38" si="2">C5+H5</f>
        <v>0</v>
      </c>
      <c r="J5" s="86">
        <f>分析係数表!G8</f>
        <v>0.11982810575688495</v>
      </c>
      <c r="K5" s="88">
        <f t="shared" ref="K5:K38" si="3">I5*J5</f>
        <v>0</v>
      </c>
      <c r="L5" s="89" t="s">
        <v>188</v>
      </c>
      <c r="M5" s="90" t="s">
        <v>188</v>
      </c>
      <c r="N5" s="91">
        <f>分析係数表!H8</f>
        <v>1.1007693311748612E-2</v>
      </c>
      <c r="O5" s="92">
        <f t="shared" ref="O5:O43" si="4">$M$44*N5</f>
        <v>0</v>
      </c>
      <c r="P5" s="86">
        <f>分析係数表!C8</f>
        <v>0.16988323914406789</v>
      </c>
      <c r="Q5" s="92">
        <f t="shared" ref="Q5:Q38" si="5">O5*P5</f>
        <v>0</v>
      </c>
      <c r="R5" s="93">
        <f t="array" ref="R5:R43">MMULT(逆行列係数!C5:AO43,'12'!Q5:Q43)</f>
        <v>0</v>
      </c>
      <c r="S5" s="94">
        <f t="shared" ref="S5:S38" si="6">I5+R5</f>
        <v>0</v>
      </c>
      <c r="T5" s="95">
        <f>分析係数表!F8</f>
        <v>0.4520504153237429</v>
      </c>
      <c r="U5" s="96">
        <f t="shared" ref="U5:U38" si="7">S5*T5</f>
        <v>0</v>
      </c>
      <c r="V5" s="97">
        <f>分析係数表!D8</f>
        <v>0.2736524906322878</v>
      </c>
      <c r="W5" s="193">
        <f t="shared" ref="W5:W38" si="8">ROUND(S5*V5,0)</f>
        <v>0</v>
      </c>
      <c r="X5" s="86">
        <f>分析係数表!E8</f>
        <v>4.6479574456934729E-2</v>
      </c>
      <c r="Y5" s="192">
        <f t="shared" ref="Y5:Y38" si="9">ROUND(S5*X5,0)</f>
        <v>0</v>
      </c>
    </row>
    <row r="6" spans="1:25">
      <c r="A6" s="10" t="s">
        <v>226</v>
      </c>
      <c r="B6" s="9" t="s">
        <v>274</v>
      </c>
      <c r="C6" s="100"/>
      <c r="D6" s="86">
        <f>投入係数表!N6</f>
        <v>0</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193">
        <f t="shared" si="8"/>
        <v>0</v>
      </c>
      <c r="X6" s="86">
        <f>分析係数表!E9</f>
        <v>0.11439422008151168</v>
      </c>
      <c r="Y6" s="192">
        <f t="shared" si="9"/>
        <v>0</v>
      </c>
    </row>
    <row r="7" spans="1:25">
      <c r="A7" s="10" t="s">
        <v>227</v>
      </c>
      <c r="B7" s="9" t="s">
        <v>275</v>
      </c>
      <c r="C7" s="100"/>
      <c r="D7" s="86">
        <f>投入係数表!N7</f>
        <v>0</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193">
        <f t="shared" si="8"/>
        <v>0</v>
      </c>
      <c r="X7" s="86">
        <f>分析係数表!E10</f>
        <v>2.6958057972911079E-2</v>
      </c>
      <c r="Y7" s="192">
        <f t="shared" si="9"/>
        <v>0</v>
      </c>
    </row>
    <row r="8" spans="1:25">
      <c r="A8" s="10" t="s">
        <v>228</v>
      </c>
      <c r="B8" s="9" t="s">
        <v>27</v>
      </c>
      <c r="C8" s="100"/>
      <c r="D8" s="86">
        <f>投入係数表!N8</f>
        <v>3.2105301937833543E-2</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193">
        <f t="shared" si="8"/>
        <v>0</v>
      </c>
      <c r="X8" s="86">
        <f>分析係数表!E11</f>
        <v>2.1852680950858117E-2</v>
      </c>
      <c r="Y8" s="192">
        <f t="shared" si="9"/>
        <v>0</v>
      </c>
    </row>
    <row r="9" spans="1:25">
      <c r="A9" s="10" t="s">
        <v>229</v>
      </c>
      <c r="B9" s="9" t="s">
        <v>196</v>
      </c>
      <c r="C9" s="100"/>
      <c r="D9" s="86">
        <f>投入係数表!N9</f>
        <v>3.5086611299994034E-7</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193">
        <f t="shared" si="8"/>
        <v>0</v>
      </c>
      <c r="X9" s="86">
        <f>分析係数表!E12</f>
        <v>3.539948357013805E-2</v>
      </c>
      <c r="Y9" s="192">
        <f t="shared" si="9"/>
        <v>0</v>
      </c>
    </row>
    <row r="10" spans="1:25">
      <c r="A10" s="10" t="s">
        <v>230</v>
      </c>
      <c r="B10" s="9" t="s">
        <v>28</v>
      </c>
      <c r="C10" s="100"/>
      <c r="D10" s="86">
        <f>投入係数表!N10</f>
        <v>3.6384815918093813E-4</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193">
        <f t="shared" si="8"/>
        <v>0</v>
      </c>
      <c r="X10" s="86">
        <f>分析係数表!E13</f>
        <v>0.12199715046769498</v>
      </c>
      <c r="Y10" s="192">
        <f t="shared" si="9"/>
        <v>0</v>
      </c>
    </row>
    <row r="11" spans="1:25">
      <c r="A11" s="10" t="s">
        <v>231</v>
      </c>
      <c r="B11" s="9" t="s">
        <v>276</v>
      </c>
      <c r="C11" s="100"/>
      <c r="D11" s="86">
        <f>投入係数表!N11</f>
        <v>4.0981161998393035E-4</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193">
        <f t="shared" si="8"/>
        <v>0</v>
      </c>
      <c r="X11" s="86">
        <f>分析係数表!E14</f>
        <v>3.8130342673435243E-2</v>
      </c>
      <c r="Y11" s="192">
        <f t="shared" si="9"/>
        <v>0</v>
      </c>
    </row>
    <row r="12" spans="1:25">
      <c r="A12" s="10" t="s">
        <v>232</v>
      </c>
      <c r="B12" s="9" t="s">
        <v>29</v>
      </c>
      <c r="C12" s="100"/>
      <c r="D12" s="86">
        <f>投入係数表!N12</f>
        <v>4.4156500321042491E-3</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193">
        <f t="shared" si="8"/>
        <v>0</v>
      </c>
      <c r="X12" s="86">
        <f>分析係数表!E15</f>
        <v>1.8544573004253467E-2</v>
      </c>
      <c r="Y12" s="192">
        <f t="shared" si="9"/>
        <v>0</v>
      </c>
    </row>
    <row r="13" spans="1:25">
      <c r="A13" s="10" t="s">
        <v>233</v>
      </c>
      <c r="B13" s="9" t="s">
        <v>30</v>
      </c>
      <c r="C13" s="100"/>
      <c r="D13" s="86">
        <f>投入係数表!N13</f>
        <v>1.7801893975277972E-2</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193">
        <f t="shared" si="8"/>
        <v>0</v>
      </c>
      <c r="X13" s="86">
        <f>分析係数表!E16</f>
        <v>1.2952602682604767E-2</v>
      </c>
      <c r="Y13" s="192">
        <f t="shared" si="9"/>
        <v>0</v>
      </c>
    </row>
    <row r="14" spans="1:25">
      <c r="A14" s="10" t="s">
        <v>2</v>
      </c>
      <c r="B14" s="9" t="s">
        <v>388</v>
      </c>
      <c r="C14" s="100"/>
      <c r="D14" s="86">
        <f>投入係数表!N14</f>
        <v>8.8628780143784928E-4</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193">
        <f t="shared" si="8"/>
        <v>0</v>
      </c>
      <c r="X14" s="86">
        <f>分析係数表!E17</f>
        <v>4.2061277361062542E-2</v>
      </c>
      <c r="Y14" s="192">
        <f t="shared" si="9"/>
        <v>0</v>
      </c>
    </row>
    <row r="15" spans="1:25">
      <c r="A15" s="10" t="s">
        <v>3</v>
      </c>
      <c r="B15" s="9" t="s">
        <v>31</v>
      </c>
      <c r="C15" s="100"/>
      <c r="D15" s="86">
        <f>投入係数表!N15</f>
        <v>5.1801872923311195E-3</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193">
        <f t="shared" si="8"/>
        <v>0</v>
      </c>
      <c r="X15" s="86">
        <f>分析係数表!E18</f>
        <v>3.8178621954614265E-2</v>
      </c>
      <c r="Y15" s="192">
        <f t="shared" si="9"/>
        <v>0</v>
      </c>
    </row>
    <row r="16" spans="1:25">
      <c r="A16" s="10" t="s">
        <v>4</v>
      </c>
      <c r="B16" s="9" t="s">
        <v>32</v>
      </c>
      <c r="C16" s="85">
        <f>最終需要_まとめ!C17</f>
        <v>0</v>
      </c>
      <c r="D16" s="86">
        <f>投入係数表!N16</f>
        <v>0.60626997743930888</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193">
        <f t="shared" si="8"/>
        <v>0</v>
      </c>
      <c r="X16" s="86">
        <f>分析係数表!E19</f>
        <v>8.1137788631236215E-3</v>
      </c>
      <c r="Y16" s="192">
        <f t="shared" si="9"/>
        <v>0</v>
      </c>
    </row>
    <row r="17" spans="1:25">
      <c r="A17" s="10" t="s">
        <v>5</v>
      </c>
      <c r="B17" s="9" t="s">
        <v>33</v>
      </c>
      <c r="C17" s="100"/>
      <c r="D17" s="86">
        <f>投入係数表!N17</f>
        <v>1.1388061429639064E-2</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193">
        <f t="shared" si="8"/>
        <v>0</v>
      </c>
      <c r="X17" s="86">
        <f>分析係数表!E20</f>
        <v>2.4562278789456368E-2</v>
      </c>
      <c r="Y17" s="192">
        <f t="shared" si="9"/>
        <v>0</v>
      </c>
    </row>
    <row r="18" spans="1:25">
      <c r="A18" s="10" t="s">
        <v>6</v>
      </c>
      <c r="B18" s="9" t="s">
        <v>34</v>
      </c>
      <c r="C18" s="100"/>
      <c r="D18" s="86">
        <f>投入係数表!N18</f>
        <v>4.8209003926191806E-4</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193">
        <f t="shared" si="8"/>
        <v>0</v>
      </c>
      <c r="X18" s="86">
        <f>分析係数表!E21</f>
        <v>5.4343995376178865E-2</v>
      </c>
      <c r="Y18" s="192">
        <f t="shared" si="9"/>
        <v>0</v>
      </c>
    </row>
    <row r="19" spans="1:25">
      <c r="A19" s="10" t="s">
        <v>7</v>
      </c>
      <c r="B19" s="9" t="s">
        <v>277</v>
      </c>
      <c r="C19" s="100"/>
      <c r="D19" s="86">
        <f>投入係数表!N19</f>
        <v>5.8945506983989979E-5</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193">
        <f t="shared" si="8"/>
        <v>0</v>
      </c>
      <c r="X19" s="86">
        <f>分析係数表!E22</f>
        <v>2.8940662878506891E-2</v>
      </c>
      <c r="Y19" s="192">
        <f t="shared" si="9"/>
        <v>0</v>
      </c>
    </row>
    <row r="20" spans="1:25">
      <c r="A20" s="10" t="s">
        <v>8</v>
      </c>
      <c r="B20" s="9" t="s">
        <v>278</v>
      </c>
      <c r="C20" s="100"/>
      <c r="D20" s="86">
        <f>投入係数表!N20</f>
        <v>7.7190544859986879E-5</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193">
        <f t="shared" si="8"/>
        <v>0</v>
      </c>
      <c r="X20" s="86">
        <f>分析係数表!E23</f>
        <v>3.4275414947972954E-2</v>
      </c>
      <c r="Y20" s="192">
        <f t="shared" si="9"/>
        <v>0</v>
      </c>
    </row>
    <row r="21" spans="1:25">
      <c r="A21" s="10" t="s">
        <v>9</v>
      </c>
      <c r="B21" s="9" t="s">
        <v>279</v>
      </c>
      <c r="C21" s="100"/>
      <c r="D21" s="86">
        <f>投入係数表!N21</f>
        <v>0</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193">
        <f t="shared" si="8"/>
        <v>0</v>
      </c>
      <c r="X21" s="86">
        <f>分析係数表!E24</f>
        <v>4.4933066139114755E-2</v>
      </c>
      <c r="Y21" s="192">
        <f t="shared" si="9"/>
        <v>0</v>
      </c>
    </row>
    <row r="22" spans="1:25">
      <c r="A22" s="10" t="s">
        <v>10</v>
      </c>
      <c r="B22" s="9" t="s">
        <v>280</v>
      </c>
      <c r="C22" s="100"/>
      <c r="D22" s="86">
        <f>投入係数表!N22</f>
        <v>3.5086611299994034E-7</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193">
        <f t="shared" si="8"/>
        <v>0</v>
      </c>
      <c r="X22" s="86">
        <f>分析係数表!E25</f>
        <v>3.4440766876912506E-2</v>
      </c>
      <c r="Y22" s="192">
        <f t="shared" si="9"/>
        <v>0</v>
      </c>
    </row>
    <row r="23" spans="1:25">
      <c r="A23" s="10" t="s">
        <v>11</v>
      </c>
      <c r="B23" s="9" t="s">
        <v>35</v>
      </c>
      <c r="C23" s="100"/>
      <c r="D23" s="86">
        <f>投入係数表!N23</f>
        <v>0</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193">
        <f t="shared" si="8"/>
        <v>0</v>
      </c>
      <c r="X23" s="86">
        <f>分析係数表!E26</f>
        <v>2.4685974681555249E-2</v>
      </c>
      <c r="Y23" s="192">
        <f t="shared" si="9"/>
        <v>0</v>
      </c>
    </row>
    <row r="24" spans="1:25">
      <c r="A24" s="10" t="s">
        <v>12</v>
      </c>
      <c r="B24" s="9" t="s">
        <v>389</v>
      </c>
      <c r="C24" s="100"/>
      <c r="D24" s="86">
        <f>投入係数表!N24</f>
        <v>3.5086611299994034E-7</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193">
        <f t="shared" si="8"/>
        <v>0</v>
      </c>
      <c r="X24" s="86">
        <f>分析係数表!E27</f>
        <v>2.2430380263578655E-2</v>
      </c>
      <c r="Y24" s="192">
        <f t="shared" si="9"/>
        <v>0</v>
      </c>
    </row>
    <row r="25" spans="1:25">
      <c r="A25" s="10" t="s">
        <v>13</v>
      </c>
      <c r="B25" s="9" t="s">
        <v>197</v>
      </c>
      <c r="C25" s="100"/>
      <c r="D25" s="86">
        <f>投入係数表!N25</f>
        <v>0</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193">
        <f t="shared" si="8"/>
        <v>0</v>
      </c>
      <c r="X25" s="86">
        <f>分析係数表!E28</f>
        <v>2.8133457885501985E-2</v>
      </c>
      <c r="Y25" s="192">
        <f t="shared" si="9"/>
        <v>0</v>
      </c>
    </row>
    <row r="26" spans="1:25">
      <c r="A26" s="10" t="s">
        <v>14</v>
      </c>
      <c r="B26" s="9" t="s">
        <v>55</v>
      </c>
      <c r="C26" s="100"/>
      <c r="D26" s="86">
        <f>投入係数表!N26</f>
        <v>7.8267703826896701E-3</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193">
        <f t="shared" si="8"/>
        <v>0</v>
      </c>
      <c r="X26" s="86">
        <f>分析係数表!E29</f>
        <v>6.1557890505000185E-2</v>
      </c>
      <c r="Y26" s="192">
        <f t="shared" si="9"/>
        <v>0</v>
      </c>
    </row>
    <row r="27" spans="1:25">
      <c r="A27" s="10" t="s">
        <v>15</v>
      </c>
      <c r="B27" s="9" t="s">
        <v>36</v>
      </c>
      <c r="C27" s="100"/>
      <c r="D27" s="86">
        <f>投入係数表!N27</f>
        <v>4.0746081702683077E-3</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193">
        <f t="shared" si="8"/>
        <v>0</v>
      </c>
      <c r="X27" s="86">
        <f>分析係数表!E30</f>
        <v>6.5897217034789901E-2</v>
      </c>
      <c r="Y27" s="192">
        <f t="shared" si="9"/>
        <v>0</v>
      </c>
    </row>
    <row r="28" spans="1:25">
      <c r="A28" s="10" t="s">
        <v>16</v>
      </c>
      <c r="B28" s="9" t="s">
        <v>198</v>
      </c>
      <c r="C28" s="100"/>
      <c r="D28" s="86">
        <f>投入係数表!N28</f>
        <v>5.366251592054988E-2</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193">
        <f t="shared" si="8"/>
        <v>0</v>
      </c>
      <c r="X28" s="86">
        <f>分析係数表!E31</f>
        <v>6.5953615120199595E-3</v>
      </c>
      <c r="Y28" s="192">
        <f t="shared" si="9"/>
        <v>0</v>
      </c>
    </row>
    <row r="29" spans="1:25">
      <c r="A29" s="10" t="s">
        <v>17</v>
      </c>
      <c r="B29" s="9" t="s">
        <v>281</v>
      </c>
      <c r="C29" s="100"/>
      <c r="D29" s="86">
        <f>投入係数表!N29</f>
        <v>1.1845239974877986E-3</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193">
        <f t="shared" si="8"/>
        <v>0</v>
      </c>
      <c r="X29" s="86">
        <f>分析係数表!E32</f>
        <v>1.7896698615548455E-2</v>
      </c>
      <c r="Y29" s="192">
        <f t="shared" si="9"/>
        <v>0</v>
      </c>
    </row>
    <row r="30" spans="1:25">
      <c r="A30" s="10" t="s">
        <v>18</v>
      </c>
      <c r="B30" s="9" t="s">
        <v>282</v>
      </c>
      <c r="C30" s="100"/>
      <c r="D30" s="86">
        <f>投入係数表!N30</f>
        <v>9.2277787718984317E-5</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193">
        <f t="shared" si="8"/>
        <v>0</v>
      </c>
      <c r="X30" s="86">
        <f>分析係数表!E33</f>
        <v>6.2471900008991998E-2</v>
      </c>
      <c r="Y30" s="192">
        <f t="shared" si="9"/>
        <v>0</v>
      </c>
    </row>
    <row r="31" spans="1:25">
      <c r="A31" s="10" t="s">
        <v>19</v>
      </c>
      <c r="B31" s="9" t="s">
        <v>283</v>
      </c>
      <c r="C31" s="100"/>
      <c r="D31" s="86">
        <f>投入係数表!N31</f>
        <v>2.5230431319712712E-2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193">
        <f t="shared" si="8"/>
        <v>0</v>
      </c>
      <c r="X31" s="86">
        <f>分析係数表!E34</f>
        <v>0.14658203786750718</v>
      </c>
      <c r="Y31" s="192">
        <f t="shared" si="9"/>
        <v>0</v>
      </c>
    </row>
    <row r="32" spans="1:25">
      <c r="A32" s="10" t="s">
        <v>20</v>
      </c>
      <c r="B32" s="9" t="s">
        <v>37</v>
      </c>
      <c r="C32" s="100"/>
      <c r="D32" s="86">
        <f>投入係数表!N32</f>
        <v>4.6538881228312089E-3</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193">
        <f t="shared" si="8"/>
        <v>0</v>
      </c>
      <c r="X32" s="86">
        <f>分析係数表!E35</f>
        <v>4.3787951741632962E-2</v>
      </c>
      <c r="Y32" s="192">
        <f t="shared" si="9"/>
        <v>0</v>
      </c>
    </row>
    <row r="33" spans="1:25">
      <c r="A33" s="10" t="s">
        <v>21</v>
      </c>
      <c r="B33" s="9" t="s">
        <v>38</v>
      </c>
      <c r="C33" s="100"/>
      <c r="D33" s="86">
        <f>投入係数表!N33</f>
        <v>1.3711847696037669E-3</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193">
        <f t="shared" si="8"/>
        <v>0</v>
      </c>
      <c r="X33" s="86">
        <f>分析係数表!E36</f>
        <v>1.4152245516969955E-2</v>
      </c>
      <c r="Y33" s="192">
        <f t="shared" si="9"/>
        <v>0</v>
      </c>
    </row>
    <row r="34" spans="1:25">
      <c r="A34" s="10" t="s">
        <v>22</v>
      </c>
      <c r="B34" s="9" t="s">
        <v>409</v>
      </c>
      <c r="C34" s="100"/>
      <c r="D34" s="86">
        <f>投入係数表!N34</f>
        <v>1.8441873765389864E-2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193">
        <f t="shared" si="8"/>
        <v>0</v>
      </c>
      <c r="X34" s="86">
        <f>分析係数表!E37</f>
        <v>6.9101643267789628E-2</v>
      </c>
      <c r="Y34" s="192">
        <f t="shared" si="9"/>
        <v>0</v>
      </c>
    </row>
    <row r="35" spans="1:25">
      <c r="A35" s="10" t="s">
        <v>23</v>
      </c>
      <c r="B35" s="9" t="s">
        <v>199</v>
      </c>
      <c r="C35" s="100"/>
      <c r="D35" s="86">
        <f>投入係数表!N35</f>
        <v>2.811139297355522E-3</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193">
        <f t="shared" si="8"/>
        <v>0</v>
      </c>
      <c r="X35" s="86">
        <f>分析係数表!E38</f>
        <v>3.4218337111297577E-2</v>
      </c>
      <c r="Y35" s="192">
        <f t="shared" si="9"/>
        <v>0</v>
      </c>
    </row>
    <row r="36" spans="1:25">
      <c r="A36" s="10" t="s">
        <v>24</v>
      </c>
      <c r="B36" s="9" t="s">
        <v>39</v>
      </c>
      <c r="C36" s="100"/>
      <c r="D36" s="86">
        <f>投入係数表!N36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193">
        <f t="shared" si="8"/>
        <v>0</v>
      </c>
      <c r="X36" s="86">
        <f>分析係数表!E39</f>
        <v>5.4632803645743147E-2</v>
      </c>
      <c r="Y36" s="192">
        <f t="shared" si="9"/>
        <v>0</v>
      </c>
    </row>
    <row r="37" spans="1:25">
      <c r="A37" s="10" t="s">
        <v>25</v>
      </c>
      <c r="B37" s="9" t="s">
        <v>40</v>
      </c>
      <c r="C37" s="100"/>
      <c r="D37" s="86">
        <f>投入係数表!N37</f>
        <v>5.8243774757990101E-5</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193">
        <f t="shared" si="8"/>
        <v>0</v>
      </c>
      <c r="X37" s="86">
        <f>分析係数表!E40</f>
        <v>7.1051953968348291E-2</v>
      </c>
      <c r="Y37" s="192">
        <f t="shared" si="9"/>
        <v>0</v>
      </c>
    </row>
    <row r="38" spans="1:25">
      <c r="A38" s="10" t="s">
        <v>26</v>
      </c>
      <c r="B38" s="9" t="s">
        <v>285</v>
      </c>
      <c r="C38" s="100"/>
      <c r="D38" s="86">
        <f>投入係数表!N38</f>
        <v>2.4560627909995823E-6</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193">
        <f t="shared" si="8"/>
        <v>0</v>
      </c>
      <c r="X38" s="86">
        <f>分析係数表!E41</f>
        <v>9.872112035903656E-2</v>
      </c>
      <c r="Y38" s="192">
        <f t="shared" si="9"/>
        <v>0</v>
      </c>
    </row>
    <row r="39" spans="1:25">
      <c r="A39" s="10" t="s">
        <v>56</v>
      </c>
      <c r="B39" s="9" t="s">
        <v>391</v>
      </c>
      <c r="C39" s="100"/>
      <c r="D39" s="86">
        <f>投入係数表!N39</f>
        <v>6.6313695356988727E-4</v>
      </c>
      <c r="E39" s="87">
        <f>$C$16*D39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S39*T39</f>
        <v>0</v>
      </c>
      <c r="V39" s="97">
        <f>分析係数表!D42</f>
        <v>0.13686157986208444</v>
      </c>
      <c r="W39" s="193">
        <f>ROUND(S39*V39,0)</f>
        <v>0</v>
      </c>
      <c r="X39" s="86">
        <f>分析係数表!E42</f>
        <v>0.12798116275158378</v>
      </c>
      <c r="Y39" s="192">
        <f>ROUND(S39*X39,0)</f>
        <v>0</v>
      </c>
    </row>
    <row r="40" spans="1:25">
      <c r="A40" s="10" t="s">
        <v>200</v>
      </c>
      <c r="B40" s="9" t="s">
        <v>41</v>
      </c>
      <c r="C40" s="100"/>
      <c r="D40" s="86">
        <f>投入係数表!N40</f>
        <v>1.288415453547081E-2</v>
      </c>
      <c r="E40" s="87">
        <f>$C$16*D40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S40*T40</f>
        <v>0</v>
      </c>
      <c r="V40" s="97">
        <f>分析係数表!D43</f>
        <v>0.11965406207615147</v>
      </c>
      <c r="W40" s="193">
        <f>ROUND(S40*V40,0)</f>
        <v>0</v>
      </c>
      <c r="X40" s="86">
        <f>分析係数表!E43</f>
        <v>0.10089499703022012</v>
      </c>
      <c r="Y40" s="192">
        <f>ROUND(S40*X40,0)</f>
        <v>0</v>
      </c>
    </row>
    <row r="41" spans="1:25">
      <c r="A41" s="10" t="s">
        <v>352</v>
      </c>
      <c r="B41" s="9" t="s">
        <v>42</v>
      </c>
      <c r="C41" s="100"/>
      <c r="D41" s="86">
        <f>投入係数表!N41</f>
        <v>6.7366293695988541E-5</v>
      </c>
      <c r="E41" s="87">
        <f>$C$16*D41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S41*T41</f>
        <v>0</v>
      </c>
      <c r="V41" s="97">
        <f>分析係数表!D44</f>
        <v>0.14406819380410243</v>
      </c>
      <c r="W41" s="193">
        <f>ROUND(S41*V41,0)</f>
        <v>0</v>
      </c>
      <c r="X41" s="86">
        <f>分析係数表!E44</f>
        <v>0.11993705213297758</v>
      </c>
      <c r="Y41" s="192">
        <f>ROUND(S41*X41,0)</f>
        <v>0</v>
      </c>
    </row>
    <row r="42" spans="1:25">
      <c r="A42" s="10" t="s">
        <v>353</v>
      </c>
      <c r="B42" s="9" t="s">
        <v>287</v>
      </c>
      <c r="C42" s="100"/>
      <c r="D42" s="86">
        <f>投入係数表!N42</f>
        <v>1.6981919869197114E-4</v>
      </c>
      <c r="E42" s="87">
        <f>$C$16*D42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S42*T42</f>
        <v>0</v>
      </c>
      <c r="V42" s="97">
        <f>分析係数表!D45</f>
        <v>0</v>
      </c>
      <c r="W42" s="193">
        <f>ROUND(S42*V42,0)</f>
        <v>0</v>
      </c>
      <c r="X42" s="86">
        <f>分析係数表!E45</f>
        <v>0</v>
      </c>
      <c r="Y42" s="192">
        <f>ROUND(S42*X42,0)</f>
        <v>0</v>
      </c>
    </row>
    <row r="43" spans="1:25">
      <c r="A43" s="10" t="s">
        <v>354</v>
      </c>
      <c r="B43" s="9" t="s">
        <v>288</v>
      </c>
      <c r="C43" s="100"/>
      <c r="D43" s="86">
        <f>投入係数表!N43</f>
        <v>3.753916542986362E-3</v>
      </c>
      <c r="E43" s="87">
        <f>$C$16*D43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S43*T43</f>
        <v>0</v>
      </c>
      <c r="V43" s="97">
        <f>分析係数表!D46</f>
        <v>2.303242583452741E-3</v>
      </c>
      <c r="W43" s="193">
        <f>ROUND(S43*V43,0)</f>
        <v>0</v>
      </c>
      <c r="X43" s="86">
        <f>分析係数表!E46</f>
        <v>2.2926285623308391E-3</v>
      </c>
      <c r="Y43" s="192">
        <f>ROUND(S43*X43,0)</f>
        <v>0</v>
      </c>
    </row>
    <row r="44" spans="1:25">
      <c r="A44" s="216">
        <v>40</v>
      </c>
      <c r="B44" s="20" t="s">
        <v>156</v>
      </c>
      <c r="C44" s="224">
        <f>SUM(C5:C43)</f>
        <v>0</v>
      </c>
      <c r="D44" s="103">
        <f>投入係数表!N44</f>
        <v>0.81638860527211421</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4">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90">
        <f>SUM(W5:W43)</f>
        <v>0</v>
      </c>
      <c r="X44" s="103">
        <f>分析係数表!E47</f>
        <v>5.7136770824146227E-2</v>
      </c>
      <c r="Y44" s="191">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310</v>
      </c>
      <c r="S2" s="5" t="s">
        <v>158</v>
      </c>
      <c r="U2" s="74" t="s">
        <v>216</v>
      </c>
      <c r="W2" s="5" t="s">
        <v>135</v>
      </c>
      <c r="Y2" s="5" t="s">
        <v>159</v>
      </c>
    </row>
    <row r="3" spans="1:25" ht="45">
      <c r="B3" s="75"/>
      <c r="C3" s="76" t="s">
        <v>234</v>
      </c>
      <c r="D3" s="76" t="s">
        <v>246</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投入係数表!O5</f>
        <v>3.6152897835526007E-6</v>
      </c>
      <c r="E5" s="87">
        <f t="shared" ref="E5:E38" si="0">$C$17*D5</f>
        <v>0</v>
      </c>
      <c r="F5" s="86">
        <f>分析係数表!C8</f>
        <v>0.16988323914406789</v>
      </c>
      <c r="G5" s="87">
        <f t="shared" ref="G5:G38" si="1">E5*F5</f>
        <v>0</v>
      </c>
      <c r="H5" s="87">
        <f t="array" ref="H5:H43">MMULT(逆行列係数!C5:AO43,'13'!G5:G43)</f>
        <v>0</v>
      </c>
      <c r="I5" s="87">
        <f t="shared" ref="I5:I38" si="2">C5+H5</f>
        <v>0</v>
      </c>
      <c r="J5" s="86">
        <f>分析係数表!G8</f>
        <v>0.11982810575688495</v>
      </c>
      <c r="K5" s="88">
        <f t="shared" ref="K5:K38" si="3">I5*J5</f>
        <v>0</v>
      </c>
      <c r="L5" s="89" t="s">
        <v>189</v>
      </c>
      <c r="M5" s="90" t="s">
        <v>189</v>
      </c>
      <c r="N5" s="91">
        <f>分析係数表!H8</f>
        <v>1.1007693311748612E-2</v>
      </c>
      <c r="O5" s="92">
        <f t="shared" ref="O5:O43" si="4">$M$44*N5</f>
        <v>0</v>
      </c>
      <c r="P5" s="86">
        <f>分析係数表!C8</f>
        <v>0.16988323914406789</v>
      </c>
      <c r="Q5" s="92">
        <f t="shared" ref="Q5:Q38" si="5">O5*P5</f>
        <v>0</v>
      </c>
      <c r="R5" s="93">
        <f t="array" ref="R5:R43">MMULT(逆行列係数!C5:AO43,'13'!Q5:Q43)</f>
        <v>0</v>
      </c>
      <c r="S5" s="94">
        <f t="shared" ref="S5:S38" si="6">I5+R5</f>
        <v>0</v>
      </c>
      <c r="T5" s="95">
        <f>分析係数表!F8</f>
        <v>0.4520504153237429</v>
      </c>
      <c r="U5" s="96">
        <f t="shared" ref="U5:U38" si="7">S5*T5</f>
        <v>0</v>
      </c>
      <c r="V5" s="97">
        <f>分析係数表!D8</f>
        <v>0.2736524906322878</v>
      </c>
      <c r="W5" s="193">
        <f t="shared" ref="W5:W38" si="8">ROUND(S5*V5,0)</f>
        <v>0</v>
      </c>
      <c r="X5" s="86">
        <f>分析係数表!E8</f>
        <v>4.6479574456934729E-2</v>
      </c>
      <c r="Y5" s="192">
        <f t="shared" ref="Y5:Y38" si="9">ROUND(S5*X5,0)</f>
        <v>0</v>
      </c>
    </row>
    <row r="6" spans="1:25">
      <c r="A6" s="10" t="s">
        <v>226</v>
      </c>
      <c r="B6" s="9" t="s">
        <v>274</v>
      </c>
      <c r="C6" s="100"/>
      <c r="D6" s="86">
        <f>投入係数表!O6</f>
        <v>0</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193">
        <f t="shared" si="8"/>
        <v>0</v>
      </c>
      <c r="X6" s="86">
        <f>分析係数表!E9</f>
        <v>0.11439422008151168</v>
      </c>
      <c r="Y6" s="192">
        <f t="shared" si="9"/>
        <v>0</v>
      </c>
    </row>
    <row r="7" spans="1:25">
      <c r="A7" s="10" t="s">
        <v>227</v>
      </c>
      <c r="B7" s="9" t="s">
        <v>275</v>
      </c>
      <c r="C7" s="100"/>
      <c r="D7" s="86">
        <f>投入係数表!O7</f>
        <v>0</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193">
        <f t="shared" si="8"/>
        <v>0</v>
      </c>
      <c r="X7" s="86">
        <f>分析係数表!E10</f>
        <v>2.6958057972911079E-2</v>
      </c>
      <c r="Y7" s="192">
        <f t="shared" si="9"/>
        <v>0</v>
      </c>
    </row>
    <row r="8" spans="1:25">
      <c r="A8" s="10" t="s">
        <v>228</v>
      </c>
      <c r="B8" s="9" t="s">
        <v>27</v>
      </c>
      <c r="C8" s="100"/>
      <c r="D8" s="86">
        <f>投入係数表!O8</f>
        <v>0.11110147033835498</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193">
        <f t="shared" si="8"/>
        <v>0</v>
      </c>
      <c r="X8" s="86">
        <f>分析係数表!E11</f>
        <v>2.1852680950858117E-2</v>
      </c>
      <c r="Y8" s="192">
        <f t="shared" si="9"/>
        <v>0</v>
      </c>
    </row>
    <row r="9" spans="1:25">
      <c r="A9" s="10" t="s">
        <v>229</v>
      </c>
      <c r="B9" s="9" t="s">
        <v>196</v>
      </c>
      <c r="C9" s="100"/>
      <c r="D9" s="86">
        <f>投入係数表!O9</f>
        <v>0</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193">
        <f t="shared" si="8"/>
        <v>0</v>
      </c>
      <c r="X9" s="86">
        <f>分析係数表!E12</f>
        <v>3.539948357013805E-2</v>
      </c>
      <c r="Y9" s="192">
        <f t="shared" si="9"/>
        <v>0</v>
      </c>
    </row>
    <row r="10" spans="1:25">
      <c r="A10" s="10" t="s">
        <v>230</v>
      </c>
      <c r="B10" s="9" t="s">
        <v>28</v>
      </c>
      <c r="C10" s="100"/>
      <c r="D10" s="86">
        <f>投入係数表!O10</f>
        <v>5.7121578580131087E-4</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193">
        <f t="shared" si="8"/>
        <v>0</v>
      </c>
      <c r="X10" s="86">
        <f>分析係数表!E13</f>
        <v>0.12199715046769498</v>
      </c>
      <c r="Y10" s="192">
        <f t="shared" si="9"/>
        <v>0</v>
      </c>
    </row>
    <row r="11" spans="1:25">
      <c r="A11" s="10" t="s">
        <v>231</v>
      </c>
      <c r="B11" s="9" t="s">
        <v>276</v>
      </c>
      <c r="C11" s="100"/>
      <c r="D11" s="86">
        <f>投入係数表!O11</f>
        <v>1.5003452601743293E-3</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193">
        <f t="shared" si="8"/>
        <v>0</v>
      </c>
      <c r="X11" s="86">
        <f>分析係数表!E14</f>
        <v>3.8130342673435243E-2</v>
      </c>
      <c r="Y11" s="192">
        <f t="shared" si="9"/>
        <v>0</v>
      </c>
    </row>
    <row r="12" spans="1:25">
      <c r="A12" s="10" t="s">
        <v>232</v>
      </c>
      <c r="B12" s="9" t="s">
        <v>29</v>
      </c>
      <c r="C12" s="100"/>
      <c r="D12" s="86">
        <f>投入係数表!O12</f>
        <v>4.927639974982195E-3</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193">
        <f t="shared" si="8"/>
        <v>0</v>
      </c>
      <c r="X12" s="86">
        <f>分析係数表!E15</f>
        <v>1.8544573004253467E-2</v>
      </c>
      <c r="Y12" s="192">
        <f t="shared" si="9"/>
        <v>0</v>
      </c>
    </row>
    <row r="13" spans="1:25">
      <c r="A13" s="10" t="s">
        <v>233</v>
      </c>
      <c r="B13" s="9" t="s">
        <v>30</v>
      </c>
      <c r="C13" s="100"/>
      <c r="D13" s="86">
        <f>投入係数表!O13</f>
        <v>3.9225894151545719E-3</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193">
        <f t="shared" si="8"/>
        <v>0</v>
      </c>
      <c r="X13" s="86">
        <f>分析係数表!E16</f>
        <v>1.2952602682604767E-2</v>
      </c>
      <c r="Y13" s="192">
        <f t="shared" si="9"/>
        <v>0</v>
      </c>
    </row>
    <row r="14" spans="1:25">
      <c r="A14" s="10" t="s">
        <v>2</v>
      </c>
      <c r="B14" s="9" t="s">
        <v>388</v>
      </c>
      <c r="C14" s="100"/>
      <c r="D14" s="86">
        <f>投入係数表!O14</f>
        <v>2.2089420577506391E-3</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193">
        <f t="shared" si="8"/>
        <v>0</v>
      </c>
      <c r="X14" s="86">
        <f>分析係数表!E17</f>
        <v>4.2061277361062542E-2</v>
      </c>
      <c r="Y14" s="192">
        <f t="shared" si="9"/>
        <v>0</v>
      </c>
    </row>
    <row r="15" spans="1:25">
      <c r="A15" s="10" t="s">
        <v>3</v>
      </c>
      <c r="B15" s="9" t="s">
        <v>31</v>
      </c>
      <c r="C15" s="100"/>
      <c r="D15" s="86">
        <f>投入係数表!O15</f>
        <v>7.0715068166288869E-3</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193">
        <f t="shared" si="8"/>
        <v>0</v>
      </c>
      <c r="X15" s="86">
        <f>分析係数表!E18</f>
        <v>3.8178621954614265E-2</v>
      </c>
      <c r="Y15" s="192">
        <f t="shared" si="9"/>
        <v>0</v>
      </c>
    </row>
    <row r="16" spans="1:25">
      <c r="A16" s="10" t="s">
        <v>4</v>
      </c>
      <c r="B16" s="9" t="s">
        <v>32</v>
      </c>
      <c r="C16" s="100"/>
      <c r="D16" s="86">
        <f>投入係数表!O16</f>
        <v>6.3990629168881035E-4</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193">
        <f t="shared" si="8"/>
        <v>0</v>
      </c>
      <c r="X16" s="86">
        <f>分析係数表!E19</f>
        <v>8.1137788631236215E-3</v>
      </c>
      <c r="Y16" s="192">
        <f t="shared" si="9"/>
        <v>0</v>
      </c>
    </row>
    <row r="17" spans="1:25">
      <c r="A17" s="10" t="s">
        <v>5</v>
      </c>
      <c r="B17" s="9" t="s">
        <v>33</v>
      </c>
      <c r="C17" s="85">
        <f>最終需要_まとめ!C18</f>
        <v>0</v>
      </c>
      <c r="D17" s="86">
        <f>投入係数表!O17</f>
        <v>0.43894679378025547</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193">
        <f t="shared" si="8"/>
        <v>0</v>
      </c>
      <c r="X17" s="86">
        <f>分析係数表!E20</f>
        <v>2.4562278789456368E-2</v>
      </c>
      <c r="Y17" s="192">
        <f t="shared" si="9"/>
        <v>0</v>
      </c>
    </row>
    <row r="18" spans="1:25">
      <c r="A18" s="10" t="s">
        <v>6</v>
      </c>
      <c r="B18" s="9" t="s">
        <v>34</v>
      </c>
      <c r="C18" s="100"/>
      <c r="D18" s="86">
        <f>投入係数表!O18</f>
        <v>1.5798816354124865E-3</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193">
        <f t="shared" si="8"/>
        <v>0</v>
      </c>
      <c r="X18" s="86">
        <f>分析係数表!E21</f>
        <v>5.4343995376178865E-2</v>
      </c>
      <c r="Y18" s="192">
        <f t="shared" si="9"/>
        <v>0</v>
      </c>
    </row>
    <row r="19" spans="1:25">
      <c r="A19" s="10" t="s">
        <v>7</v>
      </c>
      <c r="B19" s="9" t="s">
        <v>277</v>
      </c>
      <c r="C19" s="100"/>
      <c r="D19" s="86">
        <f>投入係数表!O19</f>
        <v>0</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193">
        <f t="shared" si="8"/>
        <v>0</v>
      </c>
      <c r="X19" s="86">
        <f>分析係数表!E22</f>
        <v>2.8940662878506891E-2</v>
      </c>
      <c r="Y19" s="192">
        <f t="shared" si="9"/>
        <v>0</v>
      </c>
    </row>
    <row r="20" spans="1:25">
      <c r="A20" s="10" t="s">
        <v>8</v>
      </c>
      <c r="B20" s="9" t="s">
        <v>278</v>
      </c>
      <c r="C20" s="100"/>
      <c r="D20" s="86">
        <f>投入係数表!O20</f>
        <v>1.7353390961052483E-4</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193">
        <f t="shared" si="8"/>
        <v>0</v>
      </c>
      <c r="X20" s="86">
        <f>分析係数表!E23</f>
        <v>3.4275414947972954E-2</v>
      </c>
      <c r="Y20" s="192">
        <f t="shared" si="9"/>
        <v>0</v>
      </c>
    </row>
    <row r="21" spans="1:25">
      <c r="A21" s="10" t="s">
        <v>9</v>
      </c>
      <c r="B21" s="9" t="s">
        <v>279</v>
      </c>
      <c r="C21" s="100"/>
      <c r="D21" s="86">
        <f>投入係数表!O21</f>
        <v>0</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193">
        <f t="shared" si="8"/>
        <v>0</v>
      </c>
      <c r="X21" s="86">
        <f>分析係数表!E24</f>
        <v>4.4933066139114755E-2</v>
      </c>
      <c r="Y21" s="192">
        <f t="shared" si="9"/>
        <v>0</v>
      </c>
    </row>
    <row r="22" spans="1:25">
      <c r="A22" s="10" t="s">
        <v>10</v>
      </c>
      <c r="B22" s="9" t="s">
        <v>280</v>
      </c>
      <c r="C22" s="100"/>
      <c r="D22" s="86">
        <f>投入係数表!O22</f>
        <v>3.9768187619078608E-5</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193">
        <f t="shared" si="8"/>
        <v>0</v>
      </c>
      <c r="X22" s="86">
        <f>分析係数表!E25</f>
        <v>3.4440766876912506E-2</v>
      </c>
      <c r="Y22" s="192">
        <f t="shared" si="9"/>
        <v>0</v>
      </c>
    </row>
    <row r="23" spans="1:25">
      <c r="A23" s="10" t="s">
        <v>11</v>
      </c>
      <c r="B23" s="9" t="s">
        <v>35</v>
      </c>
      <c r="C23" s="100"/>
      <c r="D23" s="86">
        <f>投入係数表!O23</f>
        <v>3.6152897835526007E-6</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193">
        <f t="shared" si="8"/>
        <v>0</v>
      </c>
      <c r="X23" s="86">
        <f>分析係数表!E26</f>
        <v>2.4685974681555249E-2</v>
      </c>
      <c r="Y23" s="192">
        <f t="shared" si="9"/>
        <v>0</v>
      </c>
    </row>
    <row r="24" spans="1:25">
      <c r="A24" s="10" t="s">
        <v>12</v>
      </c>
      <c r="B24" s="9" t="s">
        <v>389</v>
      </c>
      <c r="C24" s="100"/>
      <c r="D24" s="86">
        <f>投入係数表!O24</f>
        <v>0</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193">
        <f t="shared" si="8"/>
        <v>0</v>
      </c>
      <c r="X24" s="86">
        <f>分析係数表!E27</f>
        <v>2.2430380263578655E-2</v>
      </c>
      <c r="Y24" s="192">
        <f t="shared" si="9"/>
        <v>0</v>
      </c>
    </row>
    <row r="25" spans="1:25">
      <c r="A25" s="10" t="s">
        <v>13</v>
      </c>
      <c r="B25" s="9" t="s">
        <v>197</v>
      </c>
      <c r="C25" s="100"/>
      <c r="D25" s="86">
        <f>投入係数表!O25</f>
        <v>0</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193">
        <f t="shared" si="8"/>
        <v>0</v>
      </c>
      <c r="X25" s="86">
        <f>分析係数表!E28</f>
        <v>2.8133457885501985E-2</v>
      </c>
      <c r="Y25" s="192">
        <f t="shared" si="9"/>
        <v>0</v>
      </c>
    </row>
    <row r="26" spans="1:25">
      <c r="A26" s="10" t="s">
        <v>14</v>
      </c>
      <c r="B26" s="9" t="s">
        <v>55</v>
      </c>
      <c r="C26" s="100"/>
      <c r="D26" s="86">
        <f>投入係数表!O26</f>
        <v>3.2877445291627352E-2</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193">
        <f t="shared" si="8"/>
        <v>0</v>
      </c>
      <c r="X26" s="86">
        <f>分析係数表!E29</f>
        <v>6.1557890505000185E-2</v>
      </c>
      <c r="Y26" s="192">
        <f t="shared" si="9"/>
        <v>0</v>
      </c>
    </row>
    <row r="27" spans="1:25">
      <c r="A27" s="10" t="s">
        <v>15</v>
      </c>
      <c r="B27" s="9" t="s">
        <v>36</v>
      </c>
      <c r="C27" s="100"/>
      <c r="D27" s="86">
        <f>投入係数表!O27</f>
        <v>2.9283847246776066E-3</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193">
        <f t="shared" si="8"/>
        <v>0</v>
      </c>
      <c r="X27" s="86">
        <f>分析係数表!E30</f>
        <v>6.5897217034789901E-2</v>
      </c>
      <c r="Y27" s="192">
        <f t="shared" si="9"/>
        <v>0</v>
      </c>
    </row>
    <row r="28" spans="1:25">
      <c r="A28" s="10" t="s">
        <v>16</v>
      </c>
      <c r="B28" s="9" t="s">
        <v>198</v>
      </c>
      <c r="C28" s="100"/>
      <c r="D28" s="86">
        <f>投入係数表!O28</f>
        <v>4.4634367667740406E-2</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193">
        <f t="shared" si="8"/>
        <v>0</v>
      </c>
      <c r="X28" s="86">
        <f>分析係数表!E31</f>
        <v>6.5953615120199595E-3</v>
      </c>
      <c r="Y28" s="192">
        <f t="shared" si="9"/>
        <v>0</v>
      </c>
    </row>
    <row r="29" spans="1:25">
      <c r="A29" s="10" t="s">
        <v>17</v>
      </c>
      <c r="B29" s="9" t="s">
        <v>281</v>
      </c>
      <c r="C29" s="100"/>
      <c r="D29" s="86">
        <f>投入係数表!O29</f>
        <v>9.7612824155920215E-4</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193">
        <f t="shared" si="8"/>
        <v>0</v>
      </c>
      <c r="X29" s="86">
        <f>分析係数表!E32</f>
        <v>1.7896698615548455E-2</v>
      </c>
      <c r="Y29" s="192">
        <f t="shared" si="9"/>
        <v>0</v>
      </c>
    </row>
    <row r="30" spans="1:25">
      <c r="A30" s="10" t="s">
        <v>18</v>
      </c>
      <c r="B30" s="9" t="s">
        <v>282</v>
      </c>
      <c r="C30" s="100"/>
      <c r="D30" s="86">
        <f>投入係数表!O30</f>
        <v>5.4229346753289011E-5</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193">
        <f t="shared" si="8"/>
        <v>0</v>
      </c>
      <c r="X30" s="86">
        <f>分析係数表!E33</f>
        <v>6.2471900008991998E-2</v>
      </c>
      <c r="Y30" s="192">
        <f t="shared" si="9"/>
        <v>0</v>
      </c>
    </row>
    <row r="31" spans="1:25">
      <c r="A31" s="10" t="s">
        <v>19</v>
      </c>
      <c r="B31" s="9" t="s">
        <v>283</v>
      </c>
      <c r="C31" s="100"/>
      <c r="D31" s="86">
        <f>投入係数表!O31</f>
        <v>3.571183248193259E-2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193">
        <f t="shared" si="8"/>
        <v>0</v>
      </c>
      <c r="X31" s="86">
        <f>分析係数表!E34</f>
        <v>0.14658203786750718</v>
      </c>
      <c r="Y31" s="192">
        <f t="shared" si="9"/>
        <v>0</v>
      </c>
    </row>
    <row r="32" spans="1:25">
      <c r="A32" s="10" t="s">
        <v>20</v>
      </c>
      <c r="B32" s="9" t="s">
        <v>37</v>
      </c>
      <c r="C32" s="100"/>
      <c r="D32" s="86">
        <f>投入係数表!O32</f>
        <v>7.9753292625170374E-3</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193">
        <f t="shared" si="8"/>
        <v>0</v>
      </c>
      <c r="X32" s="86">
        <f>分析係数表!E35</f>
        <v>4.3787951741632962E-2</v>
      </c>
      <c r="Y32" s="192">
        <f t="shared" si="9"/>
        <v>0</v>
      </c>
    </row>
    <row r="33" spans="1:25">
      <c r="A33" s="10" t="s">
        <v>21</v>
      </c>
      <c r="B33" s="9" t="s">
        <v>38</v>
      </c>
      <c r="C33" s="100"/>
      <c r="D33" s="86">
        <f>投入係数表!O33</f>
        <v>1.0665104861480171E-3</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193">
        <f t="shared" si="8"/>
        <v>0</v>
      </c>
      <c r="X33" s="86">
        <f>分析係数表!E36</f>
        <v>1.4152245516969955E-2</v>
      </c>
      <c r="Y33" s="192">
        <f t="shared" si="9"/>
        <v>0</v>
      </c>
    </row>
    <row r="34" spans="1:25">
      <c r="A34" s="10" t="s">
        <v>22</v>
      </c>
      <c r="B34" s="9" t="s">
        <v>409</v>
      </c>
      <c r="C34" s="100"/>
      <c r="D34" s="86">
        <f>投入係数表!O34</f>
        <v>2.2620868175688622E-2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193">
        <f t="shared" si="8"/>
        <v>0</v>
      </c>
      <c r="X34" s="86">
        <f>分析係数表!E37</f>
        <v>6.9101643267789628E-2</v>
      </c>
      <c r="Y34" s="192">
        <f t="shared" si="9"/>
        <v>0</v>
      </c>
    </row>
    <row r="35" spans="1:25">
      <c r="A35" s="10" t="s">
        <v>23</v>
      </c>
      <c r="B35" s="9" t="s">
        <v>199</v>
      </c>
      <c r="C35" s="100"/>
      <c r="D35" s="86">
        <f>投入係数表!O35</f>
        <v>3.6550579711716793E-3</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193">
        <f t="shared" si="8"/>
        <v>0</v>
      </c>
      <c r="X35" s="86">
        <f>分析係数表!E38</f>
        <v>3.4218337111297577E-2</v>
      </c>
      <c r="Y35" s="192">
        <f t="shared" si="9"/>
        <v>0</v>
      </c>
    </row>
    <row r="36" spans="1:25">
      <c r="A36" s="10" t="s">
        <v>24</v>
      </c>
      <c r="B36" s="9" t="s">
        <v>39</v>
      </c>
      <c r="C36" s="100"/>
      <c r="D36" s="86">
        <f>投入係数表!O36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193">
        <f t="shared" si="8"/>
        <v>0</v>
      </c>
      <c r="X36" s="86">
        <f>分析係数表!E39</f>
        <v>5.4632803645743147E-2</v>
      </c>
      <c r="Y36" s="192">
        <f t="shared" si="9"/>
        <v>0</v>
      </c>
    </row>
    <row r="37" spans="1:25">
      <c r="A37" s="10" t="s">
        <v>25</v>
      </c>
      <c r="B37" s="9" t="s">
        <v>40</v>
      </c>
      <c r="C37" s="100"/>
      <c r="D37" s="86">
        <f>投入係数表!O37</f>
        <v>2.1691738701315604E-5</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193">
        <f t="shared" si="8"/>
        <v>0</v>
      </c>
      <c r="X37" s="86">
        <f>分析係数表!E40</f>
        <v>7.1051953968348291E-2</v>
      </c>
      <c r="Y37" s="192">
        <f t="shared" si="9"/>
        <v>0</v>
      </c>
    </row>
    <row r="38" spans="1:25">
      <c r="A38" s="10" t="s">
        <v>26</v>
      </c>
      <c r="B38" s="9" t="s">
        <v>285</v>
      </c>
      <c r="C38" s="100"/>
      <c r="D38" s="86">
        <f>投入係数表!O38</f>
        <v>0</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193">
        <f t="shared" si="8"/>
        <v>0</v>
      </c>
      <c r="X38" s="86">
        <f>分析係数表!E41</f>
        <v>9.872112035903656E-2</v>
      </c>
      <c r="Y38" s="192">
        <f t="shared" si="9"/>
        <v>0</v>
      </c>
    </row>
    <row r="39" spans="1:25">
      <c r="A39" s="10" t="s">
        <v>56</v>
      </c>
      <c r="B39" s="9" t="s">
        <v>391</v>
      </c>
      <c r="C39" s="100"/>
      <c r="D39" s="86">
        <f>投入係数表!O39</f>
        <v>3.5068310900460229E-4</v>
      </c>
      <c r="E39" s="87">
        <f>$C$17*D39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S39*T39</f>
        <v>0</v>
      </c>
      <c r="V39" s="97">
        <f>分析係数表!D42</f>
        <v>0.13686157986208444</v>
      </c>
      <c r="W39" s="193">
        <f>ROUND(S39*V39,0)</f>
        <v>0</v>
      </c>
      <c r="X39" s="86">
        <f>分析係数表!E42</f>
        <v>0.12798116275158378</v>
      </c>
      <c r="Y39" s="192">
        <f>ROUND(S39*X39,0)</f>
        <v>0</v>
      </c>
    </row>
    <row r="40" spans="1:25">
      <c r="A40" s="10" t="s">
        <v>200</v>
      </c>
      <c r="B40" s="9" t="s">
        <v>41</v>
      </c>
      <c r="C40" s="100"/>
      <c r="D40" s="86">
        <f>投入係数表!O40</f>
        <v>1.6333879242090649E-2</v>
      </c>
      <c r="E40" s="87">
        <f>$C$17*D40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S40*T40</f>
        <v>0</v>
      </c>
      <c r="V40" s="97">
        <f>分析係数表!D43</f>
        <v>0.11965406207615147</v>
      </c>
      <c r="W40" s="193">
        <f>ROUND(S40*V40,0)</f>
        <v>0</v>
      </c>
      <c r="X40" s="86">
        <f>分析係数表!E43</f>
        <v>0.10089499703022012</v>
      </c>
      <c r="Y40" s="192">
        <f>ROUND(S40*X40,0)</f>
        <v>0</v>
      </c>
    </row>
    <row r="41" spans="1:25">
      <c r="A41" s="10" t="s">
        <v>352</v>
      </c>
      <c r="B41" s="9" t="s">
        <v>42</v>
      </c>
      <c r="C41" s="100"/>
      <c r="D41" s="86">
        <f>投入係数表!O41</f>
        <v>8.315166502170981E-5</v>
      </c>
      <c r="E41" s="87">
        <f>$C$17*D41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S41*T41</f>
        <v>0</v>
      </c>
      <c r="V41" s="97">
        <f>分析係数表!D44</f>
        <v>0.14406819380410243</v>
      </c>
      <c r="W41" s="193">
        <f>ROUND(S41*V41,0)</f>
        <v>0</v>
      </c>
      <c r="X41" s="86">
        <f>分析係数表!E44</f>
        <v>0.11993705213297758</v>
      </c>
      <c r="Y41" s="192">
        <f>ROUND(S41*X41,0)</f>
        <v>0</v>
      </c>
    </row>
    <row r="42" spans="1:25">
      <c r="A42" s="10" t="s">
        <v>353</v>
      </c>
      <c r="B42" s="9" t="s">
        <v>287</v>
      </c>
      <c r="C42" s="100"/>
      <c r="D42" s="86">
        <f>投入係数表!O42</f>
        <v>2.7476202354999763E-4</v>
      </c>
      <c r="E42" s="87">
        <f>$C$17*D42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S42*T42</f>
        <v>0</v>
      </c>
      <c r="V42" s="97">
        <f>分析係数表!D45</f>
        <v>0</v>
      </c>
      <c r="W42" s="193">
        <f>ROUND(S42*V42,0)</f>
        <v>0</v>
      </c>
      <c r="X42" s="86">
        <f>分析係数表!E45</f>
        <v>0</v>
      </c>
      <c r="Y42" s="192">
        <f>ROUND(S42*X42,0)</f>
        <v>0</v>
      </c>
    </row>
    <row r="43" spans="1:25">
      <c r="A43" s="10" t="s">
        <v>354</v>
      </c>
      <c r="B43" s="9" t="s">
        <v>288</v>
      </c>
      <c r="C43" s="100"/>
      <c r="D43" s="86">
        <f>投入係数表!O43</f>
        <v>3.4019876863229971E-3</v>
      </c>
      <c r="E43" s="87">
        <f>$C$17*D43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S43*T43</f>
        <v>0</v>
      </c>
      <c r="V43" s="97">
        <f>分析係数表!D46</f>
        <v>2.303242583452741E-3</v>
      </c>
      <c r="W43" s="193">
        <f>ROUND(S43*V43,0)</f>
        <v>0</v>
      </c>
      <c r="X43" s="86">
        <f>分析係数表!E46</f>
        <v>2.2926285623308391E-3</v>
      </c>
      <c r="Y43" s="192">
        <f>ROUND(S43*X43,0)</f>
        <v>0</v>
      </c>
    </row>
    <row r="44" spans="1:25">
      <c r="A44" s="216">
        <v>40</v>
      </c>
      <c r="B44" s="20" t="s">
        <v>156</v>
      </c>
      <c r="C44" s="224">
        <f>SUM(C5:C43)</f>
        <v>0</v>
      </c>
      <c r="D44" s="103">
        <f>投入係数表!O44</f>
        <v>0.74565713314750748</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90">
        <f>SUM(W5:W43)</f>
        <v>0</v>
      </c>
      <c r="X44" s="103">
        <f>分析係数表!E47</f>
        <v>5.7136770824146227E-2</v>
      </c>
      <c r="Y44" s="191">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309</v>
      </c>
      <c r="S2" s="5" t="s">
        <v>158</v>
      </c>
      <c r="U2" s="74" t="s">
        <v>216</v>
      </c>
      <c r="W2" s="5" t="s">
        <v>135</v>
      </c>
      <c r="Y2" s="5" t="s">
        <v>159</v>
      </c>
    </row>
    <row r="3" spans="1:25" ht="45">
      <c r="B3" s="75"/>
      <c r="C3" s="76" t="s">
        <v>234</v>
      </c>
      <c r="D3" s="76" t="s">
        <v>245</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投入係数表!P5</f>
        <v>0</v>
      </c>
      <c r="E5" s="87">
        <f t="shared" ref="E5:E38" si="0">$C$18*D5</f>
        <v>0</v>
      </c>
      <c r="F5" s="86">
        <f>分析係数表!C8</f>
        <v>0.16988323914406789</v>
      </c>
      <c r="G5" s="87">
        <f t="shared" ref="G5:G38" si="1">E5*F5</f>
        <v>0</v>
      </c>
      <c r="H5" s="87">
        <f t="array" ref="H5:H43">MMULT(逆行列係数!C5:AO43,'14'!G5:G43)</f>
        <v>0</v>
      </c>
      <c r="I5" s="87">
        <f t="shared" ref="I5:I38" si="2">C5+H5</f>
        <v>0</v>
      </c>
      <c r="J5" s="86">
        <f>分析係数表!G8</f>
        <v>0.11982810575688495</v>
      </c>
      <c r="K5" s="88">
        <f t="shared" ref="K5:K38" si="3">I5*J5</f>
        <v>0</v>
      </c>
      <c r="L5" s="89" t="s">
        <v>189</v>
      </c>
      <c r="M5" s="90" t="s">
        <v>189</v>
      </c>
      <c r="N5" s="91">
        <f>分析係数表!H8</f>
        <v>1.1007693311748612E-2</v>
      </c>
      <c r="O5" s="92">
        <f t="shared" ref="O5:O43" si="4">$M$44*N5</f>
        <v>0</v>
      </c>
      <c r="P5" s="86">
        <f>分析係数表!C8</f>
        <v>0.16988323914406789</v>
      </c>
      <c r="Q5" s="92">
        <f t="shared" ref="Q5:Q38" si="5">O5*P5</f>
        <v>0</v>
      </c>
      <c r="R5" s="93">
        <f t="array" ref="R5:R43">MMULT(逆行列係数!C5:AO43,'14'!Q5:Q43)</f>
        <v>0</v>
      </c>
      <c r="S5" s="94">
        <f t="shared" ref="S5:S38" si="6">I5+R5</f>
        <v>0</v>
      </c>
      <c r="T5" s="95">
        <f>分析係数表!F8</f>
        <v>0.4520504153237429</v>
      </c>
      <c r="U5" s="96">
        <f t="shared" ref="U5:U38" si="7">S5*T5</f>
        <v>0</v>
      </c>
      <c r="V5" s="97">
        <f>分析係数表!D8</f>
        <v>0.2736524906322878</v>
      </c>
      <c r="W5" s="98">
        <f t="shared" ref="W5:W38" si="8">ROUND(S5*V5,0)</f>
        <v>0</v>
      </c>
      <c r="X5" s="86">
        <f>分析係数表!E8</f>
        <v>4.6479574456934729E-2</v>
      </c>
      <c r="Y5" s="99">
        <f t="shared" ref="Y5:Y38" si="9">ROUND(S5*X5,0)</f>
        <v>0</v>
      </c>
    </row>
    <row r="6" spans="1:25">
      <c r="A6" s="10" t="s">
        <v>226</v>
      </c>
      <c r="B6" s="9" t="s">
        <v>274</v>
      </c>
      <c r="C6" s="100"/>
      <c r="D6" s="86">
        <f>投入係数表!P6</f>
        <v>0</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98">
        <f t="shared" si="8"/>
        <v>0</v>
      </c>
      <c r="X6" s="86">
        <f>分析係数表!E9</f>
        <v>0.11439422008151168</v>
      </c>
      <c r="Y6" s="99">
        <f t="shared" si="9"/>
        <v>0</v>
      </c>
    </row>
    <row r="7" spans="1:25">
      <c r="A7" s="10" t="s">
        <v>227</v>
      </c>
      <c r="B7" s="9" t="s">
        <v>275</v>
      </c>
      <c r="C7" s="100"/>
      <c r="D7" s="86">
        <f>投入係数表!P7</f>
        <v>0</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98">
        <f t="shared" si="8"/>
        <v>0</v>
      </c>
      <c r="X7" s="86">
        <f>分析係数表!E10</f>
        <v>2.6958057972911079E-2</v>
      </c>
      <c r="Y7" s="99">
        <f t="shared" si="9"/>
        <v>0</v>
      </c>
    </row>
    <row r="8" spans="1:25">
      <c r="A8" s="10" t="s">
        <v>228</v>
      </c>
      <c r="B8" s="9" t="s">
        <v>27</v>
      </c>
      <c r="C8" s="100"/>
      <c r="D8" s="86">
        <f>投入係数表!P8</f>
        <v>2.568789520591824E-4</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98">
        <f t="shared" si="8"/>
        <v>0</v>
      </c>
      <c r="X8" s="86">
        <f>分析係数表!E11</f>
        <v>2.1852680950858117E-2</v>
      </c>
      <c r="Y8" s="99">
        <f t="shared" si="9"/>
        <v>0</v>
      </c>
    </row>
    <row r="9" spans="1:25">
      <c r="A9" s="10" t="s">
        <v>229</v>
      </c>
      <c r="B9" s="9" t="s">
        <v>196</v>
      </c>
      <c r="C9" s="100"/>
      <c r="D9" s="86">
        <f>投入係数表!P9</f>
        <v>0</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98">
        <f t="shared" si="8"/>
        <v>0</v>
      </c>
      <c r="X9" s="86">
        <f>分析係数表!E12</f>
        <v>3.539948357013805E-2</v>
      </c>
      <c r="Y9" s="99">
        <f t="shared" si="9"/>
        <v>0</v>
      </c>
    </row>
    <row r="10" spans="1:25">
      <c r="A10" s="10" t="s">
        <v>230</v>
      </c>
      <c r="B10" s="9" t="s">
        <v>28</v>
      </c>
      <c r="C10" s="100"/>
      <c r="D10" s="86">
        <f>投入係数表!P10</f>
        <v>1.2358383730164324E-3</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98">
        <f t="shared" si="8"/>
        <v>0</v>
      </c>
      <c r="X10" s="86">
        <f>分析係数表!E13</f>
        <v>0.12199715046769498</v>
      </c>
      <c r="Y10" s="99">
        <f t="shared" si="9"/>
        <v>0</v>
      </c>
    </row>
    <row r="11" spans="1:25">
      <c r="A11" s="10" t="s">
        <v>231</v>
      </c>
      <c r="B11" s="9" t="s">
        <v>276</v>
      </c>
      <c r="C11" s="100"/>
      <c r="D11" s="86">
        <f>投入係数表!P11</f>
        <v>4.7225002466977743E-3</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98">
        <f t="shared" si="8"/>
        <v>0</v>
      </c>
      <c r="X11" s="86">
        <f>分析係数表!E14</f>
        <v>3.8130342673435243E-2</v>
      </c>
      <c r="Y11" s="99">
        <f t="shared" si="9"/>
        <v>0</v>
      </c>
    </row>
    <row r="12" spans="1:25">
      <c r="A12" s="10" t="s">
        <v>232</v>
      </c>
      <c r="B12" s="9" t="s">
        <v>29</v>
      </c>
      <c r="C12" s="100"/>
      <c r="D12" s="86">
        <f>投入係数表!P12</f>
        <v>7.1471869405246909E-3</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98">
        <f t="shared" si="8"/>
        <v>0</v>
      </c>
      <c r="X12" s="86">
        <f>分析係数表!E15</f>
        <v>1.8544573004253467E-2</v>
      </c>
      <c r="Y12" s="99">
        <f t="shared" si="9"/>
        <v>0</v>
      </c>
    </row>
    <row r="13" spans="1:25">
      <c r="A13" s="10" t="s">
        <v>233</v>
      </c>
      <c r="B13" s="9" t="s">
        <v>30</v>
      </c>
      <c r="C13" s="100"/>
      <c r="D13" s="86">
        <f>投入係数表!P13</f>
        <v>5.3928916581692989E-3</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98">
        <f t="shared" si="8"/>
        <v>0</v>
      </c>
      <c r="X13" s="86">
        <f>分析係数表!E16</f>
        <v>1.2952602682604767E-2</v>
      </c>
      <c r="Y13" s="99">
        <f t="shared" si="9"/>
        <v>0</v>
      </c>
    </row>
    <row r="14" spans="1:25">
      <c r="A14" s="10" t="s">
        <v>2</v>
      </c>
      <c r="B14" s="9" t="s">
        <v>388</v>
      </c>
      <c r="C14" s="100"/>
      <c r="D14" s="86">
        <f>投入係数表!P14</f>
        <v>6.3107640112588168E-3</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98">
        <f t="shared" si="8"/>
        <v>0</v>
      </c>
      <c r="X14" s="86">
        <f>分析係数表!E17</f>
        <v>4.2061277361062542E-2</v>
      </c>
      <c r="Y14" s="99">
        <f t="shared" si="9"/>
        <v>0</v>
      </c>
    </row>
    <row r="15" spans="1:25">
      <c r="A15" s="10" t="s">
        <v>3</v>
      </c>
      <c r="B15" s="9" t="s">
        <v>31</v>
      </c>
      <c r="C15" s="100"/>
      <c r="D15" s="86">
        <f>投入係数表!P15</f>
        <v>4.0082514531673647E-3</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98">
        <f t="shared" si="8"/>
        <v>0</v>
      </c>
      <c r="X15" s="86">
        <f>分析係数表!E18</f>
        <v>3.8178621954614265E-2</v>
      </c>
      <c r="Y15" s="99">
        <f t="shared" si="9"/>
        <v>0</v>
      </c>
    </row>
    <row r="16" spans="1:25">
      <c r="A16" s="10" t="s">
        <v>4</v>
      </c>
      <c r="B16" s="9" t="s">
        <v>32</v>
      </c>
      <c r="C16" s="100"/>
      <c r="D16" s="86">
        <f>投入係数表!P16</f>
        <v>0.20279183563506273</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98">
        <f t="shared" si="8"/>
        <v>0</v>
      </c>
      <c r="X16" s="86">
        <f>分析係数表!E19</f>
        <v>8.1137788631236215E-3</v>
      </c>
      <c r="Y16" s="99">
        <f t="shared" si="9"/>
        <v>0</v>
      </c>
    </row>
    <row r="17" spans="1:25">
      <c r="A17" s="10" t="s">
        <v>5</v>
      </c>
      <c r="B17" s="9" t="s">
        <v>33</v>
      </c>
      <c r="C17" s="100"/>
      <c r="D17" s="86">
        <f>投入係数表!P17</f>
        <v>6.8202928106786465E-2</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98">
        <f t="shared" si="8"/>
        <v>0</v>
      </c>
      <c r="X17" s="86">
        <f>分析係数表!E20</f>
        <v>2.4562278789456368E-2</v>
      </c>
      <c r="Y17" s="99">
        <f t="shared" si="9"/>
        <v>0</v>
      </c>
    </row>
    <row r="18" spans="1:25">
      <c r="A18" s="10" t="s">
        <v>6</v>
      </c>
      <c r="B18" s="9" t="s">
        <v>34</v>
      </c>
      <c r="C18" s="85">
        <f>最終需要_まとめ!C19</f>
        <v>0</v>
      </c>
      <c r="D18" s="86">
        <f>投入係数表!P18</f>
        <v>9.0720561123876747E-2</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98">
        <f t="shared" si="8"/>
        <v>0</v>
      </c>
      <c r="X18" s="86">
        <f>分析係数表!E21</f>
        <v>5.4343995376178865E-2</v>
      </c>
      <c r="Y18" s="99">
        <f t="shared" si="9"/>
        <v>0</v>
      </c>
    </row>
    <row r="19" spans="1:25">
      <c r="A19" s="10" t="s">
        <v>7</v>
      </c>
      <c r="B19" s="9" t="s">
        <v>277</v>
      </c>
      <c r="C19" s="100"/>
      <c r="D19" s="86">
        <f>投入係数表!P19</f>
        <v>1.3016244461047596E-3</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98">
        <f t="shared" si="8"/>
        <v>0</v>
      </c>
      <c r="X19" s="86">
        <f>分析係数表!E22</f>
        <v>2.8940662878506891E-2</v>
      </c>
      <c r="Y19" s="99">
        <f t="shared" si="9"/>
        <v>0</v>
      </c>
    </row>
    <row r="20" spans="1:25">
      <c r="A20" s="10" t="s">
        <v>8</v>
      </c>
      <c r="B20" s="9" t="s">
        <v>278</v>
      </c>
      <c r="C20" s="100"/>
      <c r="D20" s="86">
        <f>投入係数表!P20</f>
        <v>5.7484497198609721E-4</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98">
        <f t="shared" si="8"/>
        <v>0</v>
      </c>
      <c r="X20" s="86">
        <f>分析係数表!E23</f>
        <v>3.4275414947972954E-2</v>
      </c>
      <c r="Y20" s="99">
        <f t="shared" si="9"/>
        <v>0</v>
      </c>
    </row>
    <row r="21" spans="1:25">
      <c r="A21" s="10" t="s">
        <v>9</v>
      </c>
      <c r="B21" s="9" t="s">
        <v>279</v>
      </c>
      <c r="C21" s="100"/>
      <c r="D21" s="86">
        <f>投入係数表!P21</f>
        <v>2.1928691029442399E-5</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98">
        <f t="shared" si="8"/>
        <v>0</v>
      </c>
      <c r="X21" s="86">
        <f>分析係数表!E24</f>
        <v>4.4933066139114755E-2</v>
      </c>
      <c r="Y21" s="99">
        <f t="shared" si="9"/>
        <v>0</v>
      </c>
    </row>
    <row r="22" spans="1:25">
      <c r="A22" s="10" t="s">
        <v>10</v>
      </c>
      <c r="B22" s="9" t="s">
        <v>280</v>
      </c>
      <c r="C22" s="100"/>
      <c r="D22" s="86">
        <f>投入係数表!P22</f>
        <v>7.0547731711863267E-3</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98">
        <f t="shared" si="8"/>
        <v>0</v>
      </c>
      <c r="X22" s="86">
        <f>分析係数表!E25</f>
        <v>3.4440766876912506E-2</v>
      </c>
      <c r="Y22" s="99">
        <f t="shared" si="9"/>
        <v>0</v>
      </c>
    </row>
    <row r="23" spans="1:25">
      <c r="A23" s="10" t="s">
        <v>11</v>
      </c>
      <c r="B23" s="9" t="s">
        <v>35</v>
      </c>
      <c r="C23" s="100"/>
      <c r="D23" s="86">
        <f>投入係数表!P23</f>
        <v>8.2545858375115326E-4</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98">
        <f t="shared" si="8"/>
        <v>0</v>
      </c>
      <c r="X23" s="86">
        <f>分析係数表!E26</f>
        <v>2.4685974681555249E-2</v>
      </c>
      <c r="Y23" s="99">
        <f t="shared" si="9"/>
        <v>0</v>
      </c>
    </row>
    <row r="24" spans="1:25">
      <c r="A24" s="10" t="s">
        <v>12</v>
      </c>
      <c r="B24" s="9" t="s">
        <v>389</v>
      </c>
      <c r="C24" s="100"/>
      <c r="D24" s="86">
        <f>投入係数表!P24</f>
        <v>3.9158376838290004E-5</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98">
        <f t="shared" si="8"/>
        <v>0</v>
      </c>
      <c r="X24" s="86">
        <f>分析係数表!E27</f>
        <v>2.2430380263578655E-2</v>
      </c>
      <c r="Y24" s="99">
        <f t="shared" si="9"/>
        <v>0</v>
      </c>
    </row>
    <row r="25" spans="1:25">
      <c r="A25" s="10" t="s">
        <v>13</v>
      </c>
      <c r="B25" s="9" t="s">
        <v>197</v>
      </c>
      <c r="C25" s="100"/>
      <c r="D25" s="86">
        <f>投入係数表!P25</f>
        <v>0</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98">
        <f t="shared" si="8"/>
        <v>0</v>
      </c>
      <c r="X25" s="86">
        <f>分析係数表!E28</f>
        <v>2.8133457885501985E-2</v>
      </c>
      <c r="Y25" s="99">
        <f t="shared" si="9"/>
        <v>0</v>
      </c>
    </row>
    <row r="26" spans="1:25">
      <c r="A26" s="10" t="s">
        <v>14</v>
      </c>
      <c r="B26" s="9" t="s">
        <v>55</v>
      </c>
      <c r="C26" s="100"/>
      <c r="D26" s="86">
        <f>投入係数表!P26</f>
        <v>5.9787009756701176E-3</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98">
        <f t="shared" si="8"/>
        <v>0</v>
      </c>
      <c r="X26" s="86">
        <f>分析係数表!E29</f>
        <v>6.1557890505000185E-2</v>
      </c>
      <c r="Y26" s="99">
        <f t="shared" si="9"/>
        <v>0</v>
      </c>
    </row>
    <row r="27" spans="1:25">
      <c r="A27" s="10" t="s">
        <v>15</v>
      </c>
      <c r="B27" s="9" t="s">
        <v>36</v>
      </c>
      <c r="C27" s="100"/>
      <c r="D27" s="86">
        <f>投入係数表!P27</f>
        <v>3.0230266919159879E-3</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98">
        <f t="shared" si="8"/>
        <v>0</v>
      </c>
      <c r="X27" s="86">
        <f>分析係数表!E30</f>
        <v>6.5897217034789901E-2</v>
      </c>
      <c r="Y27" s="99">
        <f t="shared" si="9"/>
        <v>0</v>
      </c>
    </row>
    <row r="28" spans="1:25">
      <c r="A28" s="10" t="s">
        <v>16</v>
      </c>
      <c r="B28" s="9" t="s">
        <v>198</v>
      </c>
      <c r="C28" s="100"/>
      <c r="D28" s="86">
        <f>投入係数表!P28</f>
        <v>2.3922635578048128E-2</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98">
        <f t="shared" si="8"/>
        <v>0</v>
      </c>
      <c r="X28" s="86">
        <f>分析係数表!E31</f>
        <v>6.5953615120199595E-3</v>
      </c>
      <c r="Y28" s="99">
        <f t="shared" si="9"/>
        <v>0</v>
      </c>
    </row>
    <row r="29" spans="1:25">
      <c r="A29" s="10" t="s">
        <v>17</v>
      </c>
      <c r="B29" s="9" t="s">
        <v>281</v>
      </c>
      <c r="C29" s="100"/>
      <c r="D29" s="86">
        <f>投入係数表!P29</f>
        <v>6.9701910772156203E-4</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98">
        <f t="shared" si="8"/>
        <v>0</v>
      </c>
      <c r="X29" s="86">
        <f>分析係数表!E32</f>
        <v>1.7896698615548455E-2</v>
      </c>
      <c r="Y29" s="99">
        <f t="shared" si="9"/>
        <v>0</v>
      </c>
    </row>
    <row r="30" spans="1:25">
      <c r="A30" s="10" t="s">
        <v>18</v>
      </c>
      <c r="B30" s="9" t="s">
        <v>282</v>
      </c>
      <c r="C30" s="100"/>
      <c r="D30" s="86">
        <f>投入係数表!P30</f>
        <v>8.3015758897174801E-5</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98">
        <f t="shared" si="8"/>
        <v>0</v>
      </c>
      <c r="X30" s="86">
        <f>分析係数表!E33</f>
        <v>6.2471900008991998E-2</v>
      </c>
      <c r="Y30" s="99">
        <f t="shared" si="9"/>
        <v>0</v>
      </c>
    </row>
    <row r="31" spans="1:25">
      <c r="A31" s="10" t="s">
        <v>19</v>
      </c>
      <c r="B31" s="9" t="s">
        <v>283</v>
      </c>
      <c r="C31" s="100"/>
      <c r="D31" s="86">
        <f>投入係数表!P31</f>
        <v>4.4231736141458852E-2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98">
        <f t="shared" si="8"/>
        <v>0</v>
      </c>
      <c r="X31" s="86">
        <f>分析係数表!E34</f>
        <v>0.14658203786750718</v>
      </c>
      <c r="Y31" s="99">
        <f t="shared" si="9"/>
        <v>0</v>
      </c>
    </row>
    <row r="32" spans="1:25">
      <c r="A32" s="10" t="s">
        <v>20</v>
      </c>
      <c r="B32" s="9" t="s">
        <v>37</v>
      </c>
      <c r="C32" s="100"/>
      <c r="D32" s="86">
        <f>投入係数表!P32</f>
        <v>1.2020055354281498E-2</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98">
        <f t="shared" si="8"/>
        <v>0</v>
      </c>
      <c r="X32" s="86">
        <f>分析係数表!E35</f>
        <v>4.3787951741632962E-2</v>
      </c>
      <c r="Y32" s="99">
        <f t="shared" si="9"/>
        <v>0</v>
      </c>
    </row>
    <row r="33" spans="1:25">
      <c r="A33" s="10" t="s">
        <v>21</v>
      </c>
      <c r="B33" s="9" t="s">
        <v>38</v>
      </c>
      <c r="C33" s="100"/>
      <c r="D33" s="86">
        <f>投入係数表!P33</f>
        <v>3.6667904071374757E-3</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98">
        <f t="shared" si="8"/>
        <v>0</v>
      </c>
      <c r="X33" s="86">
        <f>分析係数表!E36</f>
        <v>1.4152245516969955E-2</v>
      </c>
      <c r="Y33" s="99">
        <f t="shared" si="9"/>
        <v>0</v>
      </c>
    </row>
    <row r="34" spans="1:25">
      <c r="A34" s="10" t="s">
        <v>22</v>
      </c>
      <c r="B34" s="9" t="s">
        <v>409</v>
      </c>
      <c r="C34" s="100"/>
      <c r="D34" s="86">
        <f>投入係数表!P34</f>
        <v>2.1071905744220614E-2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98">
        <f t="shared" si="8"/>
        <v>0</v>
      </c>
      <c r="X34" s="86">
        <f>分析係数表!E37</f>
        <v>6.9101643267789628E-2</v>
      </c>
      <c r="Y34" s="99">
        <f t="shared" si="9"/>
        <v>0</v>
      </c>
    </row>
    <row r="35" spans="1:25">
      <c r="A35" s="10" t="s">
        <v>23</v>
      </c>
      <c r="B35" s="9" t="s">
        <v>199</v>
      </c>
      <c r="C35" s="100"/>
      <c r="D35" s="86">
        <f>投入係数表!P35</f>
        <v>5.8345981489052101E-3</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98">
        <f t="shared" si="8"/>
        <v>0</v>
      </c>
      <c r="X35" s="86">
        <f>分析係数表!E38</f>
        <v>3.4218337111297577E-2</v>
      </c>
      <c r="Y35" s="99">
        <f t="shared" si="9"/>
        <v>0</v>
      </c>
    </row>
    <row r="36" spans="1:25">
      <c r="A36" s="10" t="s">
        <v>24</v>
      </c>
      <c r="B36" s="9" t="s">
        <v>39</v>
      </c>
      <c r="C36" s="100"/>
      <c r="D36" s="86">
        <f>投入係数表!P36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98">
        <f t="shared" si="8"/>
        <v>0</v>
      </c>
      <c r="X36" s="86">
        <f>分析係数表!E39</f>
        <v>5.4632803645743147E-2</v>
      </c>
      <c r="Y36" s="99">
        <f t="shared" si="9"/>
        <v>0</v>
      </c>
    </row>
    <row r="37" spans="1:25">
      <c r="A37" s="10" t="s">
        <v>25</v>
      </c>
      <c r="B37" s="9" t="s">
        <v>40</v>
      </c>
      <c r="C37" s="100"/>
      <c r="D37" s="86">
        <f>投入係数表!P37</f>
        <v>3.5085905647107838E-4</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98">
        <f t="shared" si="8"/>
        <v>0</v>
      </c>
      <c r="X37" s="86">
        <f>分析係数表!E40</f>
        <v>7.1051953968348291E-2</v>
      </c>
      <c r="Y37" s="99">
        <f t="shared" si="9"/>
        <v>0</v>
      </c>
    </row>
    <row r="38" spans="1:25">
      <c r="A38" s="10" t="s">
        <v>26</v>
      </c>
      <c r="B38" s="9" t="s">
        <v>285</v>
      </c>
      <c r="C38" s="100"/>
      <c r="D38" s="86">
        <f>投入係数表!P38</f>
        <v>0</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98">
        <f t="shared" si="8"/>
        <v>0</v>
      </c>
      <c r="X38" s="86">
        <f>分析係数表!E41</f>
        <v>9.872112035903656E-2</v>
      </c>
      <c r="Y38" s="99">
        <f t="shared" si="9"/>
        <v>0</v>
      </c>
    </row>
    <row r="39" spans="1:25">
      <c r="A39" s="10" t="s">
        <v>56</v>
      </c>
      <c r="B39" s="9" t="s">
        <v>391</v>
      </c>
      <c r="C39" s="100"/>
      <c r="D39" s="86">
        <f>投入係数表!P39</f>
        <v>8.6618329566297487E-4</v>
      </c>
      <c r="E39" s="87">
        <f>$C$18*D39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S39*T39</f>
        <v>0</v>
      </c>
      <c r="V39" s="97">
        <f>分析係数表!D42</f>
        <v>0.13686157986208444</v>
      </c>
      <c r="W39" s="98">
        <f>ROUND(S39*V39,0)</f>
        <v>0</v>
      </c>
      <c r="X39" s="86">
        <f>分析係数表!E42</f>
        <v>0.12798116275158378</v>
      </c>
      <c r="Y39" s="99">
        <f>ROUND(S39*X39,0)</f>
        <v>0</v>
      </c>
    </row>
    <row r="40" spans="1:25">
      <c r="A40" s="10" t="s">
        <v>200</v>
      </c>
      <c r="B40" s="9" t="s">
        <v>41</v>
      </c>
      <c r="C40" s="100"/>
      <c r="D40" s="86">
        <f>投入係数表!P40</f>
        <v>3.2321324242324569E-2</v>
      </c>
      <c r="E40" s="87">
        <f>$C$18*D40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S40*T40</f>
        <v>0</v>
      </c>
      <c r="V40" s="97">
        <f>分析係数表!D43</f>
        <v>0.11965406207615147</v>
      </c>
      <c r="W40" s="98">
        <f>ROUND(S40*V40,0)</f>
        <v>0</v>
      </c>
      <c r="X40" s="86">
        <f>分析係数表!E43</f>
        <v>0.10089499703022012</v>
      </c>
      <c r="Y40" s="99">
        <f>ROUND(S40*X40,0)</f>
        <v>0</v>
      </c>
    </row>
    <row r="41" spans="1:25">
      <c r="A41" s="10" t="s">
        <v>352</v>
      </c>
      <c r="B41" s="9" t="s">
        <v>42</v>
      </c>
      <c r="C41" s="100"/>
      <c r="D41" s="86">
        <f>投入係数表!P41</f>
        <v>1.002454447060224E-4</v>
      </c>
      <c r="E41" s="87">
        <f>$C$18*D41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S41*T41</f>
        <v>0</v>
      </c>
      <c r="V41" s="97">
        <f>分析係数表!D44</f>
        <v>0.14406819380410243</v>
      </c>
      <c r="W41" s="98">
        <f>ROUND(S41*V41,0)</f>
        <v>0</v>
      </c>
      <c r="X41" s="86">
        <f>分析係数表!E44</f>
        <v>0.11993705213297758</v>
      </c>
      <c r="Y41" s="99">
        <f>ROUND(S41*X41,0)</f>
        <v>0</v>
      </c>
    </row>
    <row r="42" spans="1:25">
      <c r="A42" s="10" t="s">
        <v>353</v>
      </c>
      <c r="B42" s="9" t="s">
        <v>287</v>
      </c>
      <c r="C42" s="100"/>
      <c r="D42" s="86">
        <f>投入係数表!P42</f>
        <v>4.1664512955940562E-4</v>
      </c>
      <c r="E42" s="87">
        <f>$C$18*D42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S42*T42</f>
        <v>0</v>
      </c>
      <c r="V42" s="97">
        <f>分析係数表!D45</f>
        <v>0</v>
      </c>
      <c r="W42" s="98">
        <f>ROUND(S42*V42,0)</f>
        <v>0</v>
      </c>
      <c r="X42" s="86">
        <f>分析係数表!E45</f>
        <v>0</v>
      </c>
      <c r="Y42" s="99">
        <f>ROUND(S42*X42,0)</f>
        <v>0</v>
      </c>
    </row>
    <row r="43" spans="1:25">
      <c r="A43" s="10" t="s">
        <v>354</v>
      </c>
      <c r="B43" s="9" t="s">
        <v>288</v>
      </c>
      <c r="C43" s="100"/>
      <c r="D43" s="86">
        <f>投入係数表!P43</f>
        <v>4.8446743824332389E-3</v>
      </c>
      <c r="E43" s="87">
        <f>$C$18*D43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S43*T43</f>
        <v>0</v>
      </c>
      <c r="V43" s="97">
        <f>分析係数表!D46</f>
        <v>2.303242583452741E-3</v>
      </c>
      <c r="W43" s="98">
        <f>ROUND(S43*V43,0)</f>
        <v>0</v>
      </c>
      <c r="X43" s="86">
        <f>分析係数表!E46</f>
        <v>2.2926285623308391E-3</v>
      </c>
      <c r="Y43" s="99">
        <f>ROUND(S43*X43,0)</f>
        <v>0</v>
      </c>
    </row>
    <row r="44" spans="1:25">
      <c r="A44" s="216">
        <v>40</v>
      </c>
      <c r="B44" s="20" t="s">
        <v>156</v>
      </c>
      <c r="C44" s="224">
        <f>SUM(C5:C43)</f>
        <v>0</v>
      </c>
      <c r="D44" s="103">
        <f>投入係数表!P44</f>
        <v>0.56003684020092948</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12">
        <f>SUM(W5:W43)</f>
        <v>0</v>
      </c>
      <c r="X44" s="103">
        <f>分析係数表!E47</f>
        <v>5.7136770824146227E-2</v>
      </c>
      <c r="Y44" s="113">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308</v>
      </c>
      <c r="S2" s="5" t="s">
        <v>158</v>
      </c>
      <c r="U2" s="74" t="s">
        <v>216</v>
      </c>
      <c r="W2" s="5" t="s">
        <v>135</v>
      </c>
      <c r="Y2" s="5" t="s">
        <v>159</v>
      </c>
    </row>
    <row r="3" spans="1:25" ht="45">
      <c r="B3" s="75"/>
      <c r="C3" s="76" t="s">
        <v>234</v>
      </c>
      <c r="D3" s="76" t="s">
        <v>320</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投入係数表!Q5</f>
        <v>0</v>
      </c>
      <c r="E5" s="87">
        <f t="shared" ref="E5:E38" si="0">$C$19*D5</f>
        <v>0</v>
      </c>
      <c r="F5" s="86">
        <f>分析係数表!C8</f>
        <v>0.16988323914406789</v>
      </c>
      <c r="G5" s="87">
        <f t="shared" ref="G5:G38" si="1">E5*F5</f>
        <v>0</v>
      </c>
      <c r="H5" s="87">
        <f t="array" ref="H5:H43">MMULT(逆行列係数!C5:AO43,'15'!G5:G43)</f>
        <v>0</v>
      </c>
      <c r="I5" s="87">
        <f t="shared" ref="I5:I38" si="2">C5+H5</f>
        <v>0</v>
      </c>
      <c r="J5" s="86">
        <f>分析係数表!G8</f>
        <v>0.11982810575688495</v>
      </c>
      <c r="K5" s="88">
        <f t="shared" ref="K5:K38" si="3">I5*J5</f>
        <v>0</v>
      </c>
      <c r="L5" s="89" t="s">
        <v>189</v>
      </c>
      <c r="M5" s="90" t="s">
        <v>189</v>
      </c>
      <c r="N5" s="91">
        <f>分析係数表!H8</f>
        <v>1.1007693311748612E-2</v>
      </c>
      <c r="O5" s="92">
        <f t="shared" ref="O5:O43" si="4">$M$44*N5</f>
        <v>0</v>
      </c>
      <c r="P5" s="86">
        <f>分析係数表!C8</f>
        <v>0.16988323914406789</v>
      </c>
      <c r="Q5" s="92">
        <f t="shared" ref="Q5:Q38" si="5">O5*P5</f>
        <v>0</v>
      </c>
      <c r="R5" s="93">
        <f t="array" ref="R5:R43">MMULT(逆行列係数!C5:AO43,'15'!Q5:Q43)</f>
        <v>0</v>
      </c>
      <c r="S5" s="94">
        <f t="shared" ref="S5:S38" si="6">I5+R5</f>
        <v>0</v>
      </c>
      <c r="T5" s="95">
        <f>分析係数表!F8</f>
        <v>0.4520504153237429</v>
      </c>
      <c r="U5" s="96">
        <f t="shared" ref="U5:U38" si="7">S5*T5</f>
        <v>0</v>
      </c>
      <c r="V5" s="97">
        <f>分析係数表!D8</f>
        <v>0.2736524906322878</v>
      </c>
      <c r="W5" s="193">
        <f t="shared" ref="W5:W38" si="8">ROUND(S5*V5,0)</f>
        <v>0</v>
      </c>
      <c r="X5" s="86">
        <f>分析係数表!E8</f>
        <v>4.6479574456934729E-2</v>
      </c>
      <c r="Y5" s="192">
        <f t="shared" ref="Y5:Y38" si="9">ROUND(S5*X5,0)</f>
        <v>0</v>
      </c>
    </row>
    <row r="6" spans="1:25">
      <c r="A6" s="10" t="s">
        <v>226</v>
      </c>
      <c r="B6" s="9" t="s">
        <v>274</v>
      </c>
      <c r="C6" s="100"/>
      <c r="D6" s="86">
        <f>投入係数表!Q6</f>
        <v>0</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193">
        <f t="shared" si="8"/>
        <v>0</v>
      </c>
      <c r="X6" s="86">
        <f>分析係数表!E9</f>
        <v>0.11439422008151168</v>
      </c>
      <c r="Y6" s="192">
        <f t="shared" si="9"/>
        <v>0</v>
      </c>
    </row>
    <row r="7" spans="1:25">
      <c r="A7" s="10" t="s">
        <v>227</v>
      </c>
      <c r="B7" s="9" t="s">
        <v>275</v>
      </c>
      <c r="C7" s="100"/>
      <c r="D7" s="86">
        <f>投入係数表!Q7</f>
        <v>0</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193">
        <f t="shared" si="8"/>
        <v>0</v>
      </c>
      <c r="X7" s="86">
        <f>分析係数表!E10</f>
        <v>2.6958057972911079E-2</v>
      </c>
      <c r="Y7" s="192">
        <f t="shared" si="9"/>
        <v>0</v>
      </c>
    </row>
    <row r="8" spans="1:25">
      <c r="A8" s="10" t="s">
        <v>228</v>
      </c>
      <c r="B8" s="9" t="s">
        <v>27</v>
      </c>
      <c r="C8" s="100"/>
      <c r="D8" s="86">
        <f>投入係数表!Q8</f>
        <v>5.2853730546118124E-5</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193">
        <f t="shared" si="8"/>
        <v>0</v>
      </c>
      <c r="X8" s="86">
        <f>分析係数表!E11</f>
        <v>2.1852680950858117E-2</v>
      </c>
      <c r="Y8" s="192">
        <f t="shared" si="9"/>
        <v>0</v>
      </c>
    </row>
    <row r="9" spans="1:25">
      <c r="A9" s="10" t="s">
        <v>229</v>
      </c>
      <c r="B9" s="9" t="s">
        <v>196</v>
      </c>
      <c r="C9" s="100"/>
      <c r="D9" s="86">
        <f>投入係数表!Q9</f>
        <v>0</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193">
        <f t="shared" si="8"/>
        <v>0</v>
      </c>
      <c r="X9" s="86">
        <f>分析係数表!E12</f>
        <v>3.539948357013805E-2</v>
      </c>
      <c r="Y9" s="192">
        <f t="shared" si="9"/>
        <v>0</v>
      </c>
    </row>
    <row r="10" spans="1:25">
      <c r="A10" s="10" t="s">
        <v>230</v>
      </c>
      <c r="B10" s="9" t="s">
        <v>28</v>
      </c>
      <c r="C10" s="100"/>
      <c r="D10" s="86">
        <f>投入係数表!Q10</f>
        <v>6.8431672180763463E-4</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193">
        <f t="shared" si="8"/>
        <v>0</v>
      </c>
      <c r="X10" s="86">
        <f>分析係数表!E13</f>
        <v>0.12199715046769498</v>
      </c>
      <c r="Y10" s="192">
        <f t="shared" si="9"/>
        <v>0</v>
      </c>
    </row>
    <row r="11" spans="1:25">
      <c r="A11" s="10" t="s">
        <v>231</v>
      </c>
      <c r="B11" s="9" t="s">
        <v>276</v>
      </c>
      <c r="C11" s="100"/>
      <c r="D11" s="86">
        <f>投入係数表!Q11</f>
        <v>5.3873714819815141E-4</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193">
        <f t="shared" si="8"/>
        <v>0</v>
      </c>
      <c r="X11" s="86">
        <f>分析係数表!E14</f>
        <v>3.8130342673435243E-2</v>
      </c>
      <c r="Y11" s="192">
        <f t="shared" si="9"/>
        <v>0</v>
      </c>
    </row>
    <row r="12" spans="1:25">
      <c r="A12" s="10" t="s">
        <v>232</v>
      </c>
      <c r="B12" s="9" t="s">
        <v>29</v>
      </c>
      <c r="C12" s="100"/>
      <c r="D12" s="86">
        <f>投入係数表!Q12</f>
        <v>1.6514472649585331E-3</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193">
        <f t="shared" si="8"/>
        <v>0</v>
      </c>
      <c r="X12" s="86">
        <f>分析係数表!E15</f>
        <v>1.8544573004253467E-2</v>
      </c>
      <c r="Y12" s="192">
        <f t="shared" si="9"/>
        <v>0</v>
      </c>
    </row>
    <row r="13" spans="1:25">
      <c r="A13" s="10" t="s">
        <v>233</v>
      </c>
      <c r="B13" s="9" t="s">
        <v>30</v>
      </c>
      <c r="C13" s="100"/>
      <c r="D13" s="86">
        <f>投入係数表!Q13</f>
        <v>2.8717193596724182E-3</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193">
        <f t="shared" si="8"/>
        <v>0</v>
      </c>
      <c r="X13" s="86">
        <f>分析係数表!E16</f>
        <v>1.2952602682604767E-2</v>
      </c>
      <c r="Y13" s="192">
        <f t="shared" si="9"/>
        <v>0</v>
      </c>
    </row>
    <row r="14" spans="1:25">
      <c r="A14" s="10" t="s">
        <v>2</v>
      </c>
      <c r="B14" s="9" t="s">
        <v>388</v>
      </c>
      <c r="C14" s="100"/>
      <c r="D14" s="86">
        <f>投入係数表!Q14</f>
        <v>7.408794860762874E-3</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193">
        <f t="shared" si="8"/>
        <v>0</v>
      </c>
      <c r="X14" s="86">
        <f>分析係数表!E17</f>
        <v>4.2061277361062542E-2</v>
      </c>
      <c r="Y14" s="192">
        <f t="shared" si="9"/>
        <v>0</v>
      </c>
    </row>
    <row r="15" spans="1:25">
      <c r="A15" s="10" t="s">
        <v>3</v>
      </c>
      <c r="B15" s="9" t="s">
        <v>31</v>
      </c>
      <c r="C15" s="100"/>
      <c r="D15" s="86">
        <f>投入係数表!Q15</f>
        <v>3.3047490467783334E-3</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193">
        <f t="shared" si="8"/>
        <v>0</v>
      </c>
      <c r="X15" s="86">
        <f>分析係数表!E18</f>
        <v>3.8178621954614265E-2</v>
      </c>
      <c r="Y15" s="192">
        <f t="shared" si="9"/>
        <v>0</v>
      </c>
    </row>
    <row r="16" spans="1:25">
      <c r="A16" s="10" t="s">
        <v>4</v>
      </c>
      <c r="B16" s="9" t="s">
        <v>32</v>
      </c>
      <c r="C16" s="100"/>
      <c r="D16" s="86">
        <f>投入係数表!Q16</f>
        <v>0.13712483123896563</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193">
        <f t="shared" si="8"/>
        <v>0</v>
      </c>
      <c r="X16" s="86">
        <f>分析係数表!E19</f>
        <v>8.1137788631236215E-3</v>
      </c>
      <c r="Y16" s="192">
        <f t="shared" si="9"/>
        <v>0</v>
      </c>
    </row>
    <row r="17" spans="1:25">
      <c r="A17" s="10" t="s">
        <v>5</v>
      </c>
      <c r="B17" s="9" t="s">
        <v>33</v>
      </c>
      <c r="C17" s="100"/>
      <c r="D17" s="86">
        <f>投入係数表!Q17</f>
        <v>4.0174398765633577E-2</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193">
        <f t="shared" si="8"/>
        <v>0</v>
      </c>
      <c r="X17" s="86">
        <f>分析係数表!E20</f>
        <v>2.4562278789456368E-2</v>
      </c>
      <c r="Y17" s="192">
        <f t="shared" si="9"/>
        <v>0</v>
      </c>
    </row>
    <row r="18" spans="1:25">
      <c r="A18" s="10" t="s">
        <v>6</v>
      </c>
      <c r="B18" s="9" t="s">
        <v>34</v>
      </c>
      <c r="C18" s="100"/>
      <c r="D18" s="86">
        <f>投入係数表!Q18</f>
        <v>3.5915500793733214E-2</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193">
        <f t="shared" si="8"/>
        <v>0</v>
      </c>
      <c r="X18" s="86">
        <f>分析係数表!E21</f>
        <v>5.4343995376178865E-2</v>
      </c>
      <c r="Y18" s="192">
        <f t="shared" si="9"/>
        <v>0</v>
      </c>
    </row>
    <row r="19" spans="1:25">
      <c r="A19" s="10" t="s">
        <v>7</v>
      </c>
      <c r="B19" s="9" t="s">
        <v>277</v>
      </c>
      <c r="C19" s="85">
        <f>最終需要_まとめ!C20</f>
        <v>0</v>
      </c>
      <c r="D19" s="86">
        <f>投入係数表!Q19</f>
        <v>0.16138098452591132</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193">
        <f t="shared" si="8"/>
        <v>0</v>
      </c>
      <c r="X19" s="86">
        <f>分析係数表!E22</f>
        <v>2.8940662878506891E-2</v>
      </c>
      <c r="Y19" s="192">
        <f t="shared" si="9"/>
        <v>0</v>
      </c>
    </row>
    <row r="20" spans="1:25">
      <c r="A20" s="10" t="s">
        <v>8</v>
      </c>
      <c r="B20" s="9" t="s">
        <v>278</v>
      </c>
      <c r="C20" s="100"/>
      <c r="D20" s="86">
        <f>投入係数表!Q20</f>
        <v>3.4299289349138764E-3</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193">
        <f t="shared" si="8"/>
        <v>0</v>
      </c>
      <c r="X20" s="86">
        <f>分析係数表!E23</f>
        <v>3.4275414947972954E-2</v>
      </c>
      <c r="Y20" s="192">
        <f t="shared" si="9"/>
        <v>0</v>
      </c>
    </row>
    <row r="21" spans="1:25">
      <c r="A21" s="10" t="s">
        <v>9</v>
      </c>
      <c r="B21" s="9" t="s">
        <v>279</v>
      </c>
      <c r="C21" s="100"/>
      <c r="D21" s="86">
        <f>投入係数表!Q21</f>
        <v>2.1345489073186655E-3</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193">
        <f t="shared" si="8"/>
        <v>0</v>
      </c>
      <c r="X21" s="86">
        <f>分析係数表!E24</f>
        <v>4.4933066139114755E-2</v>
      </c>
      <c r="Y21" s="192">
        <f t="shared" si="9"/>
        <v>0</v>
      </c>
    </row>
    <row r="22" spans="1:25">
      <c r="A22" s="10" t="s">
        <v>10</v>
      </c>
      <c r="B22" s="9" t="s">
        <v>280</v>
      </c>
      <c r="C22" s="100"/>
      <c r="D22" s="86">
        <f>投入係数表!Q22</f>
        <v>2.9848448882097236E-3</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193">
        <f t="shared" si="8"/>
        <v>0</v>
      </c>
      <c r="X22" s="86">
        <f>分析係数表!E25</f>
        <v>3.4440766876912506E-2</v>
      </c>
      <c r="Y22" s="192">
        <f t="shared" si="9"/>
        <v>0</v>
      </c>
    </row>
    <row r="23" spans="1:25">
      <c r="A23" s="10" t="s">
        <v>11</v>
      </c>
      <c r="B23" s="9" t="s">
        <v>35</v>
      </c>
      <c r="C23" s="100"/>
      <c r="D23" s="86">
        <f>投入係数表!Q23</f>
        <v>2.2808702876726556E-2</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193">
        <f t="shared" si="8"/>
        <v>0</v>
      </c>
      <c r="X23" s="86">
        <f>分析係数表!E26</f>
        <v>2.4685974681555249E-2</v>
      </c>
      <c r="Y23" s="192">
        <f t="shared" si="9"/>
        <v>0</v>
      </c>
    </row>
    <row r="24" spans="1:25">
      <c r="A24" s="10" t="s">
        <v>12</v>
      </c>
      <c r="B24" s="9" t="s">
        <v>389</v>
      </c>
      <c r="C24" s="100"/>
      <c r="D24" s="86">
        <f>投入係数表!Q24</f>
        <v>4.8681067608266697E-4</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193">
        <f t="shared" si="8"/>
        <v>0</v>
      </c>
      <c r="X24" s="86">
        <f>分析係数表!E27</f>
        <v>2.2430380263578655E-2</v>
      </c>
      <c r="Y24" s="192">
        <f t="shared" si="9"/>
        <v>0</v>
      </c>
    </row>
    <row r="25" spans="1:25">
      <c r="A25" s="10" t="s">
        <v>13</v>
      </c>
      <c r="B25" s="9" t="s">
        <v>197</v>
      </c>
      <c r="C25" s="100"/>
      <c r="D25" s="86">
        <f>投入係数表!Q25</f>
        <v>0</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193">
        <f t="shared" si="8"/>
        <v>0</v>
      </c>
      <c r="X25" s="86">
        <f>分析係数表!E28</f>
        <v>2.8133457885501985E-2</v>
      </c>
      <c r="Y25" s="192">
        <f t="shared" si="9"/>
        <v>0</v>
      </c>
    </row>
    <row r="26" spans="1:25">
      <c r="A26" s="10" t="s">
        <v>14</v>
      </c>
      <c r="B26" s="9" t="s">
        <v>55</v>
      </c>
      <c r="C26" s="100"/>
      <c r="D26" s="86">
        <f>投入係数表!Q26</f>
        <v>9.726940937347002E-4</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193">
        <f t="shared" si="8"/>
        <v>0</v>
      </c>
      <c r="X26" s="86">
        <f>分析係数表!E29</f>
        <v>6.1557890505000185E-2</v>
      </c>
      <c r="Y26" s="192">
        <f t="shared" si="9"/>
        <v>0</v>
      </c>
    </row>
    <row r="27" spans="1:25">
      <c r="A27" s="10" t="s">
        <v>15</v>
      </c>
      <c r="B27" s="9" t="s">
        <v>36</v>
      </c>
      <c r="C27" s="100"/>
      <c r="D27" s="86">
        <f>投入係数表!Q27</f>
        <v>1.6811195347388099E-3</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193">
        <f t="shared" si="8"/>
        <v>0</v>
      </c>
      <c r="X27" s="86">
        <f>分析係数表!E30</f>
        <v>6.5897217034789901E-2</v>
      </c>
      <c r="Y27" s="192">
        <f t="shared" si="9"/>
        <v>0</v>
      </c>
    </row>
    <row r="28" spans="1:25">
      <c r="A28" s="10" t="s">
        <v>16</v>
      </c>
      <c r="B28" s="9" t="s">
        <v>198</v>
      </c>
      <c r="C28" s="100"/>
      <c r="D28" s="86">
        <f>投入係数表!Q28</f>
        <v>1.1118755841728114E-2</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193">
        <f t="shared" si="8"/>
        <v>0</v>
      </c>
      <c r="X28" s="86">
        <f>分析係数表!E31</f>
        <v>6.5953615120199595E-3</v>
      </c>
      <c r="Y28" s="192">
        <f t="shared" si="9"/>
        <v>0</v>
      </c>
    </row>
    <row r="29" spans="1:25">
      <c r="A29" s="10" t="s">
        <v>17</v>
      </c>
      <c r="B29" s="9" t="s">
        <v>281</v>
      </c>
      <c r="C29" s="100"/>
      <c r="D29" s="86">
        <f>投入係数表!Q29</f>
        <v>4.6548373217809294E-4</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193">
        <f t="shared" si="8"/>
        <v>0</v>
      </c>
      <c r="X29" s="86">
        <f>分析係数表!E32</f>
        <v>1.7896698615548455E-2</v>
      </c>
      <c r="Y29" s="192">
        <f t="shared" si="9"/>
        <v>0</v>
      </c>
    </row>
    <row r="30" spans="1:25">
      <c r="A30" s="10" t="s">
        <v>18</v>
      </c>
      <c r="B30" s="9" t="s">
        <v>282</v>
      </c>
      <c r="C30" s="100"/>
      <c r="D30" s="86">
        <f>投入係数表!Q30</f>
        <v>1.8637894455736392E-4</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193">
        <f t="shared" si="8"/>
        <v>0</v>
      </c>
      <c r="X30" s="86">
        <f>分析係数表!E33</f>
        <v>6.2471900008991998E-2</v>
      </c>
      <c r="Y30" s="192">
        <f t="shared" si="9"/>
        <v>0</v>
      </c>
    </row>
    <row r="31" spans="1:25">
      <c r="A31" s="10" t="s">
        <v>19</v>
      </c>
      <c r="B31" s="9" t="s">
        <v>283</v>
      </c>
      <c r="C31" s="100"/>
      <c r="D31" s="86">
        <f>投入係数表!Q31</f>
        <v>4.4962761301425749E-2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193">
        <f t="shared" si="8"/>
        <v>0</v>
      </c>
      <c r="X31" s="86">
        <f>分析係数表!E34</f>
        <v>0.14658203786750718</v>
      </c>
      <c r="Y31" s="192">
        <f t="shared" si="9"/>
        <v>0</v>
      </c>
    </row>
    <row r="32" spans="1:25">
      <c r="A32" s="10" t="s">
        <v>20</v>
      </c>
      <c r="B32" s="9" t="s">
        <v>37</v>
      </c>
      <c r="C32" s="100"/>
      <c r="D32" s="86">
        <f>投入係数表!Q32</f>
        <v>8.6031037194190165E-3</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193">
        <f t="shared" si="8"/>
        <v>0</v>
      </c>
      <c r="X32" s="86">
        <f>分析係数表!E35</f>
        <v>4.3787951741632962E-2</v>
      </c>
      <c r="Y32" s="192">
        <f t="shared" si="9"/>
        <v>0</v>
      </c>
    </row>
    <row r="33" spans="1:25">
      <c r="A33" s="10" t="s">
        <v>21</v>
      </c>
      <c r="B33" s="9" t="s">
        <v>38</v>
      </c>
      <c r="C33" s="100"/>
      <c r="D33" s="86">
        <f>投入係数表!Q33</f>
        <v>2.5091613132946604E-3</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193">
        <f t="shared" si="8"/>
        <v>0</v>
      </c>
      <c r="X33" s="86">
        <f>分析係数表!E36</f>
        <v>1.4152245516969955E-2</v>
      </c>
      <c r="Y33" s="192">
        <f t="shared" si="9"/>
        <v>0</v>
      </c>
    </row>
    <row r="34" spans="1:25">
      <c r="A34" s="10" t="s">
        <v>22</v>
      </c>
      <c r="B34" s="9" t="s">
        <v>409</v>
      </c>
      <c r="C34" s="100"/>
      <c r="D34" s="86">
        <f>投入係数表!Q34</f>
        <v>1.9341683604587333E-2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193">
        <f t="shared" si="8"/>
        <v>0</v>
      </c>
      <c r="X34" s="86">
        <f>分析係数表!E37</f>
        <v>6.9101643267789628E-2</v>
      </c>
      <c r="Y34" s="192">
        <f t="shared" si="9"/>
        <v>0</v>
      </c>
    </row>
    <row r="35" spans="1:25">
      <c r="A35" s="10" t="s">
        <v>23</v>
      </c>
      <c r="B35" s="9" t="s">
        <v>199</v>
      </c>
      <c r="C35" s="100"/>
      <c r="D35" s="86">
        <f>投入係数表!Q35</f>
        <v>6.6169161610017358E-3</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193">
        <f t="shared" si="8"/>
        <v>0</v>
      </c>
      <c r="X35" s="86">
        <f>分析係数表!E38</f>
        <v>3.4218337111297577E-2</v>
      </c>
      <c r="Y35" s="192">
        <f t="shared" si="9"/>
        <v>0</v>
      </c>
    </row>
    <row r="36" spans="1:25">
      <c r="A36" s="10" t="s">
        <v>24</v>
      </c>
      <c r="B36" s="9" t="s">
        <v>39</v>
      </c>
      <c r="C36" s="100"/>
      <c r="D36" s="86">
        <f>投入係数表!Q36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193">
        <f t="shared" si="8"/>
        <v>0</v>
      </c>
      <c r="X36" s="86">
        <f>分析係数表!E39</f>
        <v>5.4632803645743147E-2</v>
      </c>
      <c r="Y36" s="192">
        <f t="shared" si="9"/>
        <v>0</v>
      </c>
    </row>
    <row r="37" spans="1:25">
      <c r="A37" s="10" t="s">
        <v>25</v>
      </c>
      <c r="B37" s="9" t="s">
        <v>40</v>
      </c>
      <c r="C37" s="100"/>
      <c r="D37" s="86">
        <f>投入係数表!Q37</f>
        <v>3.2454045072177794E-4</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193">
        <f t="shared" si="8"/>
        <v>0</v>
      </c>
      <c r="X37" s="86">
        <f>分析係数表!E40</f>
        <v>7.1051953968348291E-2</v>
      </c>
      <c r="Y37" s="192">
        <f t="shared" si="9"/>
        <v>0</v>
      </c>
    </row>
    <row r="38" spans="1:25">
      <c r="A38" s="10" t="s">
        <v>26</v>
      </c>
      <c r="B38" s="9" t="s">
        <v>285</v>
      </c>
      <c r="C38" s="100"/>
      <c r="D38" s="86">
        <f>投入係数表!Q38</f>
        <v>0</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193">
        <f t="shared" si="8"/>
        <v>0</v>
      </c>
      <c r="X38" s="86">
        <f>分析係数表!E41</f>
        <v>9.872112035903656E-2</v>
      </c>
      <c r="Y38" s="192">
        <f t="shared" si="9"/>
        <v>0</v>
      </c>
    </row>
    <row r="39" spans="1:25">
      <c r="A39" s="10" t="s">
        <v>56</v>
      </c>
      <c r="B39" s="9" t="s">
        <v>391</v>
      </c>
      <c r="C39" s="100"/>
      <c r="D39" s="86">
        <f>投入係数表!Q39</f>
        <v>1.3584336008782992E-3</v>
      </c>
      <c r="E39" s="87">
        <f>$C$19*D39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S39*T39</f>
        <v>0</v>
      </c>
      <c r="V39" s="97">
        <f>分析係数表!D42</f>
        <v>0.13686157986208444</v>
      </c>
      <c r="W39" s="193">
        <f>ROUND(S39*V39,0)</f>
        <v>0</v>
      </c>
      <c r="X39" s="86">
        <f>分析係数表!E42</f>
        <v>0.12798116275158378</v>
      </c>
      <c r="Y39" s="192">
        <f>ROUND(S39*X39,0)</f>
        <v>0</v>
      </c>
    </row>
    <row r="40" spans="1:25">
      <c r="A40" s="10" t="s">
        <v>200</v>
      </c>
      <c r="B40" s="9" t="s">
        <v>41</v>
      </c>
      <c r="C40" s="100"/>
      <c r="D40" s="86">
        <f>投入係数表!Q40</f>
        <v>3.6518218773645091E-2</v>
      </c>
      <c r="E40" s="87">
        <f>$C$19*D40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S40*T40</f>
        <v>0</v>
      </c>
      <c r="V40" s="97">
        <f>分析係数表!D43</f>
        <v>0.11965406207615147</v>
      </c>
      <c r="W40" s="193">
        <f>ROUND(S40*V40,0)</f>
        <v>0</v>
      </c>
      <c r="X40" s="86">
        <f>分析係数表!E43</f>
        <v>0.10089499703022012</v>
      </c>
      <c r="Y40" s="192">
        <f>ROUND(S40*X40,0)</f>
        <v>0</v>
      </c>
    </row>
    <row r="41" spans="1:25">
      <c r="A41" s="10" t="s">
        <v>352</v>
      </c>
      <c r="B41" s="9" t="s">
        <v>42</v>
      </c>
      <c r="C41" s="100"/>
      <c r="D41" s="86">
        <f>投入係数表!Q41</f>
        <v>9.9216652077800685E-5</v>
      </c>
      <c r="E41" s="87">
        <f>$C$19*D41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S41*T41</f>
        <v>0</v>
      </c>
      <c r="V41" s="97">
        <f>分析係数表!D44</f>
        <v>0.14406819380410243</v>
      </c>
      <c r="W41" s="193">
        <f>ROUND(S41*V41,0)</f>
        <v>0</v>
      </c>
      <c r="X41" s="86">
        <f>分析係数表!E44</f>
        <v>0.11993705213297758</v>
      </c>
      <c r="Y41" s="192">
        <f>ROUND(S41*X41,0)</f>
        <v>0</v>
      </c>
    </row>
    <row r="42" spans="1:25">
      <c r="A42" s="10" t="s">
        <v>353</v>
      </c>
      <c r="B42" s="9" t="s">
        <v>287</v>
      </c>
      <c r="C42" s="100"/>
      <c r="D42" s="86">
        <f>投入係数表!Q42</f>
        <v>6.1662685637137811E-4</v>
      </c>
      <c r="E42" s="87">
        <f>$C$19*D42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S42*T42</f>
        <v>0</v>
      </c>
      <c r="V42" s="97">
        <f>分析係数表!D45</f>
        <v>0</v>
      </c>
      <c r="W42" s="193">
        <f>ROUND(S42*V42,0)</f>
        <v>0</v>
      </c>
      <c r="X42" s="86">
        <f>分析係数表!E45</f>
        <v>0</v>
      </c>
      <c r="Y42" s="192">
        <f>ROUND(S42*X42,0)</f>
        <v>0</v>
      </c>
    </row>
    <row r="43" spans="1:25">
      <c r="A43" s="10" t="s">
        <v>354</v>
      </c>
      <c r="B43" s="9" t="s">
        <v>288</v>
      </c>
      <c r="C43" s="100"/>
      <c r="D43" s="86">
        <f>投入係数表!Q43</f>
        <v>6.7986588134059311E-3</v>
      </c>
      <c r="E43" s="87">
        <f>$C$19*D43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S43*T43</f>
        <v>0</v>
      </c>
      <c r="V43" s="97">
        <f>分析係数表!D46</f>
        <v>2.303242583452741E-3</v>
      </c>
      <c r="W43" s="193">
        <f>ROUND(S43*V43,0)</f>
        <v>0</v>
      </c>
      <c r="X43" s="86">
        <f>分析係数表!E46</f>
        <v>2.2926285623308391E-3</v>
      </c>
      <c r="Y43" s="192">
        <f>ROUND(S43*X43,0)</f>
        <v>0</v>
      </c>
    </row>
    <row r="44" spans="1:25">
      <c r="A44" s="216">
        <v>40</v>
      </c>
      <c r="B44" s="20" t="s">
        <v>156</v>
      </c>
      <c r="C44" s="224">
        <f>SUM(C5:C43)</f>
        <v>0</v>
      </c>
      <c r="D44" s="103">
        <f>投入係数表!Q44</f>
        <v>0.56512692313398516</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90">
        <f>SUM(W5:W43)</f>
        <v>0</v>
      </c>
      <c r="X44" s="103">
        <f>分析係数表!E47</f>
        <v>5.7136770824146227E-2</v>
      </c>
      <c r="Y44" s="191">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43"/>
  <sheetViews>
    <sheetView workbookViewId="0">
      <selection activeCell="F13" sqref="F13"/>
    </sheetView>
  </sheetViews>
  <sheetFormatPr defaultRowHeight="13.5"/>
  <cols>
    <col min="1" max="1" width="3.625" customWidth="1"/>
  </cols>
  <sheetData>
    <row r="1" spans="1:18" ht="14.25">
      <c r="A1" s="37" t="s">
        <v>116</v>
      </c>
    </row>
    <row r="2" spans="1:18">
      <c r="A2" s="22"/>
      <c r="B2" s="38" t="s">
        <v>117</v>
      </c>
      <c r="C2" s="23"/>
      <c r="D2" s="23"/>
      <c r="E2" s="23"/>
      <c r="F2" s="23"/>
      <c r="G2" s="23"/>
      <c r="H2" s="23"/>
      <c r="I2" s="23"/>
      <c r="J2" s="23"/>
      <c r="K2" s="23"/>
      <c r="L2" s="23"/>
      <c r="M2" s="23"/>
      <c r="N2" s="23"/>
      <c r="O2" s="23"/>
      <c r="P2" s="23"/>
      <c r="Q2" s="23"/>
      <c r="R2" s="39"/>
    </row>
    <row r="3" spans="1:18" ht="14.25">
      <c r="A3" s="31"/>
      <c r="B3" s="40"/>
      <c r="C3" s="41"/>
      <c r="D3" s="41"/>
      <c r="E3" s="41"/>
      <c r="F3" s="41"/>
      <c r="G3" s="41"/>
      <c r="H3" s="41"/>
      <c r="I3" s="41"/>
      <c r="J3" s="41"/>
      <c r="K3" s="41"/>
      <c r="L3" s="41"/>
      <c r="M3" s="41"/>
      <c r="N3" s="41"/>
      <c r="O3" s="41"/>
      <c r="P3" s="41"/>
      <c r="Q3" s="41"/>
      <c r="R3" s="42"/>
    </row>
    <row r="4" spans="1:18">
      <c r="A4" s="43" t="s">
        <v>335</v>
      </c>
      <c r="B4" s="41"/>
      <c r="C4" s="41"/>
      <c r="D4" s="41"/>
      <c r="E4" s="41"/>
      <c r="F4" s="41"/>
      <c r="G4" s="41"/>
      <c r="H4" s="41"/>
      <c r="I4" s="41"/>
      <c r="J4" s="41"/>
      <c r="K4" s="41"/>
      <c r="L4" s="41"/>
      <c r="M4" s="41"/>
      <c r="N4" s="41"/>
      <c r="O4" s="41"/>
      <c r="P4" s="41"/>
      <c r="Q4" s="41"/>
      <c r="R4" s="42"/>
    </row>
    <row r="5" spans="1:18">
      <c r="A5" s="31"/>
      <c r="B5" s="44" t="s">
        <v>336</v>
      </c>
      <c r="C5" s="41"/>
      <c r="D5" s="41"/>
      <c r="E5" s="41"/>
      <c r="F5" s="41"/>
      <c r="G5" s="41"/>
      <c r="H5" s="41"/>
      <c r="I5" s="41"/>
      <c r="J5" s="41"/>
      <c r="K5" s="41"/>
      <c r="L5" s="41"/>
      <c r="M5" s="41"/>
      <c r="N5" s="41"/>
      <c r="O5" s="41"/>
      <c r="P5" s="41"/>
      <c r="Q5" s="41"/>
      <c r="R5" s="42"/>
    </row>
    <row r="6" spans="1:18">
      <c r="A6" s="31"/>
      <c r="B6" s="44" t="s">
        <v>337</v>
      </c>
      <c r="C6" s="41"/>
      <c r="D6" s="41"/>
      <c r="E6" s="41"/>
      <c r="F6" s="41"/>
      <c r="G6" s="41"/>
      <c r="H6" s="41"/>
      <c r="I6" s="41"/>
      <c r="J6" s="41"/>
      <c r="K6" s="41"/>
      <c r="L6" s="41"/>
      <c r="M6" s="41"/>
      <c r="N6" s="41"/>
      <c r="O6" s="41"/>
      <c r="P6" s="41"/>
      <c r="Q6" s="41"/>
      <c r="R6" s="42"/>
    </row>
    <row r="7" spans="1:18">
      <c r="A7" s="31"/>
      <c r="B7" s="44" t="s">
        <v>338</v>
      </c>
      <c r="C7" s="41"/>
      <c r="D7" s="41"/>
      <c r="E7" s="41"/>
      <c r="F7" s="41"/>
      <c r="G7" s="41"/>
      <c r="H7" s="41"/>
      <c r="I7" s="41"/>
      <c r="J7" s="41"/>
      <c r="K7" s="41"/>
      <c r="L7" s="41"/>
      <c r="M7" s="41"/>
      <c r="N7" s="41"/>
      <c r="O7" s="41"/>
      <c r="P7" s="41"/>
      <c r="Q7" s="41"/>
      <c r="R7" s="42"/>
    </row>
    <row r="8" spans="1:18">
      <c r="A8" s="31"/>
      <c r="B8" s="44" t="s">
        <v>339</v>
      </c>
      <c r="C8" s="41"/>
      <c r="D8" s="41"/>
      <c r="E8" s="41"/>
      <c r="F8" s="41"/>
      <c r="G8" s="41"/>
      <c r="H8" s="41"/>
      <c r="I8" s="41"/>
      <c r="J8" s="41"/>
      <c r="K8" s="41"/>
      <c r="L8" s="41"/>
      <c r="M8" s="41"/>
      <c r="N8" s="41"/>
      <c r="O8" s="41"/>
      <c r="P8" s="41"/>
      <c r="Q8" s="41"/>
      <c r="R8" s="42"/>
    </row>
    <row r="9" spans="1:18">
      <c r="A9" s="31"/>
      <c r="B9" s="44" t="s">
        <v>340</v>
      </c>
      <c r="C9" s="41"/>
      <c r="D9" s="41"/>
      <c r="E9" s="41"/>
      <c r="F9" s="41"/>
      <c r="G9" s="41"/>
      <c r="H9" s="41"/>
      <c r="I9" s="41"/>
      <c r="J9" s="41"/>
      <c r="K9" s="41"/>
      <c r="L9" s="41"/>
      <c r="M9" s="41"/>
      <c r="N9" s="41"/>
      <c r="O9" s="41"/>
      <c r="P9" s="41"/>
      <c r="Q9" s="41"/>
      <c r="R9" s="42"/>
    </row>
    <row r="10" spans="1:18">
      <c r="A10" s="31"/>
      <c r="B10" s="44" t="s">
        <v>341</v>
      </c>
      <c r="C10" s="41"/>
      <c r="D10" s="41"/>
      <c r="E10" s="41"/>
      <c r="F10" s="41"/>
      <c r="G10" s="41"/>
      <c r="H10" s="41"/>
      <c r="I10" s="41"/>
      <c r="J10" s="41"/>
      <c r="K10" s="41"/>
      <c r="L10" s="41"/>
      <c r="M10" s="41"/>
      <c r="N10" s="41"/>
      <c r="O10" s="41"/>
      <c r="P10" s="41"/>
      <c r="Q10" s="41"/>
      <c r="R10" s="42"/>
    </row>
    <row r="11" spans="1:18">
      <c r="A11" s="31"/>
      <c r="B11" s="44" t="s">
        <v>342</v>
      </c>
      <c r="C11" s="41"/>
      <c r="D11" s="41"/>
      <c r="E11" s="41"/>
      <c r="F11" s="41"/>
      <c r="G11" s="41"/>
      <c r="H11" s="41"/>
      <c r="I11" s="41"/>
      <c r="J11" s="41"/>
      <c r="K11" s="41"/>
      <c r="L11" s="41"/>
      <c r="M11" s="41"/>
      <c r="N11" s="41"/>
      <c r="O11" s="41"/>
      <c r="P11" s="41"/>
      <c r="Q11" s="41"/>
      <c r="R11" s="42"/>
    </row>
    <row r="12" spans="1:18" ht="14.25">
      <c r="A12" s="31"/>
      <c r="B12" s="40"/>
      <c r="C12" s="41"/>
      <c r="D12" s="41"/>
      <c r="E12" s="41"/>
      <c r="F12" s="41"/>
      <c r="G12" s="41"/>
      <c r="H12" s="41"/>
      <c r="I12" s="41"/>
      <c r="J12" s="41"/>
      <c r="K12" s="41"/>
      <c r="L12" s="41"/>
      <c r="M12" s="41"/>
      <c r="N12" s="41"/>
      <c r="O12" s="41"/>
      <c r="P12" s="41"/>
      <c r="Q12" s="41"/>
      <c r="R12" s="42"/>
    </row>
    <row r="13" spans="1:18">
      <c r="A13" s="43" t="s">
        <v>118</v>
      </c>
      <c r="B13" s="41"/>
      <c r="C13" s="41"/>
      <c r="D13" s="41"/>
      <c r="E13" s="41"/>
      <c r="F13" s="41"/>
      <c r="G13" s="41"/>
      <c r="H13" s="41"/>
      <c r="I13" s="41"/>
      <c r="J13" s="41"/>
      <c r="K13" s="41"/>
      <c r="L13" s="41"/>
      <c r="M13" s="41"/>
      <c r="N13" s="41"/>
      <c r="O13" s="41"/>
      <c r="P13" s="41"/>
      <c r="Q13" s="41"/>
      <c r="R13" s="42"/>
    </row>
    <row r="14" spans="1:18">
      <c r="A14" s="31"/>
      <c r="B14" s="45" t="s">
        <v>385</v>
      </c>
      <c r="C14" s="41"/>
      <c r="D14" s="41"/>
      <c r="E14" s="41"/>
      <c r="F14" s="41"/>
      <c r="G14" s="41"/>
      <c r="H14" s="41"/>
      <c r="I14" s="41"/>
      <c r="J14" s="41"/>
      <c r="K14" s="41"/>
      <c r="L14" s="41"/>
      <c r="M14" s="41"/>
      <c r="N14" s="41"/>
      <c r="O14" s="41"/>
      <c r="P14" s="41"/>
      <c r="Q14" s="41"/>
      <c r="R14" s="42"/>
    </row>
    <row r="15" spans="1:18">
      <c r="A15" s="31"/>
      <c r="B15" s="45" t="s">
        <v>387</v>
      </c>
      <c r="C15" s="41"/>
      <c r="D15" s="41"/>
      <c r="E15" s="41"/>
      <c r="F15" s="41"/>
      <c r="G15" s="41"/>
      <c r="H15" s="41"/>
      <c r="I15" s="41"/>
      <c r="J15" s="41"/>
      <c r="K15" s="41"/>
      <c r="L15" s="41"/>
      <c r="M15" s="41"/>
      <c r="N15" s="41"/>
      <c r="O15" s="41"/>
      <c r="P15" s="41"/>
      <c r="Q15" s="41"/>
      <c r="R15" s="42"/>
    </row>
    <row r="16" spans="1:18">
      <c r="A16" s="31"/>
      <c r="B16" s="45" t="s">
        <v>101</v>
      </c>
      <c r="C16" s="41"/>
      <c r="D16" s="41"/>
      <c r="E16" s="41"/>
      <c r="F16" s="41"/>
      <c r="G16" s="41"/>
      <c r="H16" s="41"/>
      <c r="I16" s="41"/>
      <c r="J16" s="41"/>
      <c r="K16" s="41"/>
      <c r="L16" s="41"/>
      <c r="M16" s="41"/>
      <c r="N16" s="41"/>
      <c r="O16" s="41"/>
      <c r="P16" s="41"/>
      <c r="Q16" s="41"/>
      <c r="R16" s="42"/>
    </row>
    <row r="17" spans="1:18">
      <c r="A17" s="31"/>
      <c r="B17" s="45" t="s">
        <v>102</v>
      </c>
      <c r="C17" s="41"/>
      <c r="D17" s="41"/>
      <c r="E17" s="41"/>
      <c r="F17" s="41"/>
      <c r="G17" s="41"/>
      <c r="H17" s="41"/>
      <c r="I17" s="41"/>
      <c r="J17" s="41"/>
      <c r="K17" s="41"/>
      <c r="L17" s="41"/>
      <c r="M17" s="41"/>
      <c r="N17" s="41"/>
      <c r="O17" s="41"/>
      <c r="P17" s="41"/>
      <c r="Q17" s="41"/>
      <c r="R17" s="42"/>
    </row>
    <row r="18" spans="1:18">
      <c r="A18" s="31"/>
      <c r="B18" s="45" t="s">
        <v>103</v>
      </c>
      <c r="C18" s="41"/>
      <c r="D18" s="41"/>
      <c r="E18" s="41"/>
      <c r="F18" s="41"/>
      <c r="G18" s="41"/>
      <c r="H18" s="41"/>
      <c r="I18" s="41"/>
      <c r="J18" s="41"/>
      <c r="K18" s="41"/>
      <c r="L18" s="41"/>
      <c r="M18" s="41"/>
      <c r="N18" s="41"/>
      <c r="O18" s="41"/>
      <c r="P18" s="41"/>
      <c r="Q18" s="41"/>
      <c r="R18" s="42"/>
    </row>
    <row r="19" spans="1:18">
      <c r="A19" s="31"/>
      <c r="B19" s="45" t="s">
        <v>104</v>
      </c>
      <c r="C19" s="41"/>
      <c r="D19" s="41"/>
      <c r="E19" s="41"/>
      <c r="F19" s="41"/>
      <c r="G19" s="41"/>
      <c r="H19" s="41"/>
      <c r="I19" s="41"/>
      <c r="J19" s="41"/>
      <c r="K19" s="41"/>
      <c r="L19" s="41"/>
      <c r="M19" s="41"/>
      <c r="N19" s="41"/>
      <c r="O19" s="41"/>
      <c r="P19" s="41"/>
      <c r="Q19" s="41"/>
      <c r="R19" s="42"/>
    </row>
    <row r="20" spans="1:18">
      <c r="A20" s="31"/>
      <c r="B20" s="45" t="s">
        <v>343</v>
      </c>
      <c r="C20" s="41"/>
      <c r="D20" s="41"/>
      <c r="E20" s="41"/>
      <c r="F20" s="41"/>
      <c r="G20" s="41"/>
      <c r="H20" s="41"/>
      <c r="I20" s="41"/>
      <c r="J20" s="41"/>
      <c r="K20" s="41"/>
      <c r="L20" s="41"/>
      <c r="M20" s="41"/>
      <c r="N20" s="41"/>
      <c r="O20" s="41"/>
      <c r="P20" s="41"/>
      <c r="Q20" s="41"/>
      <c r="R20" s="42"/>
    </row>
    <row r="21" spans="1:18">
      <c r="A21" s="31"/>
      <c r="B21" s="45" t="s">
        <v>105</v>
      </c>
      <c r="C21" s="41"/>
      <c r="D21" s="41"/>
      <c r="E21" s="41"/>
      <c r="F21" s="41"/>
      <c r="G21" s="41"/>
      <c r="H21" s="41"/>
      <c r="I21" s="41"/>
      <c r="J21" s="41"/>
      <c r="K21" s="41"/>
      <c r="L21" s="41"/>
      <c r="M21" s="41"/>
      <c r="N21" s="41"/>
      <c r="O21" s="41"/>
      <c r="P21" s="41"/>
      <c r="Q21" s="41"/>
      <c r="R21" s="42"/>
    </row>
    <row r="22" spans="1:18">
      <c r="A22" s="31"/>
      <c r="B22" s="46"/>
      <c r="C22" s="41"/>
      <c r="D22" s="41"/>
      <c r="E22" s="41"/>
      <c r="F22" s="41"/>
      <c r="G22" s="41"/>
      <c r="H22" s="41"/>
      <c r="I22" s="41"/>
      <c r="J22" s="41"/>
      <c r="K22" s="41"/>
      <c r="L22" s="41"/>
      <c r="M22" s="41"/>
      <c r="N22" s="41"/>
      <c r="O22" s="41"/>
      <c r="P22" s="41"/>
      <c r="Q22" s="41"/>
      <c r="R22" s="42"/>
    </row>
    <row r="23" spans="1:18">
      <c r="A23" s="47" t="s">
        <v>119</v>
      </c>
      <c r="B23" s="41"/>
      <c r="C23" s="41"/>
      <c r="D23" s="41"/>
      <c r="E23" s="41"/>
      <c r="F23" s="41"/>
      <c r="G23" s="41"/>
      <c r="H23" s="41"/>
      <c r="I23" s="41"/>
      <c r="J23" s="41"/>
      <c r="K23" s="41"/>
      <c r="L23" s="41"/>
      <c r="M23" s="41"/>
      <c r="N23" s="41"/>
      <c r="O23" s="41"/>
      <c r="P23" s="41"/>
      <c r="Q23" s="41"/>
      <c r="R23" s="42"/>
    </row>
    <row r="24" spans="1:18">
      <c r="A24" s="31"/>
      <c r="B24" s="48" t="s">
        <v>120</v>
      </c>
      <c r="C24" s="41"/>
      <c r="D24" s="41"/>
      <c r="E24" s="41"/>
      <c r="F24" s="41"/>
      <c r="G24" s="41"/>
      <c r="H24" s="41"/>
      <c r="I24" s="41"/>
      <c r="J24" s="41"/>
      <c r="K24" s="41"/>
      <c r="L24" s="41"/>
      <c r="M24" s="41"/>
      <c r="N24" s="41"/>
      <c r="O24" s="41"/>
      <c r="P24" s="41"/>
      <c r="Q24" s="41"/>
      <c r="R24" s="42"/>
    </row>
    <row r="25" spans="1:18">
      <c r="A25" s="31"/>
      <c r="B25" s="48" t="s">
        <v>386</v>
      </c>
      <c r="C25" s="41"/>
      <c r="D25" s="41"/>
      <c r="E25" s="41"/>
      <c r="F25" s="41"/>
      <c r="G25" s="41"/>
      <c r="H25" s="41"/>
      <c r="I25" s="41"/>
      <c r="J25" s="41"/>
      <c r="K25" s="41"/>
      <c r="L25" s="41"/>
      <c r="M25" s="41"/>
      <c r="N25" s="41"/>
      <c r="O25" s="41"/>
      <c r="P25" s="41"/>
      <c r="Q25" s="41"/>
      <c r="R25" s="42"/>
    </row>
    <row r="26" spans="1:18">
      <c r="A26" s="31"/>
      <c r="B26" s="48" t="s">
        <v>344</v>
      </c>
      <c r="C26" s="41"/>
      <c r="D26" s="41"/>
      <c r="E26" s="41"/>
      <c r="F26" s="41"/>
      <c r="G26" s="41"/>
      <c r="H26" s="41"/>
      <c r="I26" s="41"/>
      <c r="J26" s="41"/>
      <c r="K26" s="41"/>
      <c r="L26" s="41"/>
      <c r="M26" s="41"/>
      <c r="N26" s="41"/>
      <c r="O26" s="41"/>
      <c r="P26" s="41"/>
      <c r="Q26" s="41"/>
      <c r="R26" s="42"/>
    </row>
    <row r="27" spans="1:18">
      <c r="A27" s="31"/>
      <c r="B27" s="48" t="s">
        <v>121</v>
      </c>
      <c r="C27" s="41"/>
      <c r="D27" s="41"/>
      <c r="E27" s="41"/>
      <c r="F27" s="41"/>
      <c r="G27" s="41"/>
      <c r="H27" s="41"/>
      <c r="I27" s="41"/>
      <c r="J27" s="41"/>
      <c r="K27" s="41"/>
      <c r="L27" s="41"/>
      <c r="M27" s="41"/>
      <c r="N27" s="41"/>
      <c r="O27" s="41"/>
      <c r="P27" s="41"/>
      <c r="Q27" s="41"/>
      <c r="R27" s="42"/>
    </row>
    <row r="28" spans="1:18">
      <c r="A28" s="31"/>
      <c r="B28" s="45" t="s">
        <v>345</v>
      </c>
      <c r="C28" s="41"/>
      <c r="D28" s="41"/>
      <c r="E28" s="41"/>
      <c r="F28" s="41"/>
      <c r="G28" s="41"/>
      <c r="H28" s="41"/>
      <c r="I28" s="41"/>
      <c r="J28" s="41"/>
      <c r="K28" s="41"/>
      <c r="L28" s="41"/>
      <c r="M28" s="41"/>
      <c r="N28" s="41"/>
      <c r="O28" s="41"/>
      <c r="P28" s="41"/>
      <c r="Q28" s="41"/>
      <c r="R28" s="42"/>
    </row>
    <row r="29" spans="1:18">
      <c r="A29" s="31"/>
      <c r="B29" s="49" t="s">
        <v>122</v>
      </c>
      <c r="C29" s="41"/>
      <c r="D29" s="41"/>
      <c r="E29" s="41"/>
      <c r="F29" s="41"/>
      <c r="G29" s="41"/>
      <c r="H29" s="41"/>
      <c r="I29" s="41"/>
      <c r="J29" s="41"/>
      <c r="K29" s="41"/>
      <c r="L29" s="41"/>
      <c r="M29" s="41"/>
      <c r="N29" s="41"/>
      <c r="O29" s="41"/>
      <c r="P29" s="41"/>
      <c r="Q29" s="41"/>
      <c r="R29" s="42"/>
    </row>
    <row r="30" spans="1:18">
      <c r="A30" s="31"/>
      <c r="B30" s="45"/>
      <c r="C30" s="41"/>
      <c r="D30" s="41"/>
      <c r="E30" s="41"/>
      <c r="F30" s="41"/>
      <c r="G30" s="41"/>
      <c r="H30" s="41"/>
      <c r="I30" s="41"/>
      <c r="J30" s="41"/>
      <c r="K30" s="41"/>
      <c r="L30" s="41"/>
      <c r="M30" s="41"/>
      <c r="N30" s="41"/>
      <c r="O30" s="41"/>
      <c r="P30" s="41"/>
      <c r="Q30" s="41"/>
      <c r="R30" s="42"/>
    </row>
    <row r="31" spans="1:18">
      <c r="A31" s="31"/>
      <c r="B31" s="46"/>
      <c r="C31" s="41"/>
      <c r="D31" s="41"/>
      <c r="E31" s="41"/>
      <c r="F31" s="41"/>
      <c r="G31" s="41"/>
      <c r="H31" s="41"/>
      <c r="I31" s="41"/>
      <c r="J31" s="41"/>
      <c r="K31" s="41"/>
      <c r="L31" s="41"/>
      <c r="M31" s="41"/>
      <c r="N31" s="41"/>
      <c r="O31" s="41"/>
      <c r="P31" s="41"/>
      <c r="Q31" s="41"/>
      <c r="R31" s="42"/>
    </row>
    <row r="32" spans="1:18">
      <c r="A32" s="47" t="s">
        <v>106</v>
      </c>
      <c r="B32" s="41"/>
      <c r="C32" s="41"/>
      <c r="D32" s="41"/>
      <c r="E32" s="41"/>
      <c r="F32" s="41"/>
      <c r="G32" s="41"/>
      <c r="H32" s="41"/>
      <c r="I32" s="41"/>
      <c r="J32" s="41"/>
      <c r="K32" s="41"/>
      <c r="L32" s="41"/>
      <c r="M32" s="41"/>
      <c r="N32" s="41"/>
      <c r="O32" s="41"/>
      <c r="P32" s="41"/>
      <c r="Q32" s="41"/>
      <c r="R32" s="42"/>
    </row>
    <row r="33" spans="1:18">
      <c r="A33" s="31"/>
      <c r="B33" s="45" t="s">
        <v>346</v>
      </c>
      <c r="C33" s="41"/>
      <c r="D33" s="41"/>
      <c r="E33" s="41"/>
      <c r="F33" s="41"/>
      <c r="G33" s="41"/>
      <c r="H33" s="41"/>
      <c r="I33" s="41"/>
      <c r="J33" s="41"/>
      <c r="K33" s="41"/>
      <c r="L33" s="41"/>
      <c r="M33" s="41"/>
      <c r="N33" s="41"/>
      <c r="O33" s="41"/>
      <c r="P33" s="41"/>
      <c r="Q33" s="41"/>
      <c r="R33" s="42"/>
    </row>
    <row r="34" spans="1:18">
      <c r="A34" s="31"/>
      <c r="B34" s="45" t="s">
        <v>347</v>
      </c>
      <c r="C34" s="41"/>
      <c r="D34" s="41"/>
      <c r="E34" s="41"/>
      <c r="F34" s="41"/>
      <c r="G34" s="41"/>
      <c r="H34" s="41"/>
      <c r="I34" s="41"/>
      <c r="J34" s="41"/>
      <c r="K34" s="41"/>
      <c r="L34" s="41"/>
      <c r="M34" s="41"/>
      <c r="N34" s="41"/>
      <c r="O34" s="41"/>
      <c r="P34" s="41"/>
      <c r="Q34" s="41"/>
      <c r="R34" s="42"/>
    </row>
    <row r="35" spans="1:18">
      <c r="A35" s="31"/>
      <c r="B35" s="45" t="s">
        <v>348</v>
      </c>
      <c r="C35" s="41"/>
      <c r="D35" s="41"/>
      <c r="E35" s="41"/>
      <c r="F35" s="41"/>
      <c r="G35" s="41"/>
      <c r="H35" s="41"/>
      <c r="I35" s="41"/>
      <c r="J35" s="41"/>
      <c r="K35" s="41"/>
      <c r="L35" s="41"/>
      <c r="M35" s="41"/>
      <c r="N35" s="41"/>
      <c r="O35" s="41"/>
      <c r="P35" s="41"/>
      <c r="Q35" s="41"/>
      <c r="R35" s="42"/>
    </row>
    <row r="36" spans="1:18">
      <c r="A36" s="31"/>
      <c r="B36" s="48" t="s">
        <v>123</v>
      </c>
      <c r="C36" s="41"/>
      <c r="D36" s="41"/>
      <c r="E36" s="41"/>
      <c r="F36" s="41"/>
      <c r="G36" s="41"/>
      <c r="H36" s="41"/>
      <c r="I36" s="41"/>
      <c r="J36" s="41"/>
      <c r="K36" s="41"/>
      <c r="L36" s="41"/>
      <c r="M36" s="41"/>
      <c r="N36" s="41"/>
      <c r="O36" s="41"/>
      <c r="P36" s="41"/>
      <c r="Q36" s="41"/>
      <c r="R36" s="42"/>
    </row>
    <row r="37" spans="1:18">
      <c r="A37" s="31"/>
      <c r="B37" s="45" t="s">
        <v>349</v>
      </c>
      <c r="C37" s="41"/>
      <c r="D37" s="41"/>
      <c r="E37" s="41"/>
      <c r="F37" s="41"/>
      <c r="G37" s="41"/>
      <c r="H37" s="41"/>
      <c r="I37" s="41"/>
      <c r="J37" s="41"/>
      <c r="K37" s="41"/>
      <c r="L37" s="41"/>
      <c r="M37" s="41"/>
      <c r="N37" s="41"/>
      <c r="O37" s="41"/>
      <c r="P37" s="41"/>
      <c r="Q37" s="41"/>
      <c r="R37" s="42"/>
    </row>
    <row r="38" spans="1:18" ht="14.25">
      <c r="A38" s="25"/>
      <c r="B38" s="50"/>
      <c r="C38" s="26"/>
      <c r="D38" s="26"/>
      <c r="E38" s="26"/>
      <c r="F38" s="26"/>
      <c r="G38" s="26"/>
      <c r="H38" s="26"/>
      <c r="I38" s="26"/>
      <c r="J38" s="26"/>
      <c r="K38" s="26"/>
      <c r="L38" s="26"/>
      <c r="M38" s="26"/>
      <c r="N38" s="26"/>
      <c r="O38" s="26"/>
      <c r="P38" s="26"/>
      <c r="Q38" s="26"/>
      <c r="R38" s="51"/>
    </row>
    <row r="39" spans="1:18">
      <c r="B39" s="52"/>
    </row>
    <row r="40" spans="1:18">
      <c r="B40" s="52"/>
    </row>
    <row r="41" spans="1:18">
      <c r="B41" s="52"/>
    </row>
    <row r="42" spans="1:18">
      <c r="B42" s="52"/>
    </row>
    <row r="43" spans="1:18">
      <c r="B43" s="5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307</v>
      </c>
      <c r="S2" s="5" t="s">
        <v>158</v>
      </c>
      <c r="U2" s="74" t="s">
        <v>216</v>
      </c>
      <c r="W2" s="5" t="s">
        <v>135</v>
      </c>
      <c r="Y2" s="5" t="s">
        <v>159</v>
      </c>
    </row>
    <row r="3" spans="1:25" ht="45">
      <c r="B3" s="75"/>
      <c r="C3" s="76" t="s">
        <v>234</v>
      </c>
      <c r="D3" s="76" t="s">
        <v>321</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投入係数表!R5</f>
        <v>0</v>
      </c>
      <c r="E5" s="87">
        <f t="shared" ref="E5:E38" si="0">$C$20*D5</f>
        <v>0</v>
      </c>
      <c r="F5" s="86">
        <f>分析係数表!C8</f>
        <v>0.16988323914406789</v>
      </c>
      <c r="G5" s="87">
        <f t="shared" ref="G5:G38" si="1">E5*F5</f>
        <v>0</v>
      </c>
      <c r="H5" s="87">
        <f t="array" ref="H5:H43">MMULT(逆行列係数!C5:AO43,'16'!G5:G43)</f>
        <v>0</v>
      </c>
      <c r="I5" s="87">
        <f t="shared" ref="I5:I38" si="2">C5+H5</f>
        <v>0</v>
      </c>
      <c r="J5" s="86">
        <f>分析係数表!G8</f>
        <v>0.11982810575688495</v>
      </c>
      <c r="K5" s="88">
        <f t="shared" ref="K5:K38" si="3">I5*J5</f>
        <v>0</v>
      </c>
      <c r="L5" s="89" t="s">
        <v>189</v>
      </c>
      <c r="M5" s="90" t="s">
        <v>189</v>
      </c>
      <c r="N5" s="91">
        <f>分析係数表!H8</f>
        <v>1.1007693311748612E-2</v>
      </c>
      <c r="O5" s="92">
        <f t="shared" ref="O5:O43" si="4">$M$44*N5</f>
        <v>0</v>
      </c>
      <c r="P5" s="86">
        <f>分析係数表!C8</f>
        <v>0.16988323914406789</v>
      </c>
      <c r="Q5" s="92">
        <f t="shared" ref="Q5:Q38" si="5">O5*P5</f>
        <v>0</v>
      </c>
      <c r="R5" s="93">
        <f t="array" ref="R5:R43">MMULT(逆行列係数!C5:AO43,'16'!Q5:Q43)</f>
        <v>0</v>
      </c>
      <c r="S5" s="94">
        <f t="shared" ref="S5:S38" si="6">I5+R5</f>
        <v>0</v>
      </c>
      <c r="T5" s="95">
        <f>分析係数表!F8</f>
        <v>0.4520504153237429</v>
      </c>
      <c r="U5" s="96">
        <f t="shared" ref="U5:U38" si="7">S5*T5</f>
        <v>0</v>
      </c>
      <c r="V5" s="97">
        <f>分析係数表!D8</f>
        <v>0.2736524906322878</v>
      </c>
      <c r="W5" s="193">
        <f t="shared" ref="W5:W38" si="8">ROUND(S5*V5,0)</f>
        <v>0</v>
      </c>
      <c r="X5" s="86">
        <f>分析係数表!E8</f>
        <v>4.6479574456934729E-2</v>
      </c>
      <c r="Y5" s="192">
        <f t="shared" ref="Y5:Y38" si="9">ROUND(S5*X5,0)</f>
        <v>0</v>
      </c>
    </row>
    <row r="6" spans="1:25">
      <c r="A6" s="10" t="s">
        <v>226</v>
      </c>
      <c r="B6" s="9" t="s">
        <v>274</v>
      </c>
      <c r="C6" s="100"/>
      <c r="D6" s="86">
        <f>投入係数表!R6</f>
        <v>0</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193">
        <f t="shared" si="8"/>
        <v>0</v>
      </c>
      <c r="X6" s="86">
        <f>分析係数表!E9</f>
        <v>0.11439422008151168</v>
      </c>
      <c r="Y6" s="192">
        <f t="shared" si="9"/>
        <v>0</v>
      </c>
    </row>
    <row r="7" spans="1:25">
      <c r="A7" s="10" t="s">
        <v>227</v>
      </c>
      <c r="B7" s="9" t="s">
        <v>275</v>
      </c>
      <c r="C7" s="100"/>
      <c r="D7" s="86">
        <f>投入係数表!R7</f>
        <v>0</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193">
        <f t="shared" si="8"/>
        <v>0</v>
      </c>
      <c r="X7" s="86">
        <f>分析係数表!E10</f>
        <v>2.6958057972911079E-2</v>
      </c>
      <c r="Y7" s="192">
        <f t="shared" si="9"/>
        <v>0</v>
      </c>
    </row>
    <row r="8" spans="1:25">
      <c r="A8" s="10" t="s">
        <v>228</v>
      </c>
      <c r="B8" s="9" t="s">
        <v>27</v>
      </c>
      <c r="C8" s="100"/>
      <c r="D8" s="86">
        <f>投入係数表!R8</f>
        <v>2.0850201725701697E-5</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193">
        <f t="shared" si="8"/>
        <v>0</v>
      </c>
      <c r="X8" s="86">
        <f>分析係数表!E11</f>
        <v>2.1852680950858117E-2</v>
      </c>
      <c r="Y8" s="192">
        <f t="shared" si="9"/>
        <v>0</v>
      </c>
    </row>
    <row r="9" spans="1:25">
      <c r="A9" s="10" t="s">
        <v>229</v>
      </c>
      <c r="B9" s="9" t="s">
        <v>196</v>
      </c>
      <c r="C9" s="100"/>
      <c r="D9" s="86">
        <f>投入係数表!R9</f>
        <v>0</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193">
        <f t="shared" si="8"/>
        <v>0</v>
      </c>
      <c r="X9" s="86">
        <f>分析係数表!E12</f>
        <v>3.539948357013805E-2</v>
      </c>
      <c r="Y9" s="192">
        <f t="shared" si="9"/>
        <v>0</v>
      </c>
    </row>
    <row r="10" spans="1:25">
      <c r="A10" s="10" t="s">
        <v>230</v>
      </c>
      <c r="B10" s="9" t="s">
        <v>28</v>
      </c>
      <c r="C10" s="100"/>
      <c r="D10" s="86">
        <f>投入係数表!R10</f>
        <v>8.6180833799567012E-4</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193">
        <f t="shared" si="8"/>
        <v>0</v>
      </c>
      <c r="X10" s="86">
        <f>分析係数表!E13</f>
        <v>0.12199715046769498</v>
      </c>
      <c r="Y10" s="192">
        <f t="shared" si="9"/>
        <v>0</v>
      </c>
    </row>
    <row r="11" spans="1:25">
      <c r="A11" s="10" t="s">
        <v>231</v>
      </c>
      <c r="B11" s="9" t="s">
        <v>276</v>
      </c>
      <c r="C11" s="100"/>
      <c r="D11" s="86">
        <f>投入係数表!R11</f>
        <v>1.0679936661720537E-3</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193">
        <f t="shared" si="8"/>
        <v>0</v>
      </c>
      <c r="X11" s="86">
        <f>分析係数表!E14</f>
        <v>3.8130342673435243E-2</v>
      </c>
      <c r="Y11" s="192">
        <f t="shared" si="9"/>
        <v>0</v>
      </c>
    </row>
    <row r="12" spans="1:25">
      <c r="A12" s="10" t="s">
        <v>232</v>
      </c>
      <c r="B12" s="9" t="s">
        <v>29</v>
      </c>
      <c r="C12" s="100"/>
      <c r="D12" s="86">
        <f>投入係数表!R12</f>
        <v>3.2931735281205511E-3</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193">
        <f t="shared" si="8"/>
        <v>0</v>
      </c>
      <c r="X12" s="86">
        <f>分析係数表!E15</f>
        <v>1.8544573004253467E-2</v>
      </c>
      <c r="Y12" s="192">
        <f t="shared" si="9"/>
        <v>0</v>
      </c>
    </row>
    <row r="13" spans="1:25">
      <c r="A13" s="10" t="s">
        <v>233</v>
      </c>
      <c r="B13" s="9" t="s">
        <v>30</v>
      </c>
      <c r="C13" s="100"/>
      <c r="D13" s="86">
        <f>投入係数表!R13</f>
        <v>2.6167003165755627E-3</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193">
        <f t="shared" si="8"/>
        <v>0</v>
      </c>
      <c r="X13" s="86">
        <f>分析係数表!E16</f>
        <v>1.2952602682604767E-2</v>
      </c>
      <c r="Y13" s="192">
        <f t="shared" si="9"/>
        <v>0</v>
      </c>
    </row>
    <row r="14" spans="1:25">
      <c r="A14" s="10" t="s">
        <v>2</v>
      </c>
      <c r="B14" s="9" t="s">
        <v>388</v>
      </c>
      <c r="C14" s="100"/>
      <c r="D14" s="86">
        <f>投入係数表!R14</f>
        <v>2.9545894189859621E-2</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193">
        <f t="shared" si="8"/>
        <v>0</v>
      </c>
      <c r="X14" s="86">
        <f>分析係数表!E17</f>
        <v>4.2061277361062542E-2</v>
      </c>
      <c r="Y14" s="192">
        <f t="shared" si="9"/>
        <v>0</v>
      </c>
    </row>
    <row r="15" spans="1:25">
      <c r="A15" s="10" t="s">
        <v>3</v>
      </c>
      <c r="B15" s="9" t="s">
        <v>31</v>
      </c>
      <c r="C15" s="100"/>
      <c r="D15" s="86">
        <f>投入係数表!R15</f>
        <v>3.7113359071749021E-3</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193">
        <f t="shared" si="8"/>
        <v>0</v>
      </c>
      <c r="X15" s="86">
        <f>分析係数表!E18</f>
        <v>3.8178621954614265E-2</v>
      </c>
      <c r="Y15" s="192">
        <f t="shared" si="9"/>
        <v>0</v>
      </c>
    </row>
    <row r="16" spans="1:25">
      <c r="A16" s="10" t="s">
        <v>4</v>
      </c>
      <c r="B16" s="9" t="s">
        <v>32</v>
      </c>
      <c r="C16" s="100"/>
      <c r="D16" s="86">
        <f>投入係数表!R16</f>
        <v>9.2197275341972265E-2</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193">
        <f t="shared" si="8"/>
        <v>0</v>
      </c>
      <c r="X16" s="86">
        <f>分析係数表!E19</f>
        <v>8.1137788631236215E-3</v>
      </c>
      <c r="Y16" s="192">
        <f t="shared" si="9"/>
        <v>0</v>
      </c>
    </row>
    <row r="17" spans="1:25">
      <c r="A17" s="10" t="s">
        <v>5</v>
      </c>
      <c r="B17" s="9" t="s">
        <v>33</v>
      </c>
      <c r="C17" s="100"/>
      <c r="D17" s="86">
        <f>投入係数表!R17</f>
        <v>1.7130757406744575E-2</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193">
        <f t="shared" si="8"/>
        <v>0</v>
      </c>
      <c r="X17" s="86">
        <f>分析係数表!E20</f>
        <v>2.4562278789456368E-2</v>
      </c>
      <c r="Y17" s="192">
        <f t="shared" si="9"/>
        <v>0</v>
      </c>
    </row>
    <row r="18" spans="1:25">
      <c r="A18" s="10" t="s">
        <v>6</v>
      </c>
      <c r="B18" s="9" t="s">
        <v>34</v>
      </c>
      <c r="C18" s="100"/>
      <c r="D18" s="86">
        <f>投入係数表!R18</f>
        <v>3.4044904384449917E-2</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193">
        <f t="shared" si="8"/>
        <v>0</v>
      </c>
      <c r="X18" s="86">
        <f>分析係数表!E21</f>
        <v>5.4343995376178865E-2</v>
      </c>
      <c r="Y18" s="192">
        <f t="shared" si="9"/>
        <v>0</v>
      </c>
    </row>
    <row r="19" spans="1:25">
      <c r="A19" s="10" t="s">
        <v>7</v>
      </c>
      <c r="B19" s="9" t="s">
        <v>277</v>
      </c>
      <c r="C19" s="100"/>
      <c r="D19" s="86">
        <f>投入係数表!R19</f>
        <v>3.6690563314533402E-2</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193">
        <f t="shared" si="8"/>
        <v>0</v>
      </c>
      <c r="X19" s="86">
        <f>分析係数表!E22</f>
        <v>2.8940662878506891E-2</v>
      </c>
      <c r="Y19" s="192">
        <f t="shared" si="9"/>
        <v>0</v>
      </c>
    </row>
    <row r="20" spans="1:25">
      <c r="A20" s="10" t="s">
        <v>8</v>
      </c>
      <c r="B20" s="9" t="s">
        <v>278</v>
      </c>
      <c r="C20" s="85">
        <f>最終需要_まとめ!C21</f>
        <v>0</v>
      </c>
      <c r="D20" s="86">
        <f>投入係数表!R20</f>
        <v>0.16471427694396276</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193">
        <f t="shared" si="8"/>
        <v>0</v>
      </c>
      <c r="X20" s="86">
        <f>分析係数表!E23</f>
        <v>3.4275414947972954E-2</v>
      </c>
      <c r="Y20" s="192">
        <f t="shared" si="9"/>
        <v>0</v>
      </c>
    </row>
    <row r="21" spans="1:25">
      <c r="A21" s="10" t="s">
        <v>9</v>
      </c>
      <c r="B21" s="9" t="s">
        <v>279</v>
      </c>
      <c r="C21" s="100"/>
      <c r="D21" s="86">
        <f>投入係数表!R21</f>
        <v>6.5828720226201523E-3</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193">
        <f t="shared" si="8"/>
        <v>0</v>
      </c>
      <c r="X21" s="86">
        <f>分析係数表!E24</f>
        <v>4.4933066139114755E-2</v>
      </c>
      <c r="Y21" s="192">
        <f t="shared" si="9"/>
        <v>0</v>
      </c>
    </row>
    <row r="22" spans="1:25">
      <c r="A22" s="10" t="s">
        <v>10</v>
      </c>
      <c r="B22" s="9" t="s">
        <v>280</v>
      </c>
      <c r="C22" s="100"/>
      <c r="D22" s="86">
        <f>投入係数表!R22</f>
        <v>9.6466933317579853E-3</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193">
        <f t="shared" si="8"/>
        <v>0</v>
      </c>
      <c r="X22" s="86">
        <f>分析係数表!E25</f>
        <v>3.4440766876912506E-2</v>
      </c>
      <c r="Y22" s="192">
        <f t="shared" si="9"/>
        <v>0</v>
      </c>
    </row>
    <row r="23" spans="1:25">
      <c r="A23" s="10" t="s">
        <v>11</v>
      </c>
      <c r="B23" s="9" t="s">
        <v>35</v>
      </c>
      <c r="C23" s="100"/>
      <c r="D23" s="86">
        <f>投入係数表!R23</f>
        <v>2.0824718145814727E-2</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193">
        <f t="shared" si="8"/>
        <v>0</v>
      </c>
      <c r="X23" s="86">
        <f>分析係数表!E26</f>
        <v>2.4685974681555249E-2</v>
      </c>
      <c r="Y23" s="192">
        <f t="shared" si="9"/>
        <v>0</v>
      </c>
    </row>
    <row r="24" spans="1:25">
      <c r="A24" s="10" t="s">
        <v>12</v>
      </c>
      <c r="B24" s="9" t="s">
        <v>389</v>
      </c>
      <c r="C24" s="100"/>
      <c r="D24" s="86">
        <f>投入係数表!R24</f>
        <v>1.9923526093448287E-4</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193">
        <f t="shared" si="8"/>
        <v>0</v>
      </c>
      <c r="X24" s="86">
        <f>分析係数表!E27</f>
        <v>2.2430380263578655E-2</v>
      </c>
      <c r="Y24" s="192">
        <f t="shared" si="9"/>
        <v>0</v>
      </c>
    </row>
    <row r="25" spans="1:25">
      <c r="A25" s="10" t="s">
        <v>13</v>
      </c>
      <c r="B25" s="9" t="s">
        <v>197</v>
      </c>
      <c r="C25" s="100"/>
      <c r="D25" s="86">
        <f>投入係数表!R25</f>
        <v>1.303137607856356E-3</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193">
        <f t="shared" si="8"/>
        <v>0</v>
      </c>
      <c r="X25" s="86">
        <f>分析係数表!E28</f>
        <v>2.8133457885501985E-2</v>
      </c>
      <c r="Y25" s="192">
        <f t="shared" si="9"/>
        <v>0</v>
      </c>
    </row>
    <row r="26" spans="1:25">
      <c r="A26" s="10" t="s">
        <v>14</v>
      </c>
      <c r="B26" s="9" t="s">
        <v>55</v>
      </c>
      <c r="C26" s="100"/>
      <c r="D26" s="86">
        <f>投入係数表!R26</f>
        <v>3.6186683439495609E-3</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193">
        <f t="shared" si="8"/>
        <v>0</v>
      </c>
      <c r="X26" s="86">
        <f>分析係数表!E29</f>
        <v>6.1557890505000185E-2</v>
      </c>
      <c r="Y26" s="192">
        <f t="shared" si="9"/>
        <v>0</v>
      </c>
    </row>
    <row r="27" spans="1:25">
      <c r="A27" s="10" t="s">
        <v>15</v>
      </c>
      <c r="B27" s="9" t="s">
        <v>36</v>
      </c>
      <c r="C27" s="100"/>
      <c r="D27" s="86">
        <f>投入係数表!R27</f>
        <v>1.6668577935158189E-3</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193">
        <f t="shared" si="8"/>
        <v>0</v>
      </c>
      <c r="X27" s="86">
        <f>分析係数表!E30</f>
        <v>6.5897217034789901E-2</v>
      </c>
      <c r="Y27" s="192">
        <f t="shared" si="9"/>
        <v>0</v>
      </c>
    </row>
    <row r="28" spans="1:25">
      <c r="A28" s="10" t="s">
        <v>16</v>
      </c>
      <c r="B28" s="9" t="s">
        <v>198</v>
      </c>
      <c r="C28" s="100"/>
      <c r="D28" s="86">
        <f>投入係数表!R28</f>
        <v>9.9385961559178091E-3</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193">
        <f t="shared" si="8"/>
        <v>0</v>
      </c>
      <c r="X28" s="86">
        <f>分析係数表!E31</f>
        <v>6.5953615120199595E-3</v>
      </c>
      <c r="Y28" s="192">
        <f t="shared" si="9"/>
        <v>0</v>
      </c>
    </row>
    <row r="29" spans="1:25">
      <c r="A29" s="10" t="s">
        <v>17</v>
      </c>
      <c r="B29" s="9" t="s">
        <v>281</v>
      </c>
      <c r="C29" s="100"/>
      <c r="D29" s="86">
        <f>投入係数表!R29</f>
        <v>4.9461311871525689E-4</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193">
        <f t="shared" si="8"/>
        <v>0</v>
      </c>
      <c r="X29" s="86">
        <f>分析係数表!E32</f>
        <v>1.7896698615548455E-2</v>
      </c>
      <c r="Y29" s="192">
        <f t="shared" si="9"/>
        <v>0</v>
      </c>
    </row>
    <row r="30" spans="1:25">
      <c r="A30" s="10" t="s">
        <v>18</v>
      </c>
      <c r="B30" s="9" t="s">
        <v>282</v>
      </c>
      <c r="C30" s="100"/>
      <c r="D30" s="86">
        <f>投入係数表!R30</f>
        <v>2.3166890806335219E-5</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193">
        <f t="shared" si="8"/>
        <v>0</v>
      </c>
      <c r="X30" s="86">
        <f>分析係数表!E33</f>
        <v>6.2471900008991998E-2</v>
      </c>
      <c r="Y30" s="192">
        <f t="shared" si="9"/>
        <v>0</v>
      </c>
    </row>
    <row r="31" spans="1:25">
      <c r="A31" s="10" t="s">
        <v>19</v>
      </c>
      <c r="B31" s="9" t="s">
        <v>283</v>
      </c>
      <c r="C31" s="100"/>
      <c r="D31" s="86">
        <f>投入係数表!R31</f>
        <v>4.0660210054198939E-2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193">
        <f t="shared" si="8"/>
        <v>0</v>
      </c>
      <c r="X31" s="86">
        <f>分析係数表!E34</f>
        <v>0.14658203786750718</v>
      </c>
      <c r="Y31" s="192">
        <f t="shared" si="9"/>
        <v>0</v>
      </c>
    </row>
    <row r="32" spans="1:25">
      <c r="A32" s="10" t="s">
        <v>20</v>
      </c>
      <c r="B32" s="9" t="s">
        <v>37</v>
      </c>
      <c r="C32" s="100"/>
      <c r="D32" s="86">
        <f>投入係数表!R32</f>
        <v>6.8075908634416035E-3</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193">
        <f t="shared" si="8"/>
        <v>0</v>
      </c>
      <c r="X32" s="86">
        <f>分析係数表!E35</f>
        <v>4.3787951741632962E-2</v>
      </c>
      <c r="Y32" s="192">
        <f t="shared" si="9"/>
        <v>0</v>
      </c>
    </row>
    <row r="33" spans="1:25">
      <c r="A33" s="10" t="s">
        <v>21</v>
      </c>
      <c r="B33" s="9" t="s">
        <v>38</v>
      </c>
      <c r="C33" s="100"/>
      <c r="D33" s="86">
        <f>投入係数表!R33</f>
        <v>2.2460300636741996E-3</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193">
        <f t="shared" si="8"/>
        <v>0</v>
      </c>
      <c r="X33" s="86">
        <f>分析係数表!E36</f>
        <v>1.4152245516969955E-2</v>
      </c>
      <c r="Y33" s="192">
        <f t="shared" si="9"/>
        <v>0</v>
      </c>
    </row>
    <row r="34" spans="1:25">
      <c r="A34" s="10" t="s">
        <v>22</v>
      </c>
      <c r="B34" s="9" t="s">
        <v>409</v>
      </c>
      <c r="C34" s="100"/>
      <c r="D34" s="86">
        <f>投入係数表!R34</f>
        <v>1.419319565250127E-2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193">
        <f t="shared" si="8"/>
        <v>0</v>
      </c>
      <c r="X34" s="86">
        <f>分析係数表!E37</f>
        <v>6.9101643267789628E-2</v>
      </c>
      <c r="Y34" s="192">
        <f t="shared" si="9"/>
        <v>0</v>
      </c>
    </row>
    <row r="35" spans="1:25">
      <c r="A35" s="10" t="s">
        <v>23</v>
      </c>
      <c r="B35" s="9" t="s">
        <v>199</v>
      </c>
      <c r="C35" s="100"/>
      <c r="D35" s="86">
        <f>投入係数表!R35</f>
        <v>1.0901180468921037E-2</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193">
        <f t="shared" si="8"/>
        <v>0</v>
      </c>
      <c r="X35" s="86">
        <f>分析係数表!E38</f>
        <v>3.4218337111297577E-2</v>
      </c>
      <c r="Y35" s="192">
        <f t="shared" si="9"/>
        <v>0</v>
      </c>
    </row>
    <row r="36" spans="1:25">
      <c r="A36" s="10" t="s">
        <v>24</v>
      </c>
      <c r="B36" s="9" t="s">
        <v>39</v>
      </c>
      <c r="C36" s="100"/>
      <c r="D36" s="86">
        <f>投入係数表!R36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193">
        <f t="shared" si="8"/>
        <v>0</v>
      </c>
      <c r="X36" s="86">
        <f>分析係数表!E39</f>
        <v>5.4632803645743147E-2</v>
      </c>
      <c r="Y36" s="192">
        <f t="shared" si="9"/>
        <v>0</v>
      </c>
    </row>
    <row r="37" spans="1:25">
      <c r="A37" s="10" t="s">
        <v>25</v>
      </c>
      <c r="B37" s="9" t="s">
        <v>40</v>
      </c>
      <c r="C37" s="100"/>
      <c r="D37" s="86">
        <f>投入係数表!R37</f>
        <v>5.258884213038094E-4</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193">
        <f t="shared" si="8"/>
        <v>0</v>
      </c>
      <c r="X37" s="86">
        <f>分析係数表!E40</f>
        <v>7.1051953968348291E-2</v>
      </c>
      <c r="Y37" s="192">
        <f t="shared" si="9"/>
        <v>0</v>
      </c>
    </row>
    <row r="38" spans="1:25">
      <c r="A38" s="10" t="s">
        <v>26</v>
      </c>
      <c r="B38" s="9" t="s">
        <v>285</v>
      </c>
      <c r="C38" s="100"/>
      <c r="D38" s="86">
        <f>投入係数表!R38</f>
        <v>0</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193">
        <f t="shared" si="8"/>
        <v>0</v>
      </c>
      <c r="X38" s="86">
        <f>分析係数表!E41</f>
        <v>9.872112035903656E-2</v>
      </c>
      <c r="Y38" s="192">
        <f t="shared" si="9"/>
        <v>0</v>
      </c>
    </row>
    <row r="39" spans="1:25">
      <c r="A39" s="10" t="s">
        <v>56</v>
      </c>
      <c r="B39" s="9" t="s">
        <v>391</v>
      </c>
      <c r="C39" s="100"/>
      <c r="D39" s="86">
        <f>投入係数表!R39</f>
        <v>1.2162617673325989E-3</v>
      </c>
      <c r="E39" s="87">
        <f>$C$20*D39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S39*T39</f>
        <v>0</v>
      </c>
      <c r="V39" s="97">
        <f>分析係数表!D42</f>
        <v>0.13686157986208444</v>
      </c>
      <c r="W39" s="193">
        <f>ROUND(S39*V39,0)</f>
        <v>0</v>
      </c>
      <c r="X39" s="86">
        <f>分析係数表!E42</f>
        <v>0.12798116275158378</v>
      </c>
      <c r="Y39" s="192">
        <f>ROUND(S39*X39,0)</f>
        <v>0</v>
      </c>
    </row>
    <row r="40" spans="1:25">
      <c r="A40" s="10" t="s">
        <v>200</v>
      </c>
      <c r="B40" s="9" t="s">
        <v>41</v>
      </c>
      <c r="C40" s="100"/>
      <c r="D40" s="86">
        <f>投入係数表!R40</f>
        <v>3.9030419285973256E-2</v>
      </c>
      <c r="E40" s="87">
        <f>$C$20*D40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S40*T40</f>
        <v>0</v>
      </c>
      <c r="V40" s="97">
        <f>分析係数表!D43</f>
        <v>0.11965406207615147</v>
      </c>
      <c r="W40" s="193">
        <f>ROUND(S40*V40,0)</f>
        <v>0</v>
      </c>
      <c r="X40" s="86">
        <f>分析係数表!E43</f>
        <v>0.10089499703022012</v>
      </c>
      <c r="Y40" s="192">
        <f>ROUND(S40*X40,0)</f>
        <v>0</v>
      </c>
    </row>
    <row r="41" spans="1:25">
      <c r="A41" s="10" t="s">
        <v>352</v>
      </c>
      <c r="B41" s="9" t="s">
        <v>42</v>
      </c>
      <c r="C41" s="100"/>
      <c r="D41" s="86">
        <f>投入係数表!R41</f>
        <v>1.8765181553131527E-4</v>
      </c>
      <c r="E41" s="87">
        <f>$C$20*D41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S41*T41</f>
        <v>0</v>
      </c>
      <c r="V41" s="97">
        <f>分析係数表!D44</f>
        <v>0.14406819380410243</v>
      </c>
      <c r="W41" s="193">
        <f>ROUND(S41*V41,0)</f>
        <v>0</v>
      </c>
      <c r="X41" s="86">
        <f>分析係数表!E44</f>
        <v>0.11993705213297758</v>
      </c>
      <c r="Y41" s="192">
        <f>ROUND(S41*X41,0)</f>
        <v>0</v>
      </c>
    </row>
    <row r="42" spans="1:25">
      <c r="A42" s="10" t="s">
        <v>353</v>
      </c>
      <c r="B42" s="9" t="s">
        <v>287</v>
      </c>
      <c r="C42" s="100"/>
      <c r="D42" s="86">
        <f>投入係数表!R42</f>
        <v>8.710750943182042E-4</v>
      </c>
      <c r="E42" s="87">
        <f>$C$20*D42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S42*T42</f>
        <v>0</v>
      </c>
      <c r="V42" s="97">
        <f>分析係数表!D45</f>
        <v>0</v>
      </c>
      <c r="W42" s="193">
        <f>ROUND(S42*V42,0)</f>
        <v>0</v>
      </c>
      <c r="X42" s="86">
        <f>分析係数表!E45</f>
        <v>0</v>
      </c>
      <c r="Y42" s="192">
        <f>ROUND(S42*X42,0)</f>
        <v>0</v>
      </c>
    </row>
    <row r="43" spans="1:25">
      <c r="A43" s="10" t="s">
        <v>354</v>
      </c>
      <c r="B43" s="9" t="s">
        <v>288</v>
      </c>
      <c r="C43" s="100"/>
      <c r="D43" s="86">
        <f>投入係数表!R43</f>
        <v>6.6118306361280712E-3</v>
      </c>
      <c r="E43" s="87">
        <f>$C$20*D43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S43*T43</f>
        <v>0</v>
      </c>
      <c r="V43" s="97">
        <f>分析係数表!D46</f>
        <v>2.303242583452741E-3</v>
      </c>
      <c r="W43" s="193">
        <f>ROUND(S43*V43,0)</f>
        <v>0</v>
      </c>
      <c r="X43" s="86">
        <f>分析係数表!E46</f>
        <v>2.2926285623308391E-3</v>
      </c>
      <c r="Y43" s="192">
        <f>ROUND(S43*X43,0)</f>
        <v>0</v>
      </c>
    </row>
    <row r="44" spans="1:25">
      <c r="A44" s="216">
        <v>40</v>
      </c>
      <c r="B44" s="20" t="s">
        <v>156</v>
      </c>
      <c r="C44" s="224">
        <f>SUM(C5:C43)</f>
        <v>0</v>
      </c>
      <c r="D44" s="103">
        <f>投入係数表!R44</f>
        <v>0.56344542633449979</v>
      </c>
      <c r="E44" s="102">
        <f>SUM(E5:E43)</f>
        <v>0</v>
      </c>
      <c r="F44" s="103">
        <f>分析係数表!C47</f>
        <v>0.58532523599566522</v>
      </c>
      <c r="G44" s="102">
        <f>SUM(G5:G43)</f>
        <v>0</v>
      </c>
      <c r="H44" s="102">
        <f>SUM(H5:H43)</f>
        <v>0</v>
      </c>
      <c r="I44" s="102">
        <f>SUM(I6:I43)</f>
        <v>0</v>
      </c>
      <c r="J44" s="103">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90">
        <f>SUM(W5:W43)</f>
        <v>0</v>
      </c>
      <c r="X44" s="103">
        <f>分析係数表!E47</f>
        <v>5.7136770824146227E-2</v>
      </c>
      <c r="Y44" s="191">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306</v>
      </c>
      <c r="S2" s="5" t="s">
        <v>158</v>
      </c>
      <c r="U2" s="74" t="s">
        <v>216</v>
      </c>
      <c r="W2" s="5" t="s">
        <v>135</v>
      </c>
      <c r="Y2" s="5" t="s">
        <v>159</v>
      </c>
    </row>
    <row r="3" spans="1:25" ht="45">
      <c r="B3" s="75"/>
      <c r="C3" s="76" t="s">
        <v>234</v>
      </c>
      <c r="D3" s="76" t="s">
        <v>322</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投入係数表!S5</f>
        <v>0</v>
      </c>
      <c r="E5" s="87">
        <f t="shared" ref="E5:E38" si="0">$C$21*D5</f>
        <v>0</v>
      </c>
      <c r="F5" s="86">
        <f>分析係数表!C8</f>
        <v>0.16988323914406789</v>
      </c>
      <c r="G5" s="87">
        <f t="shared" ref="G5:G38" si="1">E5*F5</f>
        <v>0</v>
      </c>
      <c r="H5" s="87">
        <f t="array" ref="H5:H43">MMULT(逆行列係数!C5:AO43,'17'!G5:G43)</f>
        <v>0</v>
      </c>
      <c r="I5" s="87">
        <f t="shared" ref="I5:I38" si="2">C5+H5</f>
        <v>0</v>
      </c>
      <c r="J5" s="86">
        <f>分析係数表!G8</f>
        <v>0.11982810575688495</v>
      </c>
      <c r="K5" s="88">
        <f t="shared" ref="K5:K38" si="3">I5*J5</f>
        <v>0</v>
      </c>
      <c r="L5" s="89" t="s">
        <v>189</v>
      </c>
      <c r="M5" s="90" t="s">
        <v>189</v>
      </c>
      <c r="N5" s="91">
        <f>分析係数表!H8</f>
        <v>1.1007693311748612E-2</v>
      </c>
      <c r="O5" s="92">
        <f t="shared" ref="O5:O43" si="4">$M$44*N5</f>
        <v>0</v>
      </c>
      <c r="P5" s="86">
        <f>分析係数表!C8</f>
        <v>0.16988323914406789</v>
      </c>
      <c r="Q5" s="92">
        <f t="shared" ref="Q5:Q38" si="5">O5*P5</f>
        <v>0</v>
      </c>
      <c r="R5" s="93">
        <f t="array" ref="R5:R43">MMULT(逆行列係数!C5:AO43,'17'!Q5:Q43)</f>
        <v>0</v>
      </c>
      <c r="S5" s="94">
        <f t="shared" ref="S5:S38" si="6">I5+R5</f>
        <v>0</v>
      </c>
      <c r="T5" s="95">
        <f>分析係数表!F8</f>
        <v>0.4520504153237429</v>
      </c>
      <c r="U5" s="96">
        <f t="shared" ref="U5:U38" si="7">S5*T5</f>
        <v>0</v>
      </c>
      <c r="V5" s="97">
        <f>分析係数表!D8</f>
        <v>0.2736524906322878</v>
      </c>
      <c r="W5" s="98">
        <f t="shared" ref="W5:W38" si="8">ROUND(S5*V5,0)</f>
        <v>0</v>
      </c>
      <c r="X5" s="86">
        <f>分析係数表!E8</f>
        <v>4.6479574456934729E-2</v>
      </c>
      <c r="Y5" s="99">
        <f t="shared" ref="Y5:Y38" si="9">ROUND(S5*X5,0)</f>
        <v>0</v>
      </c>
    </row>
    <row r="6" spans="1:25">
      <c r="A6" s="10" t="s">
        <v>226</v>
      </c>
      <c r="B6" s="9" t="s">
        <v>274</v>
      </c>
      <c r="C6" s="100"/>
      <c r="D6" s="86">
        <f>投入係数表!S6</f>
        <v>0</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98">
        <f t="shared" si="8"/>
        <v>0</v>
      </c>
      <c r="X6" s="86">
        <f>分析係数表!E9</f>
        <v>0.11439422008151168</v>
      </c>
      <c r="Y6" s="99">
        <f t="shared" si="9"/>
        <v>0</v>
      </c>
    </row>
    <row r="7" spans="1:25">
      <c r="A7" s="10" t="s">
        <v>227</v>
      </c>
      <c r="B7" s="9" t="s">
        <v>275</v>
      </c>
      <c r="C7" s="100"/>
      <c r="D7" s="86">
        <f>投入係数表!S7</f>
        <v>0</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98">
        <f t="shared" si="8"/>
        <v>0</v>
      </c>
      <c r="X7" s="86">
        <f>分析係数表!E10</f>
        <v>2.6958057972911079E-2</v>
      </c>
      <c r="Y7" s="99">
        <f t="shared" si="9"/>
        <v>0</v>
      </c>
    </row>
    <row r="8" spans="1:25">
      <c r="A8" s="10" t="s">
        <v>228</v>
      </c>
      <c r="B8" s="9" t="s">
        <v>27</v>
      </c>
      <c r="C8" s="100"/>
      <c r="D8" s="86">
        <f>投入係数表!S8</f>
        <v>2.5636971931788564E-5</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98">
        <f t="shared" si="8"/>
        <v>0</v>
      </c>
      <c r="X8" s="86">
        <f>分析係数表!E11</f>
        <v>2.1852680950858117E-2</v>
      </c>
      <c r="Y8" s="99">
        <f t="shared" si="9"/>
        <v>0</v>
      </c>
    </row>
    <row r="9" spans="1:25">
      <c r="A9" s="10" t="s">
        <v>229</v>
      </c>
      <c r="B9" s="9" t="s">
        <v>196</v>
      </c>
      <c r="C9" s="100"/>
      <c r="D9" s="86">
        <f>投入係数表!S9</f>
        <v>0</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98">
        <f t="shared" si="8"/>
        <v>0</v>
      </c>
      <c r="X9" s="86">
        <f>分析係数表!E12</f>
        <v>3.539948357013805E-2</v>
      </c>
      <c r="Y9" s="99">
        <f t="shared" si="9"/>
        <v>0</v>
      </c>
    </row>
    <row r="10" spans="1:25">
      <c r="A10" s="10" t="s">
        <v>230</v>
      </c>
      <c r="B10" s="9" t="s">
        <v>28</v>
      </c>
      <c r="C10" s="100"/>
      <c r="D10" s="86">
        <f>投入係数表!S10</f>
        <v>9.6138644744207108E-4</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98">
        <f t="shared" si="8"/>
        <v>0</v>
      </c>
      <c r="X10" s="86">
        <f>分析係数表!E13</f>
        <v>0.12199715046769498</v>
      </c>
      <c r="Y10" s="99">
        <f t="shared" si="9"/>
        <v>0</v>
      </c>
    </row>
    <row r="11" spans="1:25">
      <c r="A11" s="10" t="s">
        <v>231</v>
      </c>
      <c r="B11" s="9" t="s">
        <v>276</v>
      </c>
      <c r="C11" s="100"/>
      <c r="D11" s="86">
        <f>投入係数表!S11</f>
        <v>5.0504834705623466E-3</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98">
        <f t="shared" si="8"/>
        <v>0</v>
      </c>
      <c r="X11" s="86">
        <f>分析係数表!E14</f>
        <v>3.8130342673435243E-2</v>
      </c>
      <c r="Y11" s="99">
        <f t="shared" si="9"/>
        <v>0</v>
      </c>
    </row>
    <row r="12" spans="1:25">
      <c r="A12" s="10" t="s">
        <v>232</v>
      </c>
      <c r="B12" s="9" t="s">
        <v>29</v>
      </c>
      <c r="C12" s="100"/>
      <c r="D12" s="86">
        <f>投入係数表!S12</f>
        <v>1.2921033853621436E-2</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98">
        <f t="shared" si="8"/>
        <v>0</v>
      </c>
      <c r="X12" s="86">
        <f>分析係数表!E15</f>
        <v>1.8544573004253467E-2</v>
      </c>
      <c r="Y12" s="99">
        <f t="shared" si="9"/>
        <v>0</v>
      </c>
    </row>
    <row r="13" spans="1:25">
      <c r="A13" s="10" t="s">
        <v>233</v>
      </c>
      <c r="B13" s="9" t="s">
        <v>30</v>
      </c>
      <c r="C13" s="100"/>
      <c r="D13" s="86">
        <f>投入係数表!S13</f>
        <v>3.0764366318146276E-3</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98">
        <f t="shared" si="8"/>
        <v>0</v>
      </c>
      <c r="X13" s="86">
        <f>分析係数表!E16</f>
        <v>1.2952602682604767E-2</v>
      </c>
      <c r="Y13" s="99">
        <f t="shared" si="9"/>
        <v>0</v>
      </c>
    </row>
    <row r="14" spans="1:25">
      <c r="A14" s="10" t="s">
        <v>2</v>
      </c>
      <c r="B14" s="9" t="s">
        <v>388</v>
      </c>
      <c r="C14" s="100"/>
      <c r="D14" s="86">
        <f>投入係数表!S14</f>
        <v>4.2450552690386563E-2</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98">
        <f t="shared" si="8"/>
        <v>0</v>
      </c>
      <c r="X14" s="86">
        <f>分析係数表!E17</f>
        <v>4.2061277361062542E-2</v>
      </c>
      <c r="Y14" s="99">
        <f t="shared" si="9"/>
        <v>0</v>
      </c>
    </row>
    <row r="15" spans="1:25">
      <c r="A15" s="10" t="s">
        <v>3</v>
      </c>
      <c r="B15" s="9" t="s">
        <v>31</v>
      </c>
      <c r="C15" s="100"/>
      <c r="D15" s="86">
        <f>投入係数表!S15</f>
        <v>5.546131594576926E-3</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98">
        <f t="shared" si="8"/>
        <v>0</v>
      </c>
      <c r="X15" s="86">
        <f>分析係数表!E18</f>
        <v>3.8178621954614265E-2</v>
      </c>
      <c r="Y15" s="99">
        <f t="shared" si="9"/>
        <v>0</v>
      </c>
    </row>
    <row r="16" spans="1:25">
      <c r="A16" s="10" t="s">
        <v>4</v>
      </c>
      <c r="B16" s="9" t="s">
        <v>32</v>
      </c>
      <c r="C16" s="100"/>
      <c r="D16" s="86">
        <f>投入係数表!S16</f>
        <v>1.8578258993236112E-2</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98">
        <f t="shared" si="8"/>
        <v>0</v>
      </c>
      <c r="X16" s="86">
        <f>分析係数表!E19</f>
        <v>8.1137788631236215E-3</v>
      </c>
      <c r="Y16" s="99">
        <f t="shared" si="9"/>
        <v>0</v>
      </c>
    </row>
    <row r="17" spans="1:25">
      <c r="A17" s="10" t="s">
        <v>5</v>
      </c>
      <c r="B17" s="9" t="s">
        <v>33</v>
      </c>
      <c r="C17" s="100"/>
      <c r="D17" s="86">
        <f>投入係数表!S17</f>
        <v>2.0877040809786487E-2</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98">
        <f t="shared" si="8"/>
        <v>0</v>
      </c>
      <c r="X17" s="86">
        <f>分析係数表!E20</f>
        <v>2.4562278789456368E-2</v>
      </c>
      <c r="Y17" s="99">
        <f t="shared" si="9"/>
        <v>0</v>
      </c>
    </row>
    <row r="18" spans="1:25">
      <c r="A18" s="10" t="s">
        <v>6</v>
      </c>
      <c r="B18" s="9" t="s">
        <v>34</v>
      </c>
      <c r="C18" s="100"/>
      <c r="D18" s="86">
        <f>投入係数表!S18</f>
        <v>3.4738096967573504E-2</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98">
        <f t="shared" si="8"/>
        <v>0</v>
      </c>
      <c r="X18" s="86">
        <f>分析係数表!E21</f>
        <v>5.4343995376178865E-2</v>
      </c>
      <c r="Y18" s="99">
        <f t="shared" si="9"/>
        <v>0</v>
      </c>
    </row>
    <row r="19" spans="1:25">
      <c r="A19" s="10" t="s">
        <v>7</v>
      </c>
      <c r="B19" s="9" t="s">
        <v>277</v>
      </c>
      <c r="C19" s="100"/>
      <c r="D19" s="86">
        <f>投入係数表!S19</f>
        <v>1.4288339023316826E-2</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98">
        <f t="shared" si="8"/>
        <v>0</v>
      </c>
      <c r="X19" s="86">
        <f>分析係数表!E22</f>
        <v>2.8940662878506891E-2</v>
      </c>
      <c r="Y19" s="99">
        <f t="shared" si="9"/>
        <v>0</v>
      </c>
    </row>
    <row r="20" spans="1:25">
      <c r="A20" s="10" t="s">
        <v>8</v>
      </c>
      <c r="B20" s="9" t="s">
        <v>278</v>
      </c>
      <c r="C20" s="100"/>
      <c r="D20" s="86">
        <f>投入係数表!S20</f>
        <v>1.8031336925357956E-3</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98">
        <f t="shared" si="8"/>
        <v>0</v>
      </c>
      <c r="X20" s="86">
        <f>分析係数表!E23</f>
        <v>3.4275414947972954E-2</v>
      </c>
      <c r="Y20" s="99">
        <f t="shared" si="9"/>
        <v>0</v>
      </c>
    </row>
    <row r="21" spans="1:25">
      <c r="A21" s="10" t="s">
        <v>9</v>
      </c>
      <c r="B21" s="9" t="s">
        <v>279</v>
      </c>
      <c r="C21" s="85">
        <f>最終需要_まとめ!C22</f>
        <v>0</v>
      </c>
      <c r="D21" s="86">
        <f>投入係数表!S21</f>
        <v>0.13735434995321252</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98">
        <f t="shared" si="8"/>
        <v>0</v>
      </c>
      <c r="X21" s="86">
        <f>分析係数表!E24</f>
        <v>4.4933066139114755E-2</v>
      </c>
      <c r="Y21" s="99">
        <f t="shared" si="9"/>
        <v>0</v>
      </c>
    </row>
    <row r="22" spans="1:25">
      <c r="A22" s="10" t="s">
        <v>10</v>
      </c>
      <c r="B22" s="9" t="s">
        <v>280</v>
      </c>
      <c r="C22" s="100"/>
      <c r="D22" s="86">
        <f>投入係数表!S22</f>
        <v>0.14178100044010136</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98">
        <f t="shared" si="8"/>
        <v>0</v>
      </c>
      <c r="X22" s="86">
        <f>分析係数表!E25</f>
        <v>3.4440766876912506E-2</v>
      </c>
      <c r="Y22" s="99">
        <f t="shared" si="9"/>
        <v>0</v>
      </c>
    </row>
    <row r="23" spans="1:25">
      <c r="A23" s="10" t="s">
        <v>11</v>
      </c>
      <c r="B23" s="9" t="s">
        <v>35</v>
      </c>
      <c r="C23" s="100"/>
      <c r="D23" s="86">
        <f>投入係数表!S23</f>
        <v>2.2355439524519627E-2</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98">
        <f t="shared" si="8"/>
        <v>0</v>
      </c>
      <c r="X23" s="86">
        <f>分析係数表!E26</f>
        <v>2.4685974681555249E-2</v>
      </c>
      <c r="Y23" s="99">
        <f t="shared" si="9"/>
        <v>0</v>
      </c>
    </row>
    <row r="24" spans="1:25">
      <c r="A24" s="10" t="s">
        <v>12</v>
      </c>
      <c r="B24" s="9" t="s">
        <v>389</v>
      </c>
      <c r="C24" s="100"/>
      <c r="D24" s="86">
        <f>投入係数表!S24</f>
        <v>3.8455457897682848E-5</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98">
        <f t="shared" si="8"/>
        <v>0</v>
      </c>
      <c r="X24" s="86">
        <f>分析係数表!E27</f>
        <v>2.2430380263578655E-2</v>
      </c>
      <c r="Y24" s="99">
        <f t="shared" si="9"/>
        <v>0</v>
      </c>
    </row>
    <row r="25" spans="1:25">
      <c r="A25" s="10" t="s">
        <v>13</v>
      </c>
      <c r="B25" s="9" t="s">
        <v>197</v>
      </c>
      <c r="C25" s="100"/>
      <c r="D25" s="86">
        <f>投入係数表!S25</f>
        <v>0</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98">
        <f t="shared" si="8"/>
        <v>0</v>
      </c>
      <c r="X25" s="86">
        <f>分析係数表!E28</f>
        <v>2.8133457885501985E-2</v>
      </c>
      <c r="Y25" s="99">
        <f t="shared" si="9"/>
        <v>0</v>
      </c>
    </row>
    <row r="26" spans="1:25">
      <c r="A26" s="10" t="s">
        <v>14</v>
      </c>
      <c r="B26" s="9" t="s">
        <v>55</v>
      </c>
      <c r="C26" s="100"/>
      <c r="D26" s="86">
        <f>投入係数表!S26</f>
        <v>1.066925315227934E-2</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98">
        <f t="shared" si="8"/>
        <v>0</v>
      </c>
      <c r="X26" s="86">
        <f>分析係数表!E29</f>
        <v>6.1557890505000185E-2</v>
      </c>
      <c r="Y26" s="99">
        <f t="shared" si="9"/>
        <v>0</v>
      </c>
    </row>
    <row r="27" spans="1:25">
      <c r="A27" s="10" t="s">
        <v>15</v>
      </c>
      <c r="B27" s="9" t="s">
        <v>36</v>
      </c>
      <c r="C27" s="100"/>
      <c r="D27" s="86">
        <f>投入係数表!S27</f>
        <v>9.0583967492319586E-4</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98">
        <f t="shared" si="8"/>
        <v>0</v>
      </c>
      <c r="X27" s="86">
        <f>分析係数表!E30</f>
        <v>6.5897217034789901E-2</v>
      </c>
      <c r="Y27" s="99">
        <f t="shared" si="9"/>
        <v>0</v>
      </c>
    </row>
    <row r="28" spans="1:25">
      <c r="A28" s="10" t="s">
        <v>16</v>
      </c>
      <c r="B28" s="9" t="s">
        <v>198</v>
      </c>
      <c r="C28" s="100"/>
      <c r="D28" s="86">
        <f>投入係数表!S28</f>
        <v>1.1233266534778689E-2</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98">
        <f t="shared" si="8"/>
        <v>0</v>
      </c>
      <c r="X28" s="86">
        <f>分析係数表!E31</f>
        <v>6.5953615120199595E-3</v>
      </c>
      <c r="Y28" s="99">
        <f t="shared" si="9"/>
        <v>0</v>
      </c>
    </row>
    <row r="29" spans="1:25">
      <c r="A29" s="10" t="s">
        <v>17</v>
      </c>
      <c r="B29" s="9" t="s">
        <v>281</v>
      </c>
      <c r="C29" s="100"/>
      <c r="D29" s="86">
        <f>投入係数表!S29</f>
        <v>4.059187222533189E-4</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98">
        <f t="shared" si="8"/>
        <v>0</v>
      </c>
      <c r="X29" s="86">
        <f>分析係数表!E32</f>
        <v>1.7896698615548455E-2</v>
      </c>
      <c r="Y29" s="99">
        <f t="shared" si="9"/>
        <v>0</v>
      </c>
    </row>
    <row r="30" spans="1:25">
      <c r="A30" s="10" t="s">
        <v>18</v>
      </c>
      <c r="B30" s="9" t="s">
        <v>282</v>
      </c>
      <c r="C30" s="100"/>
      <c r="D30" s="86">
        <f>投入係数表!S30</f>
        <v>1.2818485965894282E-4</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98">
        <f t="shared" si="8"/>
        <v>0</v>
      </c>
      <c r="X30" s="86">
        <f>分析係数表!E33</f>
        <v>6.2471900008991998E-2</v>
      </c>
      <c r="Y30" s="99">
        <f t="shared" si="9"/>
        <v>0</v>
      </c>
    </row>
    <row r="31" spans="1:25">
      <c r="A31" s="10" t="s">
        <v>19</v>
      </c>
      <c r="B31" s="9" t="s">
        <v>283</v>
      </c>
      <c r="C31" s="100"/>
      <c r="D31" s="86">
        <f>投入係数表!S31</f>
        <v>5.5820233552814298E-2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98">
        <f t="shared" si="8"/>
        <v>0</v>
      </c>
      <c r="X31" s="86">
        <f>分析係数表!E34</f>
        <v>0.14658203786750718</v>
      </c>
      <c r="Y31" s="99">
        <f t="shared" si="9"/>
        <v>0</v>
      </c>
    </row>
    <row r="32" spans="1:25">
      <c r="A32" s="10" t="s">
        <v>20</v>
      </c>
      <c r="B32" s="9" t="s">
        <v>37</v>
      </c>
      <c r="C32" s="100"/>
      <c r="D32" s="86">
        <f>投入係数表!S32</f>
        <v>7.9389156415438592E-3</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98">
        <f t="shared" si="8"/>
        <v>0</v>
      </c>
      <c r="X32" s="86">
        <f>分析係数表!E35</f>
        <v>4.3787951741632962E-2</v>
      </c>
      <c r="Y32" s="99">
        <f t="shared" si="9"/>
        <v>0</v>
      </c>
    </row>
    <row r="33" spans="1:25">
      <c r="A33" s="10" t="s">
        <v>21</v>
      </c>
      <c r="B33" s="9" t="s">
        <v>38</v>
      </c>
      <c r="C33" s="100"/>
      <c r="D33" s="86">
        <f>投入係数表!S33</f>
        <v>2.6534265949401162E-3</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98">
        <f t="shared" si="8"/>
        <v>0</v>
      </c>
      <c r="X33" s="86">
        <f>分析係数表!E36</f>
        <v>1.4152245516969955E-2</v>
      </c>
      <c r="Y33" s="99">
        <f t="shared" si="9"/>
        <v>0</v>
      </c>
    </row>
    <row r="34" spans="1:25">
      <c r="A34" s="10" t="s">
        <v>22</v>
      </c>
      <c r="B34" s="9" t="s">
        <v>409</v>
      </c>
      <c r="C34" s="100"/>
      <c r="D34" s="86">
        <f>投入係数表!S34</f>
        <v>2.1065045270619604E-2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98">
        <f t="shared" si="8"/>
        <v>0</v>
      </c>
      <c r="X34" s="86">
        <f>分析係数表!E37</f>
        <v>6.9101643267789628E-2</v>
      </c>
      <c r="Y34" s="99">
        <f t="shared" si="9"/>
        <v>0</v>
      </c>
    </row>
    <row r="35" spans="1:25">
      <c r="A35" s="10" t="s">
        <v>23</v>
      </c>
      <c r="B35" s="9" t="s">
        <v>199</v>
      </c>
      <c r="C35" s="100"/>
      <c r="D35" s="86">
        <f>投入係数表!S35</f>
        <v>6.1015993197656784E-3</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98">
        <f t="shared" si="8"/>
        <v>0</v>
      </c>
      <c r="X35" s="86">
        <f>分析係数表!E38</f>
        <v>3.4218337111297577E-2</v>
      </c>
      <c r="Y35" s="99">
        <f t="shared" si="9"/>
        <v>0</v>
      </c>
    </row>
    <row r="36" spans="1:25">
      <c r="A36" s="10" t="s">
        <v>24</v>
      </c>
      <c r="B36" s="9" t="s">
        <v>39</v>
      </c>
      <c r="C36" s="100"/>
      <c r="D36" s="86">
        <f>投入係数表!S36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98">
        <f t="shared" si="8"/>
        <v>0</v>
      </c>
      <c r="X36" s="86">
        <f>分析係数表!E39</f>
        <v>5.4632803645743147E-2</v>
      </c>
      <c r="Y36" s="99">
        <f t="shared" si="9"/>
        <v>0</v>
      </c>
    </row>
    <row r="37" spans="1:25">
      <c r="A37" s="10" t="s">
        <v>25</v>
      </c>
      <c r="B37" s="9" t="s">
        <v>40</v>
      </c>
      <c r="C37" s="100"/>
      <c r="D37" s="86">
        <f>投入係数表!S37</f>
        <v>2.5636971931788564E-4</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98">
        <f t="shared" si="8"/>
        <v>0</v>
      </c>
      <c r="X37" s="86">
        <f>分析係数表!E40</f>
        <v>7.1051953968348291E-2</v>
      </c>
      <c r="Y37" s="99">
        <f t="shared" si="9"/>
        <v>0</v>
      </c>
    </row>
    <row r="38" spans="1:25">
      <c r="A38" s="10" t="s">
        <v>26</v>
      </c>
      <c r="B38" s="9" t="s">
        <v>285</v>
      </c>
      <c r="C38" s="100"/>
      <c r="D38" s="86">
        <f>投入係数表!S38</f>
        <v>0</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98">
        <f t="shared" si="8"/>
        <v>0</v>
      </c>
      <c r="X38" s="86">
        <f>分析係数表!E41</f>
        <v>9.872112035903656E-2</v>
      </c>
      <c r="Y38" s="99">
        <f t="shared" si="9"/>
        <v>0</v>
      </c>
    </row>
    <row r="39" spans="1:25">
      <c r="A39" s="10" t="s">
        <v>56</v>
      </c>
      <c r="B39" s="9" t="s">
        <v>391</v>
      </c>
      <c r="C39" s="100"/>
      <c r="D39" s="86">
        <f>投入係数表!S39</f>
        <v>1.5125813439755252E-3</v>
      </c>
      <c r="E39" s="87">
        <f>$C$21*D39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S39*T39</f>
        <v>0</v>
      </c>
      <c r="V39" s="97">
        <f>分析係数表!D42</f>
        <v>0.13686157986208444</v>
      </c>
      <c r="W39" s="98">
        <f>ROUND(S39*V39,0)</f>
        <v>0</v>
      </c>
      <c r="X39" s="86">
        <f>分析係数表!E42</f>
        <v>0.12798116275158378</v>
      </c>
      <c r="Y39" s="99">
        <f>ROUND(S39*X39,0)</f>
        <v>0</v>
      </c>
    </row>
    <row r="40" spans="1:25">
      <c r="A40" s="10" t="s">
        <v>200</v>
      </c>
      <c r="B40" s="9" t="s">
        <v>41</v>
      </c>
      <c r="C40" s="100"/>
      <c r="D40" s="86">
        <f>投入係数表!S40</f>
        <v>3.6784781893461294E-2</v>
      </c>
      <c r="E40" s="87">
        <f>$C$21*D40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S40*T40</f>
        <v>0</v>
      </c>
      <c r="V40" s="97">
        <f>分析係数表!D43</f>
        <v>0.11965406207615147</v>
      </c>
      <c r="W40" s="98">
        <f>ROUND(S40*V40,0)</f>
        <v>0</v>
      </c>
      <c r="X40" s="86">
        <f>分析係数表!E43</f>
        <v>0.10089499703022012</v>
      </c>
      <c r="Y40" s="99">
        <f>ROUND(S40*X40,0)</f>
        <v>0</v>
      </c>
    </row>
    <row r="41" spans="1:25">
      <c r="A41" s="10" t="s">
        <v>352</v>
      </c>
      <c r="B41" s="9" t="s">
        <v>42</v>
      </c>
      <c r="C41" s="100"/>
      <c r="D41" s="86">
        <f>投入係数表!S41</f>
        <v>1.7945880352251994E-4</v>
      </c>
      <c r="E41" s="87">
        <f>$C$21*D41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S41*T41</f>
        <v>0</v>
      </c>
      <c r="V41" s="97">
        <f>分析係数表!D44</f>
        <v>0.14406819380410243</v>
      </c>
      <c r="W41" s="98">
        <f>ROUND(S41*V41,0)</f>
        <v>0</v>
      </c>
      <c r="X41" s="86">
        <f>分析係数表!E44</f>
        <v>0.11993705213297758</v>
      </c>
      <c r="Y41" s="99">
        <f>ROUND(S41*X41,0)</f>
        <v>0</v>
      </c>
    </row>
    <row r="42" spans="1:25">
      <c r="A42" s="10" t="s">
        <v>353</v>
      </c>
      <c r="B42" s="9" t="s">
        <v>287</v>
      </c>
      <c r="C42" s="100"/>
      <c r="D42" s="86">
        <f>投入係数表!S42</f>
        <v>1.2647572819682357E-3</v>
      </c>
      <c r="E42" s="87">
        <f>$C$21*D42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S42*T42</f>
        <v>0</v>
      </c>
      <c r="V42" s="97">
        <f>分析係数表!D45</f>
        <v>0</v>
      </c>
      <c r="W42" s="98">
        <f>ROUND(S42*V42,0)</f>
        <v>0</v>
      </c>
      <c r="X42" s="86">
        <f>分析係数表!E45</f>
        <v>0</v>
      </c>
      <c r="Y42" s="99">
        <f>ROUND(S42*X42,0)</f>
        <v>0</v>
      </c>
    </row>
    <row r="43" spans="1:25">
      <c r="A43" s="10" t="s">
        <v>354</v>
      </c>
      <c r="B43" s="9" t="s">
        <v>288</v>
      </c>
      <c r="C43" s="100"/>
      <c r="D43" s="86">
        <f>投入係数表!S43</f>
        <v>3.1661660335758875E-3</v>
      </c>
      <c r="E43" s="87">
        <f>$C$21*D43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S43*T43</f>
        <v>0</v>
      </c>
      <c r="V43" s="97">
        <f>分析係数表!D46</f>
        <v>2.303242583452741E-3</v>
      </c>
      <c r="W43" s="98">
        <f>ROUND(S43*V43,0)</f>
        <v>0</v>
      </c>
      <c r="X43" s="86">
        <f>分析係数表!E46</f>
        <v>2.2926285623308391E-3</v>
      </c>
      <c r="Y43" s="99">
        <f>ROUND(S43*X43,0)</f>
        <v>0</v>
      </c>
    </row>
    <row r="44" spans="1:25">
      <c r="A44" s="216">
        <v>40</v>
      </c>
      <c r="B44" s="20" t="s">
        <v>156</v>
      </c>
      <c r="C44" s="224">
        <f>SUM(C5:C43)</f>
        <v>0</v>
      </c>
      <c r="D44" s="103">
        <f>投入係数表!S44</f>
        <v>0.62193157492191409</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12">
        <f>SUM(W5:W43)</f>
        <v>0</v>
      </c>
      <c r="X44" s="103">
        <f>分析係数表!E47</f>
        <v>5.7136770824146227E-2</v>
      </c>
      <c r="Y44" s="113">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290</v>
      </c>
      <c r="S2" s="5" t="s">
        <v>158</v>
      </c>
      <c r="U2" s="74" t="s">
        <v>216</v>
      </c>
      <c r="W2" s="5" t="s">
        <v>135</v>
      </c>
      <c r="Y2" s="5" t="s">
        <v>159</v>
      </c>
    </row>
    <row r="3" spans="1:25" ht="45">
      <c r="B3" s="75"/>
      <c r="C3" s="76" t="s">
        <v>234</v>
      </c>
      <c r="D3" s="76" t="s">
        <v>244</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投入係数表!T5</f>
        <v>0</v>
      </c>
      <c r="E5" s="87">
        <f t="shared" ref="E5:E38" si="0">$C$22*D5</f>
        <v>0</v>
      </c>
      <c r="F5" s="86">
        <f>分析係数表!C8</f>
        <v>0.16988323914406789</v>
      </c>
      <c r="G5" s="87">
        <f t="shared" ref="G5:G38" si="1">E5*F5</f>
        <v>0</v>
      </c>
      <c r="H5" s="87">
        <f t="array" ref="H5:H43">MMULT(逆行列係数!C5:AO43,'18'!G5:G43)</f>
        <v>0</v>
      </c>
      <c r="I5" s="87">
        <f t="shared" ref="I5:I38" si="2">C5+H5</f>
        <v>0</v>
      </c>
      <c r="J5" s="86">
        <f>分析係数表!G8</f>
        <v>0.11982810575688495</v>
      </c>
      <c r="K5" s="88">
        <f t="shared" ref="K5:K38" si="3">I5*J5</f>
        <v>0</v>
      </c>
      <c r="L5" s="89" t="s">
        <v>189</v>
      </c>
      <c r="M5" s="90" t="s">
        <v>189</v>
      </c>
      <c r="N5" s="91">
        <f>分析係数表!H8</f>
        <v>1.1007693311748612E-2</v>
      </c>
      <c r="O5" s="92">
        <f t="shared" ref="O5:O43" si="4">$M$44*N5</f>
        <v>0</v>
      </c>
      <c r="P5" s="86">
        <f>分析係数表!C8</f>
        <v>0.16988323914406789</v>
      </c>
      <c r="Q5" s="92">
        <f t="shared" ref="Q5:Q38" si="5">O5*P5</f>
        <v>0</v>
      </c>
      <c r="R5" s="93">
        <f t="array" ref="R5:R43">MMULT(逆行列係数!C5:AO43,'18'!Q5:Q43)</f>
        <v>0</v>
      </c>
      <c r="S5" s="94">
        <f t="shared" ref="S5:S38" si="6">I5+R5</f>
        <v>0</v>
      </c>
      <c r="T5" s="95">
        <f>分析係数表!F8</f>
        <v>0.4520504153237429</v>
      </c>
      <c r="U5" s="96">
        <f t="shared" ref="U5:U38" si="7">S5*T5</f>
        <v>0</v>
      </c>
      <c r="V5" s="97">
        <f>分析係数表!D8</f>
        <v>0.2736524906322878</v>
      </c>
      <c r="W5" s="193">
        <f t="shared" ref="W5:W38" si="8">ROUND(S5*V5,0)</f>
        <v>0</v>
      </c>
      <c r="X5" s="86">
        <f>分析係数表!E8</f>
        <v>4.6479574456934729E-2</v>
      </c>
      <c r="Y5" s="192">
        <f t="shared" ref="Y5:Y38" si="9">ROUND(S5*X5,0)</f>
        <v>0</v>
      </c>
    </row>
    <row r="6" spans="1:25">
      <c r="A6" s="10" t="s">
        <v>226</v>
      </c>
      <c r="B6" s="9" t="s">
        <v>274</v>
      </c>
      <c r="C6" s="100"/>
      <c r="D6" s="86">
        <f>投入係数表!T6</f>
        <v>0</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193">
        <f t="shared" si="8"/>
        <v>0</v>
      </c>
      <c r="X6" s="86">
        <f>分析係数表!E9</f>
        <v>0.11439422008151168</v>
      </c>
      <c r="Y6" s="192">
        <f t="shared" si="9"/>
        <v>0</v>
      </c>
    </row>
    <row r="7" spans="1:25">
      <c r="A7" s="10" t="s">
        <v>227</v>
      </c>
      <c r="B7" s="9" t="s">
        <v>275</v>
      </c>
      <c r="C7" s="100"/>
      <c r="D7" s="86">
        <f>投入係数表!T7</f>
        <v>0</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193">
        <f t="shared" si="8"/>
        <v>0</v>
      </c>
      <c r="X7" s="86">
        <f>分析係数表!E10</f>
        <v>2.6958057972911079E-2</v>
      </c>
      <c r="Y7" s="192">
        <f t="shared" si="9"/>
        <v>0</v>
      </c>
    </row>
    <row r="8" spans="1:25">
      <c r="A8" s="10" t="s">
        <v>228</v>
      </c>
      <c r="B8" s="9" t="s">
        <v>27</v>
      </c>
      <c r="C8" s="100"/>
      <c r="D8" s="86">
        <f>投入係数表!T8</f>
        <v>1.3426590894897897E-4</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193">
        <f t="shared" si="8"/>
        <v>0</v>
      </c>
      <c r="X8" s="86">
        <f>分析係数表!E11</f>
        <v>2.1852680950858117E-2</v>
      </c>
      <c r="Y8" s="192">
        <f t="shared" si="9"/>
        <v>0</v>
      </c>
    </row>
    <row r="9" spans="1:25">
      <c r="A9" s="10" t="s">
        <v>229</v>
      </c>
      <c r="B9" s="9" t="s">
        <v>196</v>
      </c>
      <c r="C9" s="100"/>
      <c r="D9" s="86">
        <f>投入係数表!T9</f>
        <v>0</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193">
        <f t="shared" si="8"/>
        <v>0</v>
      </c>
      <c r="X9" s="86">
        <f>分析係数表!E12</f>
        <v>3.539948357013805E-2</v>
      </c>
      <c r="Y9" s="192">
        <f t="shared" si="9"/>
        <v>0</v>
      </c>
    </row>
    <row r="10" spans="1:25">
      <c r="A10" s="10" t="s">
        <v>230</v>
      </c>
      <c r="B10" s="9" t="s">
        <v>28</v>
      </c>
      <c r="C10" s="100"/>
      <c r="D10" s="86">
        <f>投入係数表!T10</f>
        <v>2.8102166989321178E-3</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193">
        <f t="shared" si="8"/>
        <v>0</v>
      </c>
      <c r="X10" s="86">
        <f>分析係数表!E13</f>
        <v>0.12199715046769498</v>
      </c>
      <c r="Y10" s="192">
        <f t="shared" si="9"/>
        <v>0</v>
      </c>
    </row>
    <row r="11" spans="1:25">
      <c r="A11" s="10" t="s">
        <v>231</v>
      </c>
      <c r="B11" s="9" t="s">
        <v>276</v>
      </c>
      <c r="C11" s="100"/>
      <c r="D11" s="86">
        <f>投入係数表!T11</f>
        <v>3.8843439705239491E-3</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193">
        <f t="shared" si="8"/>
        <v>0</v>
      </c>
      <c r="X11" s="86">
        <f>分析係数表!E14</f>
        <v>3.8130342673435243E-2</v>
      </c>
      <c r="Y11" s="192">
        <f t="shared" si="9"/>
        <v>0</v>
      </c>
    </row>
    <row r="12" spans="1:25">
      <c r="A12" s="10" t="s">
        <v>232</v>
      </c>
      <c r="B12" s="9" t="s">
        <v>29</v>
      </c>
      <c r="C12" s="100"/>
      <c r="D12" s="86">
        <f>投入係数表!T12</f>
        <v>1.8153999875101481E-2</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193">
        <f t="shared" si="8"/>
        <v>0</v>
      </c>
      <c r="X12" s="86">
        <f>分析係数表!E15</f>
        <v>1.8544573004253467E-2</v>
      </c>
      <c r="Y12" s="192">
        <f t="shared" si="9"/>
        <v>0</v>
      </c>
    </row>
    <row r="13" spans="1:25">
      <c r="A13" s="10" t="s">
        <v>233</v>
      </c>
      <c r="B13" s="9" t="s">
        <v>30</v>
      </c>
      <c r="C13" s="100"/>
      <c r="D13" s="86">
        <f>投入係数表!T13</f>
        <v>2.0233560232311245E-3</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193">
        <f t="shared" si="8"/>
        <v>0</v>
      </c>
      <c r="X13" s="86">
        <f>分析係数表!E16</f>
        <v>1.2952602682604767E-2</v>
      </c>
      <c r="Y13" s="192">
        <f t="shared" si="9"/>
        <v>0</v>
      </c>
    </row>
    <row r="14" spans="1:25">
      <c r="A14" s="10" t="s">
        <v>2</v>
      </c>
      <c r="B14" s="9" t="s">
        <v>388</v>
      </c>
      <c r="C14" s="100"/>
      <c r="D14" s="86">
        <f>投入係数表!T14</f>
        <v>1.5887091737962905E-2</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193">
        <f t="shared" si="8"/>
        <v>0</v>
      </c>
      <c r="X14" s="86">
        <f>分析係数表!E17</f>
        <v>4.2061277361062542E-2</v>
      </c>
      <c r="Y14" s="192">
        <f t="shared" si="9"/>
        <v>0</v>
      </c>
    </row>
    <row r="15" spans="1:25">
      <c r="A15" s="10" t="s">
        <v>3</v>
      </c>
      <c r="B15" s="9" t="s">
        <v>31</v>
      </c>
      <c r="C15" s="100"/>
      <c r="D15" s="86">
        <f>投入係数表!T15</f>
        <v>2.4158496221819772E-2</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193">
        <f t="shared" si="8"/>
        <v>0</v>
      </c>
      <c r="X15" s="86">
        <f>分析係数表!E18</f>
        <v>3.8178621954614265E-2</v>
      </c>
      <c r="Y15" s="192">
        <f t="shared" si="9"/>
        <v>0</v>
      </c>
    </row>
    <row r="16" spans="1:25">
      <c r="A16" s="10" t="s">
        <v>4</v>
      </c>
      <c r="B16" s="9" t="s">
        <v>32</v>
      </c>
      <c r="C16" s="100"/>
      <c r="D16" s="86">
        <f>投入係数表!T16</f>
        <v>3.8187722475488666E-3</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193">
        <f t="shared" si="8"/>
        <v>0</v>
      </c>
      <c r="X16" s="86">
        <f>分析係数表!E19</f>
        <v>8.1137788631236215E-3</v>
      </c>
      <c r="Y16" s="192">
        <f t="shared" si="9"/>
        <v>0</v>
      </c>
    </row>
    <row r="17" spans="1:25">
      <c r="A17" s="10" t="s">
        <v>5</v>
      </c>
      <c r="B17" s="9" t="s">
        <v>33</v>
      </c>
      <c r="C17" s="100"/>
      <c r="D17" s="86">
        <f>投入係数表!T17</f>
        <v>2.5142072066446013E-2</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193">
        <f t="shared" si="8"/>
        <v>0</v>
      </c>
      <c r="X17" s="86">
        <f>分析係数表!E20</f>
        <v>2.4562278789456368E-2</v>
      </c>
      <c r="Y17" s="192">
        <f t="shared" si="9"/>
        <v>0</v>
      </c>
    </row>
    <row r="18" spans="1:25">
      <c r="A18" s="10" t="s">
        <v>6</v>
      </c>
      <c r="B18" s="9" t="s">
        <v>34</v>
      </c>
      <c r="C18" s="100"/>
      <c r="D18" s="86">
        <f>投入係数表!T18</f>
        <v>1.5462436770124275E-2</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193">
        <f t="shared" si="8"/>
        <v>0</v>
      </c>
      <c r="X18" s="86">
        <f>分析係数表!E21</f>
        <v>5.4343995376178865E-2</v>
      </c>
      <c r="Y18" s="192">
        <f t="shared" si="9"/>
        <v>0</v>
      </c>
    </row>
    <row r="19" spans="1:25">
      <c r="A19" s="10" t="s">
        <v>7</v>
      </c>
      <c r="B19" s="9" t="s">
        <v>277</v>
      </c>
      <c r="C19" s="100"/>
      <c r="D19" s="86">
        <f>投入係数表!T19</f>
        <v>1.9921313932429901E-3</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193">
        <f t="shared" si="8"/>
        <v>0</v>
      </c>
      <c r="X19" s="86">
        <f>分析係数表!E22</f>
        <v>2.8940662878506891E-2</v>
      </c>
      <c r="Y19" s="192">
        <f t="shared" si="9"/>
        <v>0</v>
      </c>
    </row>
    <row r="20" spans="1:25">
      <c r="A20" s="10" t="s">
        <v>8</v>
      </c>
      <c r="B20" s="9" t="s">
        <v>278</v>
      </c>
      <c r="C20" s="100"/>
      <c r="D20" s="86">
        <f>投入係数表!T20</f>
        <v>2.8414413289202523E-3</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193">
        <f t="shared" si="8"/>
        <v>0</v>
      </c>
      <c r="X20" s="86">
        <f>分析係数表!E23</f>
        <v>3.4275414947972954E-2</v>
      </c>
      <c r="Y20" s="192">
        <f t="shared" si="9"/>
        <v>0</v>
      </c>
    </row>
    <row r="21" spans="1:25">
      <c r="A21" s="10" t="s">
        <v>9</v>
      </c>
      <c r="B21" s="9" t="s">
        <v>279</v>
      </c>
      <c r="C21" s="100"/>
      <c r="D21" s="86">
        <f>投入係数表!T21</f>
        <v>8.7428963966776997E-5</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193">
        <f t="shared" si="8"/>
        <v>0</v>
      </c>
      <c r="X21" s="86">
        <f>分析係数表!E24</f>
        <v>4.4933066139114755E-2</v>
      </c>
      <c r="Y21" s="192">
        <f t="shared" si="9"/>
        <v>0</v>
      </c>
    </row>
    <row r="22" spans="1:25">
      <c r="A22" s="10" t="s">
        <v>10</v>
      </c>
      <c r="B22" s="9" t="s">
        <v>280</v>
      </c>
      <c r="C22" s="85">
        <f>最終需要_まとめ!C23</f>
        <v>0</v>
      </c>
      <c r="D22" s="86">
        <f>投入係数表!T22</f>
        <v>0.32269718353837507</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193">
        <f t="shared" si="8"/>
        <v>0</v>
      </c>
      <c r="X22" s="86">
        <f>分析係数表!E25</f>
        <v>3.4440766876912506E-2</v>
      </c>
      <c r="Y22" s="192">
        <f t="shared" si="9"/>
        <v>0</v>
      </c>
    </row>
    <row r="23" spans="1:25">
      <c r="A23" s="10" t="s">
        <v>11</v>
      </c>
      <c r="B23" s="9" t="s">
        <v>35</v>
      </c>
      <c r="C23" s="100"/>
      <c r="D23" s="86">
        <f>投入係数表!T23</f>
        <v>3.9624055454942859E-2</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193">
        <f t="shared" si="8"/>
        <v>0</v>
      </c>
      <c r="X23" s="86">
        <f>分析係数表!E26</f>
        <v>2.4685974681555249E-2</v>
      </c>
      <c r="Y23" s="192">
        <f t="shared" si="9"/>
        <v>0</v>
      </c>
    </row>
    <row r="24" spans="1:25">
      <c r="A24" s="10" t="s">
        <v>12</v>
      </c>
      <c r="B24" s="9" t="s">
        <v>389</v>
      </c>
      <c r="C24" s="100"/>
      <c r="D24" s="86">
        <f>投入係数表!T24</f>
        <v>4.0592018984575034E-5</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193">
        <f t="shared" si="8"/>
        <v>0</v>
      </c>
      <c r="X24" s="86">
        <f>分析係数表!E27</f>
        <v>2.2430380263578655E-2</v>
      </c>
      <c r="Y24" s="192">
        <f t="shared" si="9"/>
        <v>0</v>
      </c>
    </row>
    <row r="25" spans="1:25">
      <c r="A25" s="10" t="s">
        <v>13</v>
      </c>
      <c r="B25" s="9" t="s">
        <v>197</v>
      </c>
      <c r="C25" s="100"/>
      <c r="D25" s="86">
        <f>投入係数表!T25</f>
        <v>0</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193">
        <f t="shared" si="8"/>
        <v>0</v>
      </c>
      <c r="X25" s="86">
        <f>分析係数表!E28</f>
        <v>2.8133457885501985E-2</v>
      </c>
      <c r="Y25" s="192">
        <f t="shared" si="9"/>
        <v>0</v>
      </c>
    </row>
    <row r="26" spans="1:25">
      <c r="A26" s="10" t="s">
        <v>14</v>
      </c>
      <c r="B26" s="9" t="s">
        <v>55</v>
      </c>
      <c r="C26" s="100"/>
      <c r="D26" s="86">
        <f>投入係数表!T26</f>
        <v>6.4978455005308185E-3</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193">
        <f t="shared" si="8"/>
        <v>0</v>
      </c>
      <c r="X26" s="86">
        <f>分析係数表!E29</f>
        <v>6.1557890505000185E-2</v>
      </c>
      <c r="Y26" s="192">
        <f t="shared" si="9"/>
        <v>0</v>
      </c>
    </row>
    <row r="27" spans="1:25">
      <c r="A27" s="10" t="s">
        <v>15</v>
      </c>
      <c r="B27" s="9" t="s">
        <v>36</v>
      </c>
      <c r="C27" s="100"/>
      <c r="D27" s="86">
        <f>投入係数表!T27</f>
        <v>2.8008493099356772E-3</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193">
        <f t="shared" si="8"/>
        <v>0</v>
      </c>
      <c r="X27" s="86">
        <f>分析係数表!E30</f>
        <v>6.5897217034789901E-2</v>
      </c>
      <c r="Y27" s="192">
        <f t="shared" si="9"/>
        <v>0</v>
      </c>
    </row>
    <row r="28" spans="1:25">
      <c r="A28" s="10" t="s">
        <v>16</v>
      </c>
      <c r="B28" s="9" t="s">
        <v>198</v>
      </c>
      <c r="C28" s="100"/>
      <c r="D28" s="86">
        <f>投入係数表!T28</f>
        <v>2.7290326609629677E-2</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193">
        <f t="shared" si="8"/>
        <v>0</v>
      </c>
      <c r="X28" s="86">
        <f>分析係数表!E31</f>
        <v>6.5953615120199595E-3</v>
      </c>
      <c r="Y28" s="192">
        <f t="shared" si="9"/>
        <v>0</v>
      </c>
    </row>
    <row r="29" spans="1:25">
      <c r="A29" s="10" t="s">
        <v>17</v>
      </c>
      <c r="B29" s="9" t="s">
        <v>281</v>
      </c>
      <c r="C29" s="100"/>
      <c r="D29" s="86">
        <f>投入係数表!T29</f>
        <v>1.8890901142821458E-3</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193">
        <f t="shared" si="8"/>
        <v>0</v>
      </c>
      <c r="X29" s="86">
        <f>分析係数表!E32</f>
        <v>1.7896698615548455E-2</v>
      </c>
      <c r="Y29" s="192">
        <f t="shared" si="9"/>
        <v>0</v>
      </c>
    </row>
    <row r="30" spans="1:25">
      <c r="A30" s="10" t="s">
        <v>18</v>
      </c>
      <c r="B30" s="9" t="s">
        <v>282</v>
      </c>
      <c r="C30" s="100"/>
      <c r="D30" s="86">
        <f>投入係数表!T30</f>
        <v>5.7765565478049084E-4</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193">
        <f t="shared" si="8"/>
        <v>0</v>
      </c>
      <c r="X30" s="86">
        <f>分析係数表!E33</f>
        <v>6.2471900008991998E-2</v>
      </c>
      <c r="Y30" s="192">
        <f t="shared" si="9"/>
        <v>0</v>
      </c>
    </row>
    <row r="31" spans="1:25">
      <c r="A31" s="10" t="s">
        <v>19</v>
      </c>
      <c r="B31" s="9" t="s">
        <v>283</v>
      </c>
      <c r="C31" s="100"/>
      <c r="D31" s="86">
        <f>投入係数表!T31</f>
        <v>4.2796477861737341E-2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193">
        <f t="shared" si="8"/>
        <v>0</v>
      </c>
      <c r="X31" s="86">
        <f>分析係数表!E34</f>
        <v>0.14658203786750718</v>
      </c>
      <c r="Y31" s="192">
        <f t="shared" si="9"/>
        <v>0</v>
      </c>
    </row>
    <row r="32" spans="1:25">
      <c r="A32" s="10" t="s">
        <v>20</v>
      </c>
      <c r="B32" s="9" t="s">
        <v>37</v>
      </c>
      <c r="C32" s="100"/>
      <c r="D32" s="86">
        <f>投入係数表!T32</f>
        <v>5.6516580278523701E-3</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193">
        <f t="shared" si="8"/>
        <v>0</v>
      </c>
      <c r="X32" s="86">
        <f>分析係数表!E35</f>
        <v>4.3787951741632962E-2</v>
      </c>
      <c r="Y32" s="192">
        <f t="shared" si="9"/>
        <v>0</v>
      </c>
    </row>
    <row r="33" spans="1:25">
      <c r="A33" s="10" t="s">
        <v>21</v>
      </c>
      <c r="B33" s="9" t="s">
        <v>38</v>
      </c>
      <c r="C33" s="100"/>
      <c r="D33" s="86">
        <f>投入係数表!T33</f>
        <v>1.3520264784862299E-3</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193">
        <f t="shared" si="8"/>
        <v>0</v>
      </c>
      <c r="X33" s="86">
        <f>分析係数表!E36</f>
        <v>1.4152245516969955E-2</v>
      </c>
      <c r="Y33" s="192">
        <f t="shared" si="9"/>
        <v>0</v>
      </c>
    </row>
    <row r="34" spans="1:25">
      <c r="A34" s="10" t="s">
        <v>22</v>
      </c>
      <c r="B34" s="9" t="s">
        <v>409</v>
      </c>
      <c r="C34" s="100"/>
      <c r="D34" s="86">
        <f>投入係数表!T34</f>
        <v>1.6789483544619996E-2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193">
        <f t="shared" si="8"/>
        <v>0</v>
      </c>
      <c r="X34" s="86">
        <f>分析係数表!E37</f>
        <v>6.9101643267789628E-2</v>
      </c>
      <c r="Y34" s="192">
        <f t="shared" si="9"/>
        <v>0</v>
      </c>
    </row>
    <row r="35" spans="1:25">
      <c r="A35" s="10" t="s">
        <v>23</v>
      </c>
      <c r="B35" s="9" t="s">
        <v>199</v>
      </c>
      <c r="C35" s="100"/>
      <c r="D35" s="86">
        <f>投入係数表!T35</f>
        <v>7.0473989883219883E-3</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193">
        <f t="shared" si="8"/>
        <v>0</v>
      </c>
      <c r="X35" s="86">
        <f>分析係数表!E38</f>
        <v>3.4218337111297577E-2</v>
      </c>
      <c r="Y35" s="192">
        <f t="shared" si="9"/>
        <v>0</v>
      </c>
    </row>
    <row r="36" spans="1:25">
      <c r="A36" s="10" t="s">
        <v>24</v>
      </c>
      <c r="B36" s="9" t="s">
        <v>39</v>
      </c>
      <c r="C36" s="100"/>
      <c r="D36" s="86">
        <f>投入係数表!T36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193">
        <f t="shared" si="8"/>
        <v>0</v>
      </c>
      <c r="X36" s="86">
        <f>分析係数表!E39</f>
        <v>5.4632803645743147E-2</v>
      </c>
      <c r="Y36" s="192">
        <f t="shared" si="9"/>
        <v>0</v>
      </c>
    </row>
    <row r="37" spans="1:25">
      <c r="A37" s="10" t="s">
        <v>25</v>
      </c>
      <c r="B37" s="9" t="s">
        <v>40</v>
      </c>
      <c r="C37" s="100"/>
      <c r="D37" s="86">
        <f>投入係数表!T37</f>
        <v>7.4314619371760443E-4</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193">
        <f t="shared" si="8"/>
        <v>0</v>
      </c>
      <c r="X37" s="86">
        <f>分析係数表!E40</f>
        <v>7.1051953968348291E-2</v>
      </c>
      <c r="Y37" s="192">
        <f t="shared" si="9"/>
        <v>0</v>
      </c>
    </row>
    <row r="38" spans="1:25">
      <c r="A38" s="10" t="s">
        <v>26</v>
      </c>
      <c r="B38" s="9" t="s">
        <v>285</v>
      </c>
      <c r="C38" s="100"/>
      <c r="D38" s="86">
        <f>投入係数表!T38</f>
        <v>0</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193">
        <f t="shared" si="8"/>
        <v>0</v>
      </c>
      <c r="X38" s="86">
        <f>分析係数表!E41</f>
        <v>9.872112035903656E-2</v>
      </c>
      <c r="Y38" s="192">
        <f t="shared" si="9"/>
        <v>0</v>
      </c>
    </row>
    <row r="39" spans="1:25">
      <c r="A39" s="10" t="s">
        <v>56</v>
      </c>
      <c r="B39" s="9" t="s">
        <v>391</v>
      </c>
      <c r="C39" s="100"/>
      <c r="D39" s="86">
        <f>投入係数表!T39</f>
        <v>6.1512521076625244E-4</v>
      </c>
      <c r="E39" s="87">
        <f>$C$22*D39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S39*T39</f>
        <v>0</v>
      </c>
      <c r="V39" s="97">
        <f>分析係数表!D42</f>
        <v>0.13686157986208444</v>
      </c>
      <c r="W39" s="193">
        <f>ROUND(S39*V39,0)</f>
        <v>0</v>
      </c>
      <c r="X39" s="86">
        <f>分析係数表!E42</f>
        <v>0.12798116275158378</v>
      </c>
      <c r="Y39" s="192">
        <f>ROUND(S39*X39,0)</f>
        <v>0</v>
      </c>
    </row>
    <row r="40" spans="1:25">
      <c r="A40" s="10" t="s">
        <v>200</v>
      </c>
      <c r="B40" s="9" t="s">
        <v>41</v>
      </c>
      <c r="C40" s="100"/>
      <c r="D40" s="86">
        <f>投入係数表!T40</f>
        <v>4.4479485418097799E-2</v>
      </c>
      <c r="E40" s="87">
        <f>$C$22*D40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S40*T40</f>
        <v>0</v>
      </c>
      <c r="V40" s="97">
        <f>分析係数表!D43</f>
        <v>0.11965406207615147</v>
      </c>
      <c r="W40" s="193">
        <f>ROUND(S40*V40,0)</f>
        <v>0</v>
      </c>
      <c r="X40" s="86">
        <f>分析係数表!E43</f>
        <v>0.10089499703022012</v>
      </c>
      <c r="Y40" s="192">
        <f>ROUND(S40*X40,0)</f>
        <v>0</v>
      </c>
    </row>
    <row r="41" spans="1:25">
      <c r="A41" s="10" t="s">
        <v>352</v>
      </c>
      <c r="B41" s="9" t="s">
        <v>42</v>
      </c>
      <c r="C41" s="100"/>
      <c r="D41" s="86">
        <f>投入係数表!T41</f>
        <v>1.2802098295135202E-4</v>
      </c>
      <c r="E41" s="87">
        <f>$C$22*D41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S41*T41</f>
        <v>0</v>
      </c>
      <c r="V41" s="97">
        <f>分析係数表!D44</f>
        <v>0.14406819380410243</v>
      </c>
      <c r="W41" s="193">
        <f>ROUND(S41*V41,0)</f>
        <v>0</v>
      </c>
      <c r="X41" s="86">
        <f>分析係数表!E44</f>
        <v>0.11993705213297758</v>
      </c>
      <c r="Y41" s="192">
        <f>ROUND(S41*X41,0)</f>
        <v>0</v>
      </c>
    </row>
    <row r="42" spans="1:25">
      <c r="A42" s="10" t="s">
        <v>353</v>
      </c>
      <c r="B42" s="9" t="s">
        <v>287</v>
      </c>
      <c r="C42" s="100"/>
      <c r="D42" s="86">
        <f>投入係数表!T42</f>
        <v>1.077249734590645E-3</v>
      </c>
      <c r="E42" s="87">
        <f>$C$22*D42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S42*T42</f>
        <v>0</v>
      </c>
      <c r="V42" s="97">
        <f>分析係数表!D45</f>
        <v>0</v>
      </c>
      <c r="W42" s="193">
        <f>ROUND(S42*V42,0)</f>
        <v>0</v>
      </c>
      <c r="X42" s="86">
        <f>分析係数表!E45</f>
        <v>0</v>
      </c>
      <c r="Y42" s="192">
        <f>ROUND(S42*X42,0)</f>
        <v>0</v>
      </c>
    </row>
    <row r="43" spans="1:25">
      <c r="A43" s="10" t="s">
        <v>354</v>
      </c>
      <c r="B43" s="9" t="s">
        <v>288</v>
      </c>
      <c r="C43" s="100"/>
      <c r="D43" s="86">
        <f>投入係数表!T43</f>
        <v>1.1396989945669145E-3</v>
      </c>
      <c r="E43" s="87">
        <f>$C$22*D43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S43*T43</f>
        <v>0</v>
      </c>
      <c r="V43" s="97">
        <f>分析係数表!D46</f>
        <v>2.303242583452741E-3</v>
      </c>
      <c r="W43" s="193">
        <f>ROUND(S43*V43,0)</f>
        <v>0</v>
      </c>
      <c r="X43" s="86">
        <f>分析係数表!E46</f>
        <v>2.2926285623308391E-3</v>
      </c>
      <c r="Y43" s="192">
        <f>ROUND(S43*X43,0)</f>
        <v>0</v>
      </c>
    </row>
    <row r="44" spans="1:25">
      <c r="A44" s="216">
        <v>40</v>
      </c>
      <c r="B44" s="20" t="s">
        <v>156</v>
      </c>
      <c r="C44" s="224">
        <f>SUM(C5:C43)</f>
        <v>0</v>
      </c>
      <c r="D44" s="103">
        <f>投入係数表!T44</f>
        <v>0.63963342284393931</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90">
        <f>SUM(W5:W43)</f>
        <v>0</v>
      </c>
      <c r="X44" s="103">
        <f>分析係数表!E47</f>
        <v>5.7136770824146227E-2</v>
      </c>
      <c r="Y44" s="191">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305</v>
      </c>
      <c r="S2" s="5" t="s">
        <v>158</v>
      </c>
      <c r="U2" s="74" t="s">
        <v>216</v>
      </c>
      <c r="W2" s="5" t="s">
        <v>135</v>
      </c>
      <c r="Y2" s="5" t="s">
        <v>159</v>
      </c>
    </row>
    <row r="3" spans="1:25" ht="45">
      <c r="B3" s="75"/>
      <c r="C3" s="76" t="s">
        <v>234</v>
      </c>
      <c r="D3" s="76" t="s">
        <v>323</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投入係数表!U5</f>
        <v>0</v>
      </c>
      <c r="E5" s="87">
        <f t="shared" ref="E5:E38" si="0">$C$23*D5</f>
        <v>0</v>
      </c>
      <c r="F5" s="86">
        <f>分析係数表!C8</f>
        <v>0.16988323914406789</v>
      </c>
      <c r="G5" s="87">
        <f t="shared" ref="G5:G38" si="1">E5*F5</f>
        <v>0</v>
      </c>
      <c r="H5" s="87">
        <f t="array" ref="H5:H43">MMULT(逆行列係数!C5:AO43,'19'!G5:G43)</f>
        <v>0</v>
      </c>
      <c r="I5" s="87">
        <f t="shared" ref="I5:I38" si="2">C5+H5</f>
        <v>0</v>
      </c>
      <c r="J5" s="86">
        <f>分析係数表!G8</f>
        <v>0.11982810575688495</v>
      </c>
      <c r="K5" s="88">
        <f t="shared" ref="K5:K38" si="3">I5*J5</f>
        <v>0</v>
      </c>
      <c r="L5" s="89" t="s">
        <v>189</v>
      </c>
      <c r="M5" s="90" t="s">
        <v>189</v>
      </c>
      <c r="N5" s="91">
        <f>分析係数表!H8</f>
        <v>1.1007693311748612E-2</v>
      </c>
      <c r="O5" s="92">
        <f t="shared" ref="O5:O43" si="4">$M$44*N5</f>
        <v>0</v>
      </c>
      <c r="P5" s="86">
        <f>分析係数表!C8</f>
        <v>0.16988323914406789</v>
      </c>
      <c r="Q5" s="92">
        <f t="shared" ref="Q5:Q38" si="5">O5*P5</f>
        <v>0</v>
      </c>
      <c r="R5" s="93">
        <f t="array" ref="R5:R43">MMULT(逆行列係数!C5:AO43,'19'!Q5:Q43)</f>
        <v>0</v>
      </c>
      <c r="S5" s="94">
        <f t="shared" ref="S5:S38" si="6">I5+R5</f>
        <v>0</v>
      </c>
      <c r="T5" s="95">
        <f>分析係数表!F8</f>
        <v>0.4520504153237429</v>
      </c>
      <c r="U5" s="96">
        <f t="shared" ref="U5:U38" si="7">S5*T5</f>
        <v>0</v>
      </c>
      <c r="V5" s="97">
        <f>分析係数表!D8</f>
        <v>0.2736524906322878</v>
      </c>
      <c r="W5" s="193">
        <f t="shared" ref="W5:W38" si="8">ROUND(S5*V5,0)</f>
        <v>0</v>
      </c>
      <c r="X5" s="86">
        <f>分析係数表!E8</f>
        <v>4.6479574456934729E-2</v>
      </c>
      <c r="Y5" s="192">
        <f t="shared" ref="Y5:Y38" si="9">ROUND(S5*X5,0)</f>
        <v>0</v>
      </c>
    </row>
    <row r="6" spans="1:25">
      <c r="A6" s="10" t="s">
        <v>226</v>
      </c>
      <c r="B6" s="9" t="s">
        <v>274</v>
      </c>
      <c r="C6" s="100"/>
      <c r="D6" s="86">
        <f>投入係数表!U6</f>
        <v>0</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193">
        <f t="shared" si="8"/>
        <v>0</v>
      </c>
      <c r="X6" s="86">
        <f>分析係数表!E9</f>
        <v>0.11439422008151168</v>
      </c>
      <c r="Y6" s="192">
        <f t="shared" si="9"/>
        <v>0</v>
      </c>
    </row>
    <row r="7" spans="1:25">
      <c r="A7" s="10" t="s">
        <v>227</v>
      </c>
      <c r="B7" s="9" t="s">
        <v>275</v>
      </c>
      <c r="C7" s="100"/>
      <c r="D7" s="86">
        <f>投入係数表!U7</f>
        <v>0</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193">
        <f t="shared" si="8"/>
        <v>0</v>
      </c>
      <c r="X7" s="86">
        <f>分析係数表!E10</f>
        <v>2.6958057972911079E-2</v>
      </c>
      <c r="Y7" s="192">
        <f t="shared" si="9"/>
        <v>0</v>
      </c>
    </row>
    <row r="8" spans="1:25">
      <c r="A8" s="10" t="s">
        <v>228</v>
      </c>
      <c r="B8" s="9" t="s">
        <v>27</v>
      </c>
      <c r="C8" s="100"/>
      <c r="D8" s="86">
        <f>投入係数表!U8</f>
        <v>3.0117622410129997E-5</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193">
        <f t="shared" si="8"/>
        <v>0</v>
      </c>
      <c r="X8" s="86">
        <f>分析係数表!E11</f>
        <v>2.1852680950858117E-2</v>
      </c>
      <c r="Y8" s="192">
        <f t="shared" si="9"/>
        <v>0</v>
      </c>
    </row>
    <row r="9" spans="1:25">
      <c r="A9" s="10" t="s">
        <v>229</v>
      </c>
      <c r="B9" s="9" t="s">
        <v>196</v>
      </c>
      <c r="C9" s="100"/>
      <c r="D9" s="86">
        <f>投入係数表!U9</f>
        <v>0</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193">
        <f t="shared" si="8"/>
        <v>0</v>
      </c>
      <c r="X9" s="86">
        <f>分析係数表!E12</f>
        <v>3.539948357013805E-2</v>
      </c>
      <c r="Y9" s="192">
        <f t="shared" si="9"/>
        <v>0</v>
      </c>
    </row>
    <row r="10" spans="1:25">
      <c r="A10" s="10" t="s">
        <v>230</v>
      </c>
      <c r="B10" s="9" t="s">
        <v>28</v>
      </c>
      <c r="C10" s="100"/>
      <c r="D10" s="86">
        <f>投入係数表!U10</f>
        <v>1.9281825651702791E-3</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193">
        <f t="shared" si="8"/>
        <v>0</v>
      </c>
      <c r="X10" s="86">
        <f>分析係数表!E13</f>
        <v>0.12199715046769498</v>
      </c>
      <c r="Y10" s="192">
        <f t="shared" si="9"/>
        <v>0</v>
      </c>
    </row>
    <row r="11" spans="1:25">
      <c r="A11" s="10" t="s">
        <v>231</v>
      </c>
      <c r="B11" s="9" t="s">
        <v>276</v>
      </c>
      <c r="C11" s="100"/>
      <c r="D11" s="86">
        <f>投入係数表!U11</f>
        <v>7.0534162222680536E-3</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193">
        <f t="shared" si="8"/>
        <v>0</v>
      </c>
      <c r="X11" s="86">
        <f>分析係数表!E14</f>
        <v>3.8130342673435243E-2</v>
      </c>
      <c r="Y11" s="192">
        <f t="shared" si="9"/>
        <v>0</v>
      </c>
    </row>
    <row r="12" spans="1:25">
      <c r="A12" s="10" t="s">
        <v>232</v>
      </c>
      <c r="B12" s="9" t="s">
        <v>29</v>
      </c>
      <c r="C12" s="100"/>
      <c r="D12" s="86">
        <f>投入係数表!U12</f>
        <v>1.7070144597324116E-2</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193">
        <f t="shared" si="8"/>
        <v>0</v>
      </c>
      <c r="X12" s="86">
        <f>分析係数表!E15</f>
        <v>1.8544573004253467E-2</v>
      </c>
      <c r="Y12" s="192">
        <f t="shared" si="9"/>
        <v>0</v>
      </c>
    </row>
    <row r="13" spans="1:25">
      <c r="A13" s="10" t="s">
        <v>233</v>
      </c>
      <c r="B13" s="9" t="s">
        <v>30</v>
      </c>
      <c r="C13" s="100"/>
      <c r="D13" s="86">
        <f>投入係数表!U13</f>
        <v>2.1370417292753113E-3</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193">
        <f t="shared" si="8"/>
        <v>0</v>
      </c>
      <c r="X13" s="86">
        <f>分析係数表!E16</f>
        <v>1.2952602682604767E-2</v>
      </c>
      <c r="Y13" s="192">
        <f t="shared" si="9"/>
        <v>0</v>
      </c>
    </row>
    <row r="14" spans="1:25">
      <c r="A14" s="10" t="s">
        <v>2</v>
      </c>
      <c r="B14" s="9" t="s">
        <v>388</v>
      </c>
      <c r="C14" s="100"/>
      <c r="D14" s="86">
        <f>投入係数表!U14</f>
        <v>4.1894922234334747E-2</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193">
        <f t="shared" si="8"/>
        <v>0</v>
      </c>
      <c r="X14" s="86">
        <f>分析係数表!E17</f>
        <v>4.2061277361062542E-2</v>
      </c>
      <c r="Y14" s="192">
        <f t="shared" si="9"/>
        <v>0</v>
      </c>
    </row>
    <row r="15" spans="1:25">
      <c r="A15" s="10" t="s">
        <v>3</v>
      </c>
      <c r="B15" s="9" t="s">
        <v>31</v>
      </c>
      <c r="C15" s="100"/>
      <c r="D15" s="86">
        <f>投入係数表!U15</f>
        <v>1.097132605927279E-2</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193">
        <f t="shared" si="8"/>
        <v>0</v>
      </c>
      <c r="X15" s="86">
        <f>分析係数表!E18</f>
        <v>3.8178621954614265E-2</v>
      </c>
      <c r="Y15" s="192">
        <f t="shared" si="9"/>
        <v>0</v>
      </c>
    </row>
    <row r="16" spans="1:25">
      <c r="A16" s="10" t="s">
        <v>4</v>
      </c>
      <c r="B16" s="9" t="s">
        <v>32</v>
      </c>
      <c r="C16" s="100"/>
      <c r="D16" s="86">
        <f>投入係数表!U16</f>
        <v>4.3243667933570998E-2</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193">
        <f t="shared" si="8"/>
        <v>0</v>
      </c>
      <c r="X16" s="86">
        <f>分析係数表!E19</f>
        <v>8.1137788631236215E-3</v>
      </c>
      <c r="Y16" s="192">
        <f t="shared" si="9"/>
        <v>0</v>
      </c>
    </row>
    <row r="17" spans="1:25">
      <c r="A17" s="10" t="s">
        <v>5</v>
      </c>
      <c r="B17" s="9" t="s">
        <v>33</v>
      </c>
      <c r="C17" s="100"/>
      <c r="D17" s="86">
        <f>投入係数表!U17</f>
        <v>8.2803164969276755E-2</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193">
        <f t="shared" si="8"/>
        <v>0</v>
      </c>
      <c r="X17" s="86">
        <f>分析係数表!E20</f>
        <v>2.4562278789456368E-2</v>
      </c>
      <c r="Y17" s="192">
        <f t="shared" si="9"/>
        <v>0</v>
      </c>
    </row>
    <row r="18" spans="1:25">
      <c r="A18" s="10" t="s">
        <v>6</v>
      </c>
      <c r="B18" s="9" t="s">
        <v>34</v>
      </c>
      <c r="C18" s="100"/>
      <c r="D18" s="86">
        <f>投入係数表!U18</f>
        <v>3.0054113510699941E-2</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193">
        <f t="shared" si="8"/>
        <v>0</v>
      </c>
      <c r="X18" s="86">
        <f>分析係数表!E21</f>
        <v>5.4343995376178865E-2</v>
      </c>
      <c r="Y18" s="192">
        <f t="shared" si="9"/>
        <v>0</v>
      </c>
    </row>
    <row r="19" spans="1:25">
      <c r="A19" s="10" t="s">
        <v>7</v>
      </c>
      <c r="B19" s="9" t="s">
        <v>277</v>
      </c>
      <c r="C19" s="100"/>
      <c r="D19" s="86">
        <f>投入係数表!U19</f>
        <v>1.2411734087583356E-2</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193">
        <f t="shared" si="8"/>
        <v>0</v>
      </c>
      <c r="X19" s="86">
        <f>分析係数表!E22</f>
        <v>2.8940662878506891E-2</v>
      </c>
      <c r="Y19" s="192">
        <f t="shared" si="9"/>
        <v>0</v>
      </c>
    </row>
    <row r="20" spans="1:25">
      <c r="A20" s="10" t="s">
        <v>8</v>
      </c>
      <c r="B20" s="9" t="s">
        <v>278</v>
      </c>
      <c r="C20" s="100"/>
      <c r="D20" s="86">
        <f>投入係数表!U20</f>
        <v>1.7520599471632147E-3</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193">
        <f t="shared" si="8"/>
        <v>0</v>
      </c>
      <c r="X20" s="86">
        <f>分析係数表!E23</f>
        <v>3.4275414947972954E-2</v>
      </c>
      <c r="Y20" s="192">
        <f t="shared" si="9"/>
        <v>0</v>
      </c>
    </row>
    <row r="21" spans="1:25">
      <c r="A21" s="10" t="s">
        <v>9</v>
      </c>
      <c r="B21" s="9" t="s">
        <v>279</v>
      </c>
      <c r="C21" s="100"/>
      <c r="D21" s="86">
        <f>投入係数表!U21</f>
        <v>6.0366191004651863E-4</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193">
        <f t="shared" si="8"/>
        <v>0</v>
      </c>
      <c r="X21" s="86">
        <f>分析係数表!E24</f>
        <v>4.4933066139114755E-2</v>
      </c>
      <c r="Y21" s="192">
        <f t="shared" si="9"/>
        <v>0</v>
      </c>
    </row>
    <row r="22" spans="1:25">
      <c r="A22" s="10" t="s">
        <v>10</v>
      </c>
      <c r="B22" s="9" t="s">
        <v>280</v>
      </c>
      <c r="C22" s="100"/>
      <c r="D22" s="86">
        <f>投入係数表!U22</f>
        <v>8.501288183088955E-2</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193">
        <f t="shared" si="8"/>
        <v>0</v>
      </c>
      <c r="X22" s="86">
        <f>分析係数表!E25</f>
        <v>3.4440766876912506E-2</v>
      </c>
      <c r="Y22" s="192">
        <f t="shared" si="9"/>
        <v>0</v>
      </c>
    </row>
    <row r="23" spans="1:25">
      <c r="A23" s="10" t="s">
        <v>11</v>
      </c>
      <c r="B23" s="9" t="s">
        <v>35</v>
      </c>
      <c r="C23" s="85">
        <f>最終需要_まとめ!C24</f>
        <v>0</v>
      </c>
      <c r="D23" s="86">
        <f>投入係数表!U23</f>
        <v>0.15129718563913197</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193">
        <f t="shared" si="8"/>
        <v>0</v>
      </c>
      <c r="X23" s="86">
        <f>分析係数表!E26</f>
        <v>2.4685974681555249E-2</v>
      </c>
      <c r="Y23" s="192">
        <f t="shared" si="9"/>
        <v>0</v>
      </c>
    </row>
    <row r="24" spans="1:25">
      <c r="A24" s="10" t="s">
        <v>12</v>
      </c>
      <c r="B24" s="9" t="s">
        <v>389</v>
      </c>
      <c r="C24" s="100"/>
      <c r="D24" s="86">
        <f>投入係数表!U24</f>
        <v>5.5652128366544562E-5</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193">
        <f t="shared" si="8"/>
        <v>0</v>
      </c>
      <c r="X24" s="86">
        <f>分析係数表!E27</f>
        <v>2.2430380263578655E-2</v>
      </c>
      <c r="Y24" s="192">
        <f t="shared" si="9"/>
        <v>0</v>
      </c>
    </row>
    <row r="25" spans="1:25">
      <c r="A25" s="10" t="s">
        <v>13</v>
      </c>
      <c r="B25" s="9" t="s">
        <v>197</v>
      </c>
      <c r="C25" s="100"/>
      <c r="D25" s="86">
        <f>投入係数表!U25</f>
        <v>0</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193">
        <f t="shared" si="8"/>
        <v>0</v>
      </c>
      <c r="X25" s="86">
        <f>分析係数表!E28</f>
        <v>2.8133457885501985E-2</v>
      </c>
      <c r="Y25" s="192">
        <f t="shared" si="9"/>
        <v>0</v>
      </c>
    </row>
    <row r="26" spans="1:25">
      <c r="A26" s="10" t="s">
        <v>14</v>
      </c>
      <c r="B26" s="9" t="s">
        <v>55</v>
      </c>
      <c r="C26" s="100"/>
      <c r="D26" s="86">
        <f>投入係数表!U26</f>
        <v>3.0772353332089346E-3</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193">
        <f t="shared" si="8"/>
        <v>0</v>
      </c>
      <c r="X26" s="86">
        <f>分析係数表!E29</f>
        <v>6.1557890505000185E-2</v>
      </c>
      <c r="Y26" s="192">
        <f t="shared" si="9"/>
        <v>0</v>
      </c>
    </row>
    <row r="27" spans="1:25">
      <c r="A27" s="10" t="s">
        <v>15</v>
      </c>
      <c r="B27" s="9" t="s">
        <v>36</v>
      </c>
      <c r="C27" s="100"/>
      <c r="D27" s="86">
        <f>投入係数表!U27</f>
        <v>1.6682543891524181E-3</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193">
        <f t="shared" si="8"/>
        <v>0</v>
      </c>
      <c r="X27" s="86">
        <f>分析係数表!E30</f>
        <v>6.5897217034789901E-2</v>
      </c>
      <c r="Y27" s="192">
        <f t="shared" si="9"/>
        <v>0</v>
      </c>
    </row>
    <row r="28" spans="1:25">
      <c r="A28" s="10" t="s">
        <v>16</v>
      </c>
      <c r="B28" s="9" t="s">
        <v>198</v>
      </c>
      <c r="C28" s="100"/>
      <c r="D28" s="86">
        <f>投入係数表!U28</f>
        <v>1.0308083635327972E-2</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193">
        <f t="shared" si="8"/>
        <v>0</v>
      </c>
      <c r="X28" s="86">
        <f>分析係数表!E31</f>
        <v>6.5953615120199595E-3</v>
      </c>
      <c r="Y28" s="192">
        <f t="shared" si="9"/>
        <v>0</v>
      </c>
    </row>
    <row r="29" spans="1:25">
      <c r="A29" s="10" t="s">
        <v>17</v>
      </c>
      <c r="B29" s="9" t="s">
        <v>281</v>
      </c>
      <c r="C29" s="100"/>
      <c r="D29" s="86">
        <f>投入係数表!U29</f>
        <v>5.6306859288503903E-4</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193">
        <f t="shared" si="8"/>
        <v>0</v>
      </c>
      <c r="X29" s="86">
        <f>分析係数表!E32</f>
        <v>1.7896698615548455E-2</v>
      </c>
      <c r="Y29" s="192">
        <f t="shared" si="9"/>
        <v>0</v>
      </c>
    </row>
    <row r="30" spans="1:25">
      <c r="A30" s="10" t="s">
        <v>18</v>
      </c>
      <c r="B30" s="9" t="s">
        <v>282</v>
      </c>
      <c r="C30" s="100"/>
      <c r="D30" s="86">
        <f>投入係数表!U30</f>
        <v>1.5582595942632477E-4</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193">
        <f t="shared" si="8"/>
        <v>0</v>
      </c>
      <c r="X30" s="86">
        <f>分析係数表!E33</f>
        <v>6.2471900008991998E-2</v>
      </c>
      <c r="Y30" s="192">
        <f t="shared" si="9"/>
        <v>0</v>
      </c>
    </row>
    <row r="31" spans="1:25">
      <c r="A31" s="10" t="s">
        <v>19</v>
      </c>
      <c r="B31" s="9" t="s">
        <v>283</v>
      </c>
      <c r="C31" s="100"/>
      <c r="D31" s="86">
        <f>投入係数表!U31</f>
        <v>5.2853808406090309E-2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193">
        <f t="shared" si="8"/>
        <v>0</v>
      </c>
      <c r="X31" s="86">
        <f>分析係数表!E34</f>
        <v>0.14658203786750718</v>
      </c>
      <c r="Y31" s="192">
        <f t="shared" si="9"/>
        <v>0</v>
      </c>
    </row>
    <row r="32" spans="1:25">
      <c r="A32" s="10" t="s">
        <v>20</v>
      </c>
      <c r="B32" s="9" t="s">
        <v>37</v>
      </c>
      <c r="C32" s="100"/>
      <c r="D32" s="86">
        <f>投入係数表!U32</f>
        <v>5.9835858957864793E-3</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193">
        <f t="shared" si="8"/>
        <v>0</v>
      </c>
      <c r="X32" s="86">
        <f>分析係数表!E35</f>
        <v>4.3787951741632962E-2</v>
      </c>
      <c r="Y32" s="192">
        <f t="shared" si="9"/>
        <v>0</v>
      </c>
    </row>
    <row r="33" spans="1:25">
      <c r="A33" s="10" t="s">
        <v>21</v>
      </c>
      <c r="B33" s="9" t="s">
        <v>38</v>
      </c>
      <c r="C33" s="100"/>
      <c r="D33" s="86">
        <f>投入係数表!U33</f>
        <v>2.9135526027190975E-3</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193">
        <f t="shared" si="8"/>
        <v>0</v>
      </c>
      <c r="X33" s="86">
        <f>分析係数表!E36</f>
        <v>1.4152245516969955E-2</v>
      </c>
      <c r="Y33" s="192">
        <f t="shared" si="9"/>
        <v>0</v>
      </c>
    </row>
    <row r="34" spans="1:25">
      <c r="A34" s="10" t="s">
        <v>22</v>
      </c>
      <c r="B34" s="9" t="s">
        <v>409</v>
      </c>
      <c r="C34" s="100"/>
      <c r="D34" s="86">
        <f>投入係数表!U34</f>
        <v>2.0745149262281933E-2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193">
        <f t="shared" si="8"/>
        <v>0</v>
      </c>
      <c r="X34" s="86">
        <f>分析係数表!E37</f>
        <v>6.9101643267789628E-2</v>
      </c>
      <c r="Y34" s="192">
        <f t="shared" si="9"/>
        <v>0</v>
      </c>
    </row>
    <row r="35" spans="1:25">
      <c r="A35" s="10" t="s">
        <v>23</v>
      </c>
      <c r="B35" s="9" t="s">
        <v>199</v>
      </c>
      <c r="C35" s="100"/>
      <c r="D35" s="86">
        <f>投入係数表!U35</f>
        <v>1.4078024283969896E-2</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193">
        <f t="shared" si="8"/>
        <v>0</v>
      </c>
      <c r="X35" s="86">
        <f>分析係数表!E38</f>
        <v>3.4218337111297577E-2</v>
      </c>
      <c r="Y35" s="192">
        <f t="shared" si="9"/>
        <v>0</v>
      </c>
    </row>
    <row r="36" spans="1:25">
      <c r="A36" s="10" t="s">
        <v>24</v>
      </c>
      <c r="B36" s="9" t="s">
        <v>39</v>
      </c>
      <c r="C36" s="100"/>
      <c r="D36" s="86">
        <f>投入係数表!U36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193">
        <f t="shared" si="8"/>
        <v>0</v>
      </c>
      <c r="X36" s="86">
        <f>分析係数表!E39</f>
        <v>5.4632803645743147E-2</v>
      </c>
      <c r="Y36" s="192">
        <f t="shared" si="9"/>
        <v>0</v>
      </c>
    </row>
    <row r="37" spans="1:25">
      <c r="A37" s="10" t="s">
        <v>25</v>
      </c>
      <c r="B37" s="9" t="s">
        <v>40</v>
      </c>
      <c r="C37" s="100"/>
      <c r="D37" s="86">
        <f>投入係数表!U37</f>
        <v>9.4805037499713554E-4</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193">
        <f t="shared" si="8"/>
        <v>0</v>
      </c>
      <c r="X37" s="86">
        <f>分析係数表!E40</f>
        <v>7.1051953968348291E-2</v>
      </c>
      <c r="Y37" s="192">
        <f t="shared" si="9"/>
        <v>0</v>
      </c>
    </row>
    <row r="38" spans="1:25">
      <c r="A38" s="10" t="s">
        <v>26</v>
      </c>
      <c r="B38" s="9" t="s">
        <v>285</v>
      </c>
      <c r="C38" s="100"/>
      <c r="D38" s="86">
        <f>投入係数表!U38</f>
        <v>0</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193">
        <f t="shared" si="8"/>
        <v>0</v>
      </c>
      <c r="X38" s="86">
        <f>分析係数表!E41</f>
        <v>9.872112035903656E-2</v>
      </c>
      <c r="Y38" s="192">
        <f t="shared" si="9"/>
        <v>0</v>
      </c>
    </row>
    <row r="39" spans="1:25">
      <c r="A39" s="10" t="s">
        <v>56</v>
      </c>
      <c r="B39" s="9" t="s">
        <v>391</v>
      </c>
      <c r="C39" s="100"/>
      <c r="D39" s="86">
        <f>投入係数表!U39</f>
        <v>6.9074112266711185E-4</v>
      </c>
      <c r="E39" s="87">
        <f>$C$23*D39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S39*T39</f>
        <v>0</v>
      </c>
      <c r="V39" s="97">
        <f>分析係数表!D42</f>
        <v>0.13686157986208444</v>
      </c>
      <c r="W39" s="193">
        <f>ROUND(S39*V39,0)</f>
        <v>0</v>
      </c>
      <c r="X39" s="86">
        <f>分析係数表!E42</f>
        <v>0.12798116275158378</v>
      </c>
      <c r="Y39" s="192">
        <f>ROUND(S39*X39,0)</f>
        <v>0</v>
      </c>
    </row>
    <row r="40" spans="1:25">
      <c r="A40" s="10" t="s">
        <v>200</v>
      </c>
      <c r="B40" s="9" t="s">
        <v>41</v>
      </c>
      <c r="C40" s="100"/>
      <c r="D40" s="86">
        <f>投入係数表!U40</f>
        <v>3.6663622167879557E-2</v>
      </c>
      <c r="E40" s="87">
        <f>$C$23*D40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S40*T40</f>
        <v>0</v>
      </c>
      <c r="V40" s="97">
        <f>分析係数表!D43</f>
        <v>0.11965406207615147</v>
      </c>
      <c r="W40" s="193">
        <f>ROUND(S40*V40,0)</f>
        <v>0</v>
      </c>
      <c r="X40" s="86">
        <f>分析係数表!E43</f>
        <v>0.10089499703022012</v>
      </c>
      <c r="Y40" s="192">
        <f>ROUND(S40*X40,0)</f>
        <v>0</v>
      </c>
    </row>
    <row r="41" spans="1:25">
      <c r="A41" s="10" t="s">
        <v>352</v>
      </c>
      <c r="B41" s="9" t="s">
        <v>42</v>
      </c>
      <c r="C41" s="100"/>
      <c r="D41" s="86">
        <f>投入係数表!U41</f>
        <v>1.3749349361146302E-4</v>
      </c>
      <c r="E41" s="87">
        <f>$C$23*D41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S41*T41</f>
        <v>0</v>
      </c>
      <c r="V41" s="97">
        <f>分析係数表!D44</f>
        <v>0.14406819380410243</v>
      </c>
      <c r="W41" s="193">
        <f>ROUND(S41*V41,0)</f>
        <v>0</v>
      </c>
      <c r="X41" s="86">
        <f>分析係数表!E44</f>
        <v>0.11993705213297758</v>
      </c>
      <c r="Y41" s="192">
        <f>ROUND(S41*X41,0)</f>
        <v>0</v>
      </c>
    </row>
    <row r="42" spans="1:25">
      <c r="A42" s="10" t="s">
        <v>353</v>
      </c>
      <c r="B42" s="9" t="s">
        <v>287</v>
      </c>
      <c r="C42" s="100"/>
      <c r="D42" s="86">
        <f>投入係数表!U42</f>
        <v>9.5394295329476967E-4</v>
      </c>
      <c r="E42" s="87">
        <f>$C$23*D42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S42*T42</f>
        <v>0</v>
      </c>
      <c r="V42" s="97">
        <f>分析係数表!D45</f>
        <v>0</v>
      </c>
      <c r="W42" s="193">
        <f>ROUND(S42*V42,0)</f>
        <v>0</v>
      </c>
      <c r="X42" s="86">
        <f>分析係数表!E45</f>
        <v>0</v>
      </c>
      <c r="Y42" s="192">
        <f>ROUND(S42*X42,0)</f>
        <v>0</v>
      </c>
    </row>
    <row r="43" spans="1:25">
      <c r="A43" s="10" t="s">
        <v>354</v>
      </c>
      <c r="B43" s="9" t="s">
        <v>288</v>
      </c>
      <c r="C43" s="100"/>
      <c r="D43" s="86">
        <f>投入係数表!U43</f>
        <v>2.8893275586066016E-3</v>
      </c>
      <c r="E43" s="87">
        <f>$C$23*D43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S43*T43</f>
        <v>0</v>
      </c>
      <c r="V43" s="97">
        <f>分析係数表!D46</f>
        <v>2.303242583452741E-3</v>
      </c>
      <c r="W43" s="193">
        <f>ROUND(S43*V43,0)</f>
        <v>0</v>
      </c>
      <c r="X43" s="86">
        <f>分析係数表!E46</f>
        <v>2.2926285623308391E-3</v>
      </c>
      <c r="Y43" s="192">
        <f>ROUND(S43*X43,0)</f>
        <v>0</v>
      </c>
    </row>
    <row r="44" spans="1:25">
      <c r="A44" s="216">
        <v>40</v>
      </c>
      <c r="B44" s="20" t="s">
        <v>156</v>
      </c>
      <c r="C44" s="224">
        <f>SUM(C5:C43)</f>
        <v>0</v>
      </c>
      <c r="D44" s="103">
        <f>投入係数表!U44</f>
        <v>0.64294903901868927</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90">
        <f>SUM(W5:W43)</f>
        <v>0</v>
      </c>
      <c r="X44" s="103">
        <f>分析係数表!E47</f>
        <v>5.7136770824146227E-2</v>
      </c>
      <c r="Y44" s="191">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424</v>
      </c>
      <c r="S2" s="5" t="s">
        <v>158</v>
      </c>
      <c r="U2" s="74" t="s">
        <v>216</v>
      </c>
      <c r="W2" s="5" t="s">
        <v>135</v>
      </c>
      <c r="Y2" s="5" t="s">
        <v>159</v>
      </c>
    </row>
    <row r="3" spans="1:25" ht="45">
      <c r="B3" s="75"/>
      <c r="C3" s="76" t="s">
        <v>234</v>
      </c>
      <c r="D3" s="76" t="s">
        <v>420</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投入係数表!V5</f>
        <v>0</v>
      </c>
      <c r="E5" s="87">
        <f t="shared" ref="E5:E38" si="0">$C$24*D5</f>
        <v>0</v>
      </c>
      <c r="F5" s="86">
        <f>分析係数表!C8</f>
        <v>0.16988323914406789</v>
      </c>
      <c r="G5" s="87">
        <f t="shared" ref="G5:G38" si="1">E5*F5</f>
        <v>0</v>
      </c>
      <c r="H5" s="87">
        <f t="array" ref="H5:H43">MMULT(逆行列係数!C5:AO43,'20'!G5:G43)</f>
        <v>3.4691527321451275E-4</v>
      </c>
      <c r="I5" s="87">
        <f t="shared" ref="I5:I38" si="2">C5+H5</f>
        <v>3.4691527321451275E-4</v>
      </c>
      <c r="J5" s="86">
        <f>分析係数表!G8</f>
        <v>0.11982810575688495</v>
      </c>
      <c r="K5" s="88">
        <f t="shared" ref="K5:K43" si="3">I5*J5</f>
        <v>4.1570200047427269E-5</v>
      </c>
      <c r="L5" s="89" t="s">
        <v>189</v>
      </c>
      <c r="M5" s="90" t="s">
        <v>189</v>
      </c>
      <c r="N5" s="91">
        <f>分析係数表!H8</f>
        <v>1.1007693311748612E-2</v>
      </c>
      <c r="O5" s="92">
        <f t="shared" ref="O5:O43" si="4">$M$44*N5</f>
        <v>4.1092960508245943E-2</v>
      </c>
      <c r="P5" s="86">
        <f>分析係数表!C8</f>
        <v>0.16988323914406789</v>
      </c>
      <c r="Q5" s="92">
        <f t="shared" ref="Q5:Q38" si="5">O5*P5</f>
        <v>6.9810052371600834E-3</v>
      </c>
      <c r="R5" s="93">
        <f t="array" ref="R5:R43">MMULT(逆行列係数!C5:AO43,'20'!Q5:Q43)</f>
        <v>1.1698716410891574E-2</v>
      </c>
      <c r="S5" s="94">
        <f t="shared" ref="S5:S38" si="6">I5+R5</f>
        <v>1.2045631684106087E-2</v>
      </c>
      <c r="T5" s="95">
        <f>分析係数表!F8</f>
        <v>0.4520504153237429</v>
      </c>
      <c r="U5" s="96">
        <f t="shared" ref="U5:U38" si="7">S5*T5</f>
        <v>5.4452328056369933E-3</v>
      </c>
      <c r="V5" s="97">
        <f>分析係数表!D8</f>
        <v>0.2736524906322878</v>
      </c>
      <c r="W5" s="98">
        <f t="shared" ref="W5:W38" si="8">ROUND(S5*V5,0)</f>
        <v>0</v>
      </c>
      <c r="X5" s="86">
        <f>分析係数表!E8</f>
        <v>4.6479574456934729E-2</v>
      </c>
      <c r="Y5" s="99">
        <f t="shared" ref="Y5:Y38" si="9">ROUND(S5*X5,0)</f>
        <v>0</v>
      </c>
    </row>
    <row r="6" spans="1:25">
      <c r="A6" s="10" t="s">
        <v>226</v>
      </c>
      <c r="B6" s="9" t="s">
        <v>274</v>
      </c>
      <c r="C6" s="100"/>
      <c r="D6" s="86">
        <f>投入係数表!V6</f>
        <v>0</v>
      </c>
      <c r="E6" s="87">
        <f t="shared" si="0"/>
        <v>0</v>
      </c>
      <c r="F6" s="86">
        <f>分析係数表!C9</f>
        <v>0.40976645435244163</v>
      </c>
      <c r="G6" s="87">
        <f t="shared" si="1"/>
        <v>0</v>
      </c>
      <c r="H6" s="87">
        <v>3.6816695585857552E-4</v>
      </c>
      <c r="I6" s="87">
        <f t="shared" si="2"/>
        <v>3.6816695585857552E-4</v>
      </c>
      <c r="J6" s="86">
        <f>分析係数表!G9</f>
        <v>0.27278621711745094</v>
      </c>
      <c r="K6" s="88">
        <f t="shared" si="3"/>
        <v>1.0043087115630836E-4</v>
      </c>
      <c r="L6" s="89"/>
      <c r="M6" s="90"/>
      <c r="N6" s="91">
        <f>分析係数表!H9</f>
        <v>5.6766522140644718E-4</v>
      </c>
      <c r="O6" s="92">
        <f t="shared" si="4"/>
        <v>2.119158289072485E-3</v>
      </c>
      <c r="P6" s="86">
        <f>分析係数表!C9</f>
        <v>0.40976645435244163</v>
      </c>
      <c r="Q6" s="92">
        <f t="shared" si="5"/>
        <v>8.683599783248187E-4</v>
      </c>
      <c r="R6" s="93">
        <v>1.1688845692027631E-3</v>
      </c>
      <c r="S6" s="94">
        <f t="shared" si="6"/>
        <v>1.5370515250613386E-3</v>
      </c>
      <c r="T6" s="95">
        <f>分析係数表!F9</f>
        <v>0.74407187847350875</v>
      </c>
      <c r="U6" s="96">
        <f t="shared" si="7"/>
        <v>1.1436768155629617E-3</v>
      </c>
      <c r="V6" s="97">
        <f>分析係数表!D9</f>
        <v>0.14440533530937386</v>
      </c>
      <c r="W6" s="98">
        <f t="shared" si="8"/>
        <v>0</v>
      </c>
      <c r="X6" s="86">
        <f>分析係数表!E9</f>
        <v>0.11439422008151168</v>
      </c>
      <c r="Y6" s="99">
        <f t="shared" si="9"/>
        <v>0</v>
      </c>
    </row>
    <row r="7" spans="1:25">
      <c r="A7" s="10" t="s">
        <v>227</v>
      </c>
      <c r="B7" s="9" t="s">
        <v>275</v>
      </c>
      <c r="C7" s="100"/>
      <c r="D7" s="86">
        <f>投入係数表!V7</f>
        <v>0</v>
      </c>
      <c r="E7" s="87">
        <f t="shared" si="0"/>
        <v>0</v>
      </c>
      <c r="F7" s="86">
        <f>分析係数表!C10</f>
        <v>0.68007710705743762</v>
      </c>
      <c r="G7" s="87">
        <f t="shared" si="1"/>
        <v>0</v>
      </c>
      <c r="H7" s="87">
        <v>2.7785105622403814E-4</v>
      </c>
      <c r="I7" s="87">
        <f t="shared" si="2"/>
        <v>2.7785105622403814E-4</v>
      </c>
      <c r="J7" s="86">
        <f>分析係数表!G10</f>
        <v>0.17854260725424764</v>
      </c>
      <c r="K7" s="88">
        <f t="shared" si="3"/>
        <v>4.9608252006586324E-5</v>
      </c>
      <c r="L7" s="89"/>
      <c r="M7" s="90"/>
      <c r="N7" s="91">
        <f>分析係数表!H10</f>
        <v>1.290834700219075E-3</v>
      </c>
      <c r="O7" s="92">
        <f t="shared" si="4"/>
        <v>4.8188315077929509E-3</v>
      </c>
      <c r="P7" s="86">
        <f>分析係数表!C10</f>
        <v>0.68007710705743762</v>
      </c>
      <c r="Q7" s="92">
        <f t="shared" si="5"/>
        <v>3.2771769912170604E-3</v>
      </c>
      <c r="R7" s="93">
        <v>5.5277062273571534E-3</v>
      </c>
      <c r="S7" s="94">
        <f t="shared" si="6"/>
        <v>5.8055572835811918E-3</v>
      </c>
      <c r="T7" s="95">
        <f>分析係数表!F10</f>
        <v>0.51654343606185527</v>
      </c>
      <c r="U7" s="96">
        <f t="shared" si="7"/>
        <v>2.9988225075149593E-3</v>
      </c>
      <c r="V7" s="97">
        <f>分析係数表!D10</f>
        <v>9.7799297694606213E-2</v>
      </c>
      <c r="W7" s="98">
        <f t="shared" si="8"/>
        <v>0</v>
      </c>
      <c r="X7" s="86">
        <f>分析係数表!E10</f>
        <v>2.6958057972911079E-2</v>
      </c>
      <c r="Y7" s="99">
        <f t="shared" si="9"/>
        <v>0</v>
      </c>
    </row>
    <row r="8" spans="1:25">
      <c r="A8" s="10" t="s">
        <v>228</v>
      </c>
      <c r="B8" s="9" t="s">
        <v>27</v>
      </c>
      <c r="C8" s="100"/>
      <c r="D8" s="86">
        <f>投入係数表!V8</f>
        <v>8.5047320329031076E-6</v>
      </c>
      <c r="E8" s="87">
        <f t="shared" si="0"/>
        <v>2.1058228887336106E-4</v>
      </c>
      <c r="F8" s="86">
        <f>分析係数表!C11</f>
        <v>2.1147201560344109E-2</v>
      </c>
      <c r="G8" s="87">
        <f t="shared" si="1"/>
        <v>4.4532261078435753E-6</v>
      </c>
      <c r="H8" s="87">
        <v>2.2857399915661397E-3</v>
      </c>
      <c r="I8" s="87">
        <f t="shared" si="2"/>
        <v>2.2857399915661397E-3</v>
      </c>
      <c r="J8" s="86">
        <f>分析係数表!G11</f>
        <v>0.2349962690544718</v>
      </c>
      <c r="K8" s="88">
        <f t="shared" si="3"/>
        <v>5.3714037004664271E-4</v>
      </c>
      <c r="L8" s="89"/>
      <c r="M8" s="90"/>
      <c r="N8" s="91">
        <f>分析係数表!H11</f>
        <v>-2.2238602446561594E-5</v>
      </c>
      <c r="O8" s="92">
        <f t="shared" si="4"/>
        <v>-8.3019210856808372E-5</v>
      </c>
      <c r="P8" s="86">
        <f>分析係数表!C11</f>
        <v>2.1147201560344109E-2</v>
      </c>
      <c r="Q8" s="92">
        <f t="shared" si="5"/>
        <v>-1.7556239853696346E-6</v>
      </c>
      <c r="R8" s="93">
        <v>9.653890370381361E-4</v>
      </c>
      <c r="S8" s="94">
        <f t="shared" si="6"/>
        <v>3.2511290286042758E-3</v>
      </c>
      <c r="T8" s="95">
        <f>分析係数表!F11</f>
        <v>0.38828483104146677</v>
      </c>
      <c r="U8" s="96">
        <f t="shared" si="7"/>
        <v>1.2623640855656192E-3</v>
      </c>
      <c r="V8" s="97">
        <f>分析係数表!D11</f>
        <v>2.238567316917173E-2</v>
      </c>
      <c r="W8" s="98">
        <f t="shared" si="8"/>
        <v>0</v>
      </c>
      <c r="X8" s="86">
        <f>分析係数表!E11</f>
        <v>2.1852680950858117E-2</v>
      </c>
      <c r="Y8" s="99">
        <f t="shared" si="9"/>
        <v>0</v>
      </c>
    </row>
    <row r="9" spans="1:25">
      <c r="A9" s="10" t="s">
        <v>229</v>
      </c>
      <c r="B9" s="9" t="s">
        <v>196</v>
      </c>
      <c r="C9" s="100"/>
      <c r="D9" s="86">
        <f>投入係数表!V9</f>
        <v>0</v>
      </c>
      <c r="E9" s="87">
        <f t="shared" si="0"/>
        <v>0</v>
      </c>
      <c r="F9" s="86">
        <f>分析係数表!C12</f>
        <v>0.26979296775158057</v>
      </c>
      <c r="G9" s="87">
        <f t="shared" si="1"/>
        <v>0</v>
      </c>
      <c r="H9" s="87">
        <v>6.2475923397640131E-4</v>
      </c>
      <c r="I9" s="87">
        <f t="shared" si="2"/>
        <v>6.2475923397640131E-4</v>
      </c>
      <c r="J9" s="86">
        <f>分析係数表!G12</f>
        <v>0.14399966915404239</v>
      </c>
      <c r="K9" s="88">
        <f t="shared" si="3"/>
        <v>8.9965122993534746E-5</v>
      </c>
      <c r="L9" s="89"/>
      <c r="M9" s="90"/>
      <c r="N9" s="91">
        <f>分析係数表!H12</f>
        <v>8.4790563397567215E-2</v>
      </c>
      <c r="O9" s="92">
        <f t="shared" si="4"/>
        <v>0.31653273528699544</v>
      </c>
      <c r="P9" s="86">
        <f>分析係数表!C12</f>
        <v>0.26979296775158057</v>
      </c>
      <c r="Q9" s="92">
        <f t="shared" si="5"/>
        <v>8.5398306043603947E-2</v>
      </c>
      <c r="R9" s="93">
        <v>0.10788475965637398</v>
      </c>
      <c r="S9" s="94">
        <f t="shared" si="6"/>
        <v>0.10850951889035038</v>
      </c>
      <c r="T9" s="95">
        <f>分析係数表!F12</f>
        <v>0.33481714299007204</v>
      </c>
      <c r="U9" s="96">
        <f t="shared" si="7"/>
        <v>3.6330847102094367E-2</v>
      </c>
      <c r="V9" s="97">
        <f>分析係数表!D12</f>
        <v>3.7088865741159563E-2</v>
      </c>
      <c r="W9" s="98">
        <f t="shared" si="8"/>
        <v>0</v>
      </c>
      <c r="X9" s="86">
        <f>分析係数表!E12</f>
        <v>3.539948357013805E-2</v>
      </c>
      <c r="Y9" s="99">
        <f t="shared" si="9"/>
        <v>0</v>
      </c>
    </row>
    <row r="10" spans="1:25">
      <c r="A10" s="10" t="s">
        <v>230</v>
      </c>
      <c r="B10" s="9" t="s">
        <v>28</v>
      </c>
      <c r="C10" s="100"/>
      <c r="D10" s="86">
        <f>投入係数表!V10</f>
        <v>1.379467535736884E-3</v>
      </c>
      <c r="E10" s="87">
        <f t="shared" si="0"/>
        <v>3.4156447255259161E-2</v>
      </c>
      <c r="F10" s="86">
        <f>分析係数表!C13</f>
        <v>6.684233532602335E-2</v>
      </c>
      <c r="G10" s="87">
        <f t="shared" si="1"/>
        <v>2.2830967009816626E-3</v>
      </c>
      <c r="H10" s="87">
        <v>3.1524648996286279E-3</v>
      </c>
      <c r="I10" s="87">
        <f t="shared" si="2"/>
        <v>3.1524648996286279E-3</v>
      </c>
      <c r="J10" s="86">
        <f>分析係数表!G13</f>
        <v>0.23596605339775753</v>
      </c>
      <c r="K10" s="88">
        <f t="shared" si="3"/>
        <v>7.4387470084032517E-4</v>
      </c>
      <c r="L10" s="89"/>
      <c r="M10" s="90"/>
      <c r="N10" s="91">
        <f>分析係数表!H13</f>
        <v>1.6879182236800124E-2</v>
      </c>
      <c r="O10" s="92">
        <f t="shared" si="4"/>
        <v>6.3011890813492386E-2</v>
      </c>
      <c r="P10" s="86">
        <f>分析係数表!C13</f>
        <v>6.684233532602335E-2</v>
      </c>
      <c r="Q10" s="92">
        <f t="shared" si="5"/>
        <v>4.2118619352822283E-3</v>
      </c>
      <c r="R10" s="93">
        <v>4.705534668508129E-3</v>
      </c>
      <c r="S10" s="94">
        <f t="shared" si="6"/>
        <v>7.8579995681367573E-3</v>
      </c>
      <c r="T10" s="95">
        <f>分析係数表!F13</f>
        <v>0.36934894381465649</v>
      </c>
      <c r="U10" s="96">
        <f t="shared" si="7"/>
        <v>2.9023438409873383E-3</v>
      </c>
      <c r="V10" s="97">
        <f>分析係数表!D13</f>
        <v>0.1651861487951434</v>
      </c>
      <c r="W10" s="98">
        <f t="shared" si="8"/>
        <v>0</v>
      </c>
      <c r="X10" s="86">
        <f>分析係数表!E13</f>
        <v>0.12199715046769498</v>
      </c>
      <c r="Y10" s="99">
        <f t="shared" si="9"/>
        <v>0</v>
      </c>
    </row>
    <row r="11" spans="1:25">
      <c r="A11" s="10" t="s">
        <v>231</v>
      </c>
      <c r="B11" s="9" t="s">
        <v>276</v>
      </c>
      <c r="C11" s="100"/>
      <c r="D11" s="86">
        <f>投入係数表!V11</f>
        <v>6.6881212706750032E-3</v>
      </c>
      <c r="E11" s="87">
        <f t="shared" si="0"/>
        <v>0.16560191197001112</v>
      </c>
      <c r="F11" s="86">
        <f>分析係数表!C14</f>
        <v>0.21710827927701792</v>
      </c>
      <c r="G11" s="87">
        <f t="shared" si="1"/>
        <v>3.5953546152793309E-2</v>
      </c>
      <c r="H11" s="87">
        <v>4.8114378174398009E-2</v>
      </c>
      <c r="I11" s="87">
        <f t="shared" si="2"/>
        <v>4.8114378174398009E-2</v>
      </c>
      <c r="J11" s="86">
        <f>分析係数表!G14</f>
        <v>0.17574790290253137</v>
      </c>
      <c r="K11" s="88">
        <f t="shared" si="3"/>
        <v>8.4560010636097749E-3</v>
      </c>
      <c r="L11" s="89"/>
      <c r="M11" s="90"/>
      <c r="N11" s="91">
        <f>分析係数表!H14</f>
        <v>1.1225515443921091E-3</v>
      </c>
      <c r="O11" s="92">
        <f t="shared" si="4"/>
        <v>4.1906115092197899E-3</v>
      </c>
      <c r="P11" s="86">
        <f>分析係数表!C14</f>
        <v>0.21710827927701792</v>
      </c>
      <c r="Q11" s="92">
        <f t="shared" si="5"/>
        <v>9.0981645388517568E-4</v>
      </c>
      <c r="R11" s="93">
        <v>5.1189844516406477E-3</v>
      </c>
      <c r="S11" s="94">
        <f t="shared" si="6"/>
        <v>5.3233362626038658E-2</v>
      </c>
      <c r="T11" s="95">
        <f>分析係数表!F14</f>
        <v>0.32729567218469302</v>
      </c>
      <c r="U11" s="96">
        <f t="shared" si="7"/>
        <v>1.7423049203340837E-2</v>
      </c>
      <c r="V11" s="97">
        <f>分析係数表!D14</f>
        <v>4.5196804531672026E-2</v>
      </c>
      <c r="W11" s="98">
        <f t="shared" si="8"/>
        <v>0</v>
      </c>
      <c r="X11" s="86">
        <f>分析係数表!E14</f>
        <v>3.8130342673435243E-2</v>
      </c>
      <c r="Y11" s="99">
        <f t="shared" si="9"/>
        <v>0</v>
      </c>
    </row>
    <row r="12" spans="1:25">
      <c r="A12" s="10" t="s">
        <v>232</v>
      </c>
      <c r="B12" s="9" t="s">
        <v>29</v>
      </c>
      <c r="C12" s="100"/>
      <c r="D12" s="86">
        <f>投入係数表!V12</f>
        <v>9.0881566503602604E-3</v>
      </c>
      <c r="E12" s="87">
        <f t="shared" si="0"/>
        <v>0.22502823389007362</v>
      </c>
      <c r="F12" s="86">
        <f>分析係数表!C15</f>
        <v>0.1777237835164599</v>
      </c>
      <c r="G12" s="87">
        <f t="shared" si="1"/>
        <v>3.9992869124970749E-2</v>
      </c>
      <c r="H12" s="87">
        <v>5.7495732859382954E-2</v>
      </c>
      <c r="I12" s="87">
        <f t="shared" si="2"/>
        <v>5.7495732859382954E-2</v>
      </c>
      <c r="J12" s="86">
        <f>分析係数表!G15</f>
        <v>0.10387096116118634</v>
      </c>
      <c r="K12" s="88">
        <f t="shared" si="3"/>
        <v>5.9721370347709125E-3</v>
      </c>
      <c r="L12" s="89"/>
      <c r="M12" s="90"/>
      <c r="N12" s="91">
        <f>分析係数表!H15</f>
        <v>7.5144901505810619E-3</v>
      </c>
      <c r="O12" s="92">
        <f t="shared" si="4"/>
        <v>2.8052439167055417E-2</v>
      </c>
      <c r="P12" s="86">
        <f>分析係数表!C15</f>
        <v>0.1777237835164599</v>
      </c>
      <c r="Q12" s="92">
        <f t="shared" si="5"/>
        <v>4.9855856256344174E-3</v>
      </c>
      <c r="R12" s="93">
        <v>1.1702154881164186E-2</v>
      </c>
      <c r="S12" s="94">
        <f t="shared" si="6"/>
        <v>6.9197887740547137E-2</v>
      </c>
      <c r="T12" s="95">
        <f>分析係数表!F15</f>
        <v>0.33005409485469872</v>
      </c>
      <c r="U12" s="96">
        <f t="shared" si="7"/>
        <v>2.2839046204063337E-2</v>
      </c>
      <c r="V12" s="97">
        <f>分析係数表!D15</f>
        <v>1.862209422908882E-2</v>
      </c>
      <c r="W12" s="98">
        <f t="shared" si="8"/>
        <v>0</v>
      </c>
      <c r="X12" s="86">
        <f>分析係数表!E15</f>
        <v>1.8544573004253467E-2</v>
      </c>
      <c r="Y12" s="99">
        <f t="shared" si="9"/>
        <v>0</v>
      </c>
    </row>
    <row r="13" spans="1:25">
      <c r="A13" s="10" t="s">
        <v>233</v>
      </c>
      <c r="B13" s="9" t="s">
        <v>30</v>
      </c>
      <c r="C13" s="100"/>
      <c r="D13" s="86">
        <f>投入係数表!V13</f>
        <v>6.7527572341250668E-4</v>
      </c>
      <c r="E13" s="87">
        <f t="shared" si="0"/>
        <v>1.6720233736544868E-2</v>
      </c>
      <c r="F13" s="86">
        <f>分析係数表!C16</f>
        <v>0.12368252551663639</v>
      </c>
      <c r="G13" s="87">
        <f t="shared" si="1"/>
        <v>2.0680007357643353E-3</v>
      </c>
      <c r="H13" s="87">
        <v>8.996157514059475E-3</v>
      </c>
      <c r="I13" s="87">
        <f t="shared" si="2"/>
        <v>8.996157514059475E-3</v>
      </c>
      <c r="J13" s="86">
        <f>分析係数表!G16</f>
        <v>1.9772048092292722E-2</v>
      </c>
      <c r="K13" s="88">
        <f t="shared" si="3"/>
        <v>1.7787245901382449E-4</v>
      </c>
      <c r="L13" s="89"/>
      <c r="M13" s="90"/>
      <c r="N13" s="91">
        <f>分析係数表!H16</f>
        <v>1.7113434381227897E-2</v>
      </c>
      <c r="O13" s="92">
        <f t="shared" si="4"/>
        <v>6.3886380486062419E-2</v>
      </c>
      <c r="P13" s="86">
        <f>分析係数表!C16</f>
        <v>0.12368252551663639</v>
      </c>
      <c r="Q13" s="92">
        <f t="shared" si="5"/>
        <v>7.9016288846329562E-3</v>
      </c>
      <c r="R13" s="93">
        <v>1.1484343821005282E-2</v>
      </c>
      <c r="S13" s="94">
        <f t="shared" si="6"/>
        <v>2.0480501335064759E-2</v>
      </c>
      <c r="T13" s="95">
        <f>分析係数表!F16</f>
        <v>0.17086837167280561</v>
      </c>
      <c r="U13" s="96">
        <f t="shared" si="7"/>
        <v>3.4994699141652368E-3</v>
      </c>
      <c r="V13" s="97">
        <f>分析係数表!D16</f>
        <v>1.2952602682604767E-2</v>
      </c>
      <c r="W13" s="98">
        <f t="shared" si="8"/>
        <v>0</v>
      </c>
      <c r="X13" s="86">
        <f>分析係数表!E16</f>
        <v>1.2952602682604767E-2</v>
      </c>
      <c r="Y13" s="99">
        <f t="shared" si="9"/>
        <v>0</v>
      </c>
    </row>
    <row r="14" spans="1:25">
      <c r="A14" s="10" t="s">
        <v>2</v>
      </c>
      <c r="B14" s="9" t="s">
        <v>388</v>
      </c>
      <c r="C14" s="100"/>
      <c r="D14" s="86">
        <f>投入係数表!V14</f>
        <v>4.3331609707641335E-2</v>
      </c>
      <c r="E14" s="87">
        <f t="shared" si="0"/>
        <v>1.0729167618097746</v>
      </c>
      <c r="F14" s="86">
        <f>分析係数表!C17</f>
        <v>0.19283956701830429</v>
      </c>
      <c r="G14" s="87">
        <f t="shared" si="1"/>
        <v>0.20690080379407805</v>
      </c>
      <c r="H14" s="87">
        <v>0.22630578716162073</v>
      </c>
      <c r="I14" s="87">
        <f t="shared" si="2"/>
        <v>0.22630578716162073</v>
      </c>
      <c r="J14" s="86">
        <f>分析係数表!G17</f>
        <v>0.23402763404868787</v>
      </c>
      <c r="K14" s="88">
        <f t="shared" si="3"/>
        <v>5.2961807940960018E-2</v>
      </c>
      <c r="L14" s="89"/>
      <c r="M14" s="90"/>
      <c r="N14" s="91">
        <f>分析係数表!H17</f>
        <v>3.1766349957435482E-3</v>
      </c>
      <c r="O14" s="92">
        <f t="shared" si="4"/>
        <v>1.1858736679180365E-2</v>
      </c>
      <c r="P14" s="86">
        <f>分析係数表!C17</f>
        <v>0.19283956701830429</v>
      </c>
      <c r="Q14" s="92">
        <f t="shared" si="5"/>
        <v>2.2868336465972252E-3</v>
      </c>
      <c r="R14" s="93">
        <v>5.2575247488025577E-3</v>
      </c>
      <c r="S14" s="94">
        <f t="shared" si="6"/>
        <v>0.23156331191042329</v>
      </c>
      <c r="T14" s="95">
        <f>分析係数表!F17</f>
        <v>0.36995154049829787</v>
      </c>
      <c r="U14" s="96">
        <f t="shared" si="7"/>
        <v>8.5667203964148939E-2</v>
      </c>
      <c r="V14" s="97">
        <f>分析係数表!D17</f>
        <v>4.4453920652026524E-2</v>
      </c>
      <c r="W14" s="98">
        <f t="shared" si="8"/>
        <v>0</v>
      </c>
      <c r="X14" s="86">
        <f>分析係数表!E17</f>
        <v>4.2061277361062542E-2</v>
      </c>
      <c r="Y14" s="99">
        <f t="shared" si="9"/>
        <v>0</v>
      </c>
    </row>
    <row r="15" spans="1:25">
      <c r="A15" s="10" t="s">
        <v>3</v>
      </c>
      <c r="B15" s="9" t="s">
        <v>31</v>
      </c>
      <c r="C15" s="100"/>
      <c r="D15" s="86">
        <f>投入係数表!V15</f>
        <v>2.206127489335066E-3</v>
      </c>
      <c r="E15" s="87">
        <f t="shared" si="0"/>
        <v>5.4625045733749857E-2</v>
      </c>
      <c r="F15" s="86">
        <f>分析係数表!C18</f>
        <v>0.30630539049432115</v>
      </c>
      <c r="G15" s="87">
        <f t="shared" si="1"/>
        <v>1.6731945964246403E-2</v>
      </c>
      <c r="H15" s="87">
        <v>2.7997766200222967E-2</v>
      </c>
      <c r="I15" s="87">
        <f t="shared" si="2"/>
        <v>2.7997766200222967E-2</v>
      </c>
      <c r="J15" s="86">
        <f>分析係数表!G18</f>
        <v>0.21755179396051724</v>
      </c>
      <c r="K15" s="88">
        <f t="shared" si="3"/>
        <v>6.0909642637456407E-3</v>
      </c>
      <c r="L15" s="89"/>
      <c r="M15" s="90"/>
      <c r="N15" s="91">
        <f>分析係数表!H18</f>
        <v>5.3704565311248737E-4</v>
      </c>
      <c r="O15" s="92">
        <f t="shared" si="4"/>
        <v>2.004851987556954E-3</v>
      </c>
      <c r="P15" s="86">
        <f>分析係数表!C18</f>
        <v>0.30630539049432115</v>
      </c>
      <c r="Q15" s="92">
        <f t="shared" si="5"/>
        <v>6.1409697093194862E-4</v>
      </c>
      <c r="R15" s="93">
        <v>1.6227712458126257E-3</v>
      </c>
      <c r="S15" s="94">
        <f t="shared" si="6"/>
        <v>2.9620537446035593E-2</v>
      </c>
      <c r="T15" s="95">
        <f>分析係数表!F18</f>
        <v>0.4635011306393737</v>
      </c>
      <c r="U15" s="96">
        <f t="shared" si="7"/>
        <v>1.3729152596383404E-2</v>
      </c>
      <c r="V15" s="97">
        <f>分析係数表!D18</f>
        <v>4.1488554421314744E-2</v>
      </c>
      <c r="W15" s="98">
        <f t="shared" si="8"/>
        <v>0</v>
      </c>
      <c r="X15" s="86">
        <f>分析係数表!E18</f>
        <v>3.8178621954614265E-2</v>
      </c>
      <c r="Y15" s="99">
        <f t="shared" si="9"/>
        <v>0</v>
      </c>
    </row>
    <row r="16" spans="1:25">
      <c r="A16" s="10" t="s">
        <v>4</v>
      </c>
      <c r="B16" s="9" t="s">
        <v>32</v>
      </c>
      <c r="C16" s="100"/>
      <c r="D16" s="86">
        <f>投入係数表!V16</f>
        <v>8.7581730474836205E-3</v>
      </c>
      <c r="E16" s="87">
        <f t="shared" si="0"/>
        <v>0.21685764108178723</v>
      </c>
      <c r="F16" s="86">
        <f>分析係数表!C19</f>
        <v>0.36966314955627488</v>
      </c>
      <c r="G16" s="87">
        <f t="shared" si="1"/>
        <v>8.0164278607637696E-2</v>
      </c>
      <c r="H16" s="87">
        <v>0.12819251746308905</v>
      </c>
      <c r="I16" s="87">
        <f t="shared" si="2"/>
        <v>0.12819251746308905</v>
      </c>
      <c r="J16" s="86">
        <f>分析係数表!G19</f>
        <v>4.2381117789262797E-2</v>
      </c>
      <c r="K16" s="88">
        <f t="shared" si="3"/>
        <v>5.432942182305305E-3</v>
      </c>
      <c r="L16" s="89"/>
      <c r="M16" s="90"/>
      <c r="N16" s="91">
        <f>分析係数表!H19</f>
        <v>-1.254655481313475E-4</v>
      </c>
      <c r="O16" s="92">
        <f t="shared" si="4"/>
        <v>-4.6837704035632187E-4</v>
      </c>
      <c r="P16" s="86">
        <f>分析係数表!C19</f>
        <v>0.36966314955627488</v>
      </c>
      <c r="Q16" s="92">
        <f t="shared" si="5"/>
        <v>-1.7314173191796442E-4</v>
      </c>
      <c r="R16" s="93">
        <v>1.0988711612887523E-3</v>
      </c>
      <c r="S16" s="94">
        <f t="shared" si="6"/>
        <v>0.12929138862437781</v>
      </c>
      <c r="T16" s="95">
        <f>分析係数表!F19</f>
        <v>0.17645477862102601</v>
      </c>
      <c r="U16" s="96">
        <f t="shared" si="7"/>
        <v>2.2814083357319628E-2</v>
      </c>
      <c r="V16" s="97">
        <f>分析係数表!D19</f>
        <v>8.3109656186295868E-3</v>
      </c>
      <c r="W16" s="98">
        <f t="shared" si="8"/>
        <v>0</v>
      </c>
      <c r="X16" s="86">
        <f>分析係数表!E19</f>
        <v>8.1137788631236215E-3</v>
      </c>
      <c r="Y16" s="99">
        <f t="shared" si="9"/>
        <v>0</v>
      </c>
    </row>
    <row r="17" spans="1:25">
      <c r="A17" s="10" t="s">
        <v>5</v>
      </c>
      <c r="B17" s="9" t="s">
        <v>33</v>
      </c>
      <c r="C17" s="100"/>
      <c r="D17" s="86">
        <f>投入係数表!V17</f>
        <v>4.6794736591439477E-2</v>
      </c>
      <c r="E17" s="87">
        <f t="shared" si="0"/>
        <v>1.1586658698390071</v>
      </c>
      <c r="F17" s="86">
        <f>分析係数表!C20</f>
        <v>0.11840151680286914</v>
      </c>
      <c r="G17" s="87">
        <f t="shared" si="1"/>
        <v>0.13718779645665419</v>
      </c>
      <c r="H17" s="87">
        <v>0.15239503825580919</v>
      </c>
      <c r="I17" s="87">
        <f t="shared" si="2"/>
        <v>0.15239503825580919</v>
      </c>
      <c r="J17" s="86">
        <f>分析係数表!G20</f>
        <v>0.11103277983246747</v>
      </c>
      <c r="K17" s="88">
        <f t="shared" si="3"/>
        <v>1.692084473021772E-2</v>
      </c>
      <c r="L17" s="89"/>
      <c r="M17" s="90"/>
      <c r="N17" s="91">
        <f>分析係数表!H20</f>
        <v>6.0558701736942728E-4</v>
      </c>
      <c r="O17" s="92">
        <f t="shared" si="4"/>
        <v>2.2607246299738339E-3</v>
      </c>
      <c r="P17" s="86">
        <f>分析係数表!C20</f>
        <v>0.11840151680286914</v>
      </c>
      <c r="Q17" s="92">
        <f t="shared" si="5"/>
        <v>2.6767322526250701E-4</v>
      </c>
      <c r="R17" s="93">
        <v>6.9811420942090629E-4</v>
      </c>
      <c r="S17" s="94">
        <f t="shared" si="6"/>
        <v>0.15309315246523009</v>
      </c>
      <c r="T17" s="95">
        <f>分析係数表!F20</f>
        <v>0.24737258814980315</v>
      </c>
      <c r="U17" s="96">
        <f t="shared" si="7"/>
        <v>3.7871049353336385E-2</v>
      </c>
      <c r="V17" s="97">
        <f>分析係数表!D20</f>
        <v>2.4837040813006365E-2</v>
      </c>
      <c r="W17" s="98">
        <f t="shared" si="8"/>
        <v>0</v>
      </c>
      <c r="X17" s="86">
        <f>分析係数表!E20</f>
        <v>2.4562278789456368E-2</v>
      </c>
      <c r="Y17" s="99">
        <f t="shared" si="9"/>
        <v>0</v>
      </c>
    </row>
    <row r="18" spans="1:25">
      <c r="A18" s="10" t="s">
        <v>6</v>
      </c>
      <c r="B18" s="9" t="s">
        <v>34</v>
      </c>
      <c r="C18" s="100"/>
      <c r="D18" s="86">
        <f>投入係数表!V18</f>
        <v>2.3029113398695032E-2</v>
      </c>
      <c r="E18" s="87">
        <f t="shared" si="0"/>
        <v>0.57021472181128696</v>
      </c>
      <c r="F18" s="86">
        <f>分析係数表!C21</f>
        <v>0.26258212636596168</v>
      </c>
      <c r="G18" s="87">
        <f t="shared" si="1"/>
        <v>0.14972819413838304</v>
      </c>
      <c r="H18" s="87">
        <v>0.16367253582407337</v>
      </c>
      <c r="I18" s="87">
        <f t="shared" si="2"/>
        <v>0.16367253582407337</v>
      </c>
      <c r="J18" s="86">
        <f>分析係数表!G21</f>
        <v>0.28467983327929475</v>
      </c>
      <c r="K18" s="88">
        <f t="shared" si="3"/>
        <v>4.6594270210796603E-2</v>
      </c>
      <c r="L18" s="89"/>
      <c r="M18" s="90"/>
      <c r="N18" s="91">
        <f>分析係数表!H21</f>
        <v>1.0324354165676096E-3</v>
      </c>
      <c r="O18" s="92">
        <f t="shared" si="4"/>
        <v>3.8541978413448126E-3</v>
      </c>
      <c r="P18" s="86">
        <f>分析係数表!C21</f>
        <v>0.26258212636596168</v>
      </c>
      <c r="Q18" s="92">
        <f t="shared" si="5"/>
        <v>1.0120434646154204E-3</v>
      </c>
      <c r="R18" s="93">
        <v>2.9400527918086749E-3</v>
      </c>
      <c r="S18" s="94">
        <f t="shared" si="6"/>
        <v>0.16661258861588205</v>
      </c>
      <c r="T18" s="95">
        <f>分析係数表!F21</f>
        <v>0.42515189534375575</v>
      </c>
      <c r="U18" s="96">
        <f t="shared" si="7"/>
        <v>7.0835657838171709E-2</v>
      </c>
      <c r="V18" s="97">
        <f>分析係数表!D21</f>
        <v>6.1343946819791585E-2</v>
      </c>
      <c r="W18" s="98">
        <f t="shared" si="8"/>
        <v>0</v>
      </c>
      <c r="X18" s="86">
        <f>分析係数表!E21</f>
        <v>5.4343995376178865E-2</v>
      </c>
      <c r="Y18" s="99">
        <f t="shared" si="9"/>
        <v>0</v>
      </c>
    </row>
    <row r="19" spans="1:25">
      <c r="A19" s="10" t="s">
        <v>7</v>
      </c>
      <c r="B19" s="9" t="s">
        <v>277</v>
      </c>
      <c r="C19" s="100"/>
      <c r="D19" s="86">
        <f>投入係数表!V19</f>
        <v>1.4577110704395925E-3</v>
      </c>
      <c r="E19" s="87">
        <f t="shared" si="0"/>
        <v>3.6093804312894079E-2</v>
      </c>
      <c r="F19" s="86">
        <f>分析係数表!C22</f>
        <v>0.19256748567873505</v>
      </c>
      <c r="G19" s="87">
        <f t="shared" si="1"/>
        <v>6.9504931451142959E-3</v>
      </c>
      <c r="H19" s="87">
        <v>1.1657834733792278E-2</v>
      </c>
      <c r="I19" s="87">
        <f t="shared" si="2"/>
        <v>1.1657834733792278E-2</v>
      </c>
      <c r="J19" s="86">
        <f>分析係数表!G22</f>
        <v>0.19753386347788673</v>
      </c>
      <c r="K19" s="88">
        <f t="shared" si="3"/>
        <v>2.3028171347526899E-3</v>
      </c>
      <c r="L19" s="89"/>
      <c r="M19" s="90"/>
      <c r="N19" s="91">
        <f>分析係数表!H22</f>
        <v>4.8211298587508529E-5</v>
      </c>
      <c r="O19" s="92">
        <f t="shared" si="4"/>
        <v>1.7997821458136441E-4</v>
      </c>
      <c r="P19" s="86">
        <f>分析係数表!C22</f>
        <v>0.19256748567873505</v>
      </c>
      <c r="Q19" s="92">
        <f t="shared" si="5"/>
        <v>3.4657952258881195E-5</v>
      </c>
      <c r="R19" s="93">
        <v>8.4601195065407339E-4</v>
      </c>
      <c r="S19" s="94">
        <f t="shared" si="6"/>
        <v>1.2503846684446351E-2</v>
      </c>
      <c r="T19" s="95">
        <f>分析係数表!F22</f>
        <v>0.41915604646677446</v>
      </c>
      <c r="U19" s="96">
        <f t="shared" si="7"/>
        <v>5.2410629418792182E-3</v>
      </c>
      <c r="V19" s="97">
        <f>分析係数表!D22</f>
        <v>2.9425619037728289E-2</v>
      </c>
      <c r="W19" s="98">
        <f t="shared" si="8"/>
        <v>0</v>
      </c>
      <c r="X19" s="86">
        <f>分析係数表!E22</f>
        <v>2.8940662878506891E-2</v>
      </c>
      <c r="Y19" s="99">
        <f t="shared" si="9"/>
        <v>0</v>
      </c>
    </row>
    <row r="20" spans="1:25">
      <c r="A20" s="10" t="s">
        <v>8</v>
      </c>
      <c r="B20" s="9" t="s">
        <v>278</v>
      </c>
      <c r="C20" s="100"/>
      <c r="D20" s="86">
        <f>投入係数表!V20</f>
        <v>4.9837729712812206E-4</v>
      </c>
      <c r="E20" s="87">
        <f t="shared" si="0"/>
        <v>1.2340122127978958E-2</v>
      </c>
      <c r="F20" s="86">
        <f>分析係数表!C23</f>
        <v>0.20116432520583094</v>
      </c>
      <c r="G20" s="87">
        <f t="shared" si="1"/>
        <v>2.4823923408324295E-3</v>
      </c>
      <c r="H20" s="87">
        <v>7.4294472374819833E-3</v>
      </c>
      <c r="I20" s="87">
        <f t="shared" si="2"/>
        <v>7.4294472374819833E-3</v>
      </c>
      <c r="J20" s="86">
        <f>分析係数表!G23</f>
        <v>0.20785566100352021</v>
      </c>
      <c r="K20" s="88">
        <f t="shared" si="3"/>
        <v>1.5442526664375949E-3</v>
      </c>
      <c r="L20" s="89"/>
      <c r="M20" s="90"/>
      <c r="N20" s="91">
        <f>分析係数表!H23</f>
        <v>2.5225877402069866E-5</v>
      </c>
      <c r="O20" s="92">
        <f t="shared" si="4"/>
        <v>9.4171045151006499E-5</v>
      </c>
      <c r="P20" s="86">
        <f>分析係数表!C23</f>
        <v>0.20116432520583094</v>
      </c>
      <c r="Q20" s="92">
        <f t="shared" si="5"/>
        <v>1.8943854751730059E-5</v>
      </c>
      <c r="R20" s="93">
        <v>8.0645708094298951E-4</v>
      </c>
      <c r="S20" s="94">
        <f t="shared" si="6"/>
        <v>8.2359043184249726E-3</v>
      </c>
      <c r="T20" s="95">
        <f>分析係数表!F23</f>
        <v>0.42478695148042223</v>
      </c>
      <c r="U20" s="96">
        <f t="shared" si="7"/>
        <v>3.4985046881081889E-3</v>
      </c>
      <c r="V20" s="97">
        <f>分析係数表!D23</f>
        <v>3.5044555722743287E-2</v>
      </c>
      <c r="W20" s="98">
        <f t="shared" si="8"/>
        <v>0</v>
      </c>
      <c r="X20" s="86">
        <f>分析係数表!E23</f>
        <v>3.4275414947972954E-2</v>
      </c>
      <c r="Y20" s="99">
        <f t="shared" si="9"/>
        <v>0</v>
      </c>
    </row>
    <row r="21" spans="1:25">
      <c r="A21" s="10" t="s">
        <v>9</v>
      </c>
      <c r="B21" s="9" t="s">
        <v>279</v>
      </c>
      <c r="C21" s="100"/>
      <c r="D21" s="86">
        <f>投入係数表!V21</f>
        <v>5.2729338603999269E-4</v>
      </c>
      <c r="E21" s="87">
        <f t="shared" si="0"/>
        <v>1.3056101910148386E-2</v>
      </c>
      <c r="F21" s="86">
        <f>分析係数表!C24</f>
        <v>0.46796458506974481</v>
      </c>
      <c r="G21" s="87">
        <f t="shared" si="1"/>
        <v>6.109793313010892E-3</v>
      </c>
      <c r="H21" s="87">
        <v>1.0556969034202675E-2</v>
      </c>
      <c r="I21" s="87">
        <f t="shared" si="2"/>
        <v>1.0556969034202675E-2</v>
      </c>
      <c r="J21" s="86">
        <f>分析係数表!G24</f>
        <v>0.19290112247208774</v>
      </c>
      <c r="K21" s="88">
        <f t="shared" si="3"/>
        <v>2.0364511766007682E-3</v>
      </c>
      <c r="L21" s="89"/>
      <c r="M21" s="90"/>
      <c r="N21" s="91">
        <f>分析係数表!H24</f>
        <v>1.1220536652328578E-3</v>
      </c>
      <c r="O21" s="92">
        <f t="shared" si="4"/>
        <v>4.1887528701707571E-3</v>
      </c>
      <c r="P21" s="86">
        <f>分析係数表!C24</f>
        <v>0.46796458506974481</v>
      </c>
      <c r="Q21" s="92">
        <f t="shared" si="5"/>
        <v>1.9601879988491609E-3</v>
      </c>
      <c r="R21" s="93">
        <v>3.9780788058089789E-3</v>
      </c>
      <c r="S21" s="94">
        <f t="shared" si="6"/>
        <v>1.4535047840011653E-2</v>
      </c>
      <c r="T21" s="95">
        <f>分析係数表!F24</f>
        <v>0.36341689561906876</v>
      </c>
      <c r="U21" s="96">
        <f t="shared" si="7"/>
        <v>5.2822819636916853E-3</v>
      </c>
      <c r="V21" s="97">
        <f>分析係数表!D24</f>
        <v>4.5804723184795566E-2</v>
      </c>
      <c r="W21" s="98">
        <f t="shared" si="8"/>
        <v>0</v>
      </c>
      <c r="X21" s="86">
        <f>分析係数表!E24</f>
        <v>4.4933066139114755E-2</v>
      </c>
      <c r="Y21" s="99">
        <f t="shared" si="9"/>
        <v>0</v>
      </c>
    </row>
    <row r="22" spans="1:25">
      <c r="A22" s="10" t="s">
        <v>10</v>
      </c>
      <c r="B22" s="9" t="s">
        <v>280</v>
      </c>
      <c r="C22" s="100"/>
      <c r="D22" s="86">
        <f>投入係数表!V22</f>
        <v>0.31852602788191348</v>
      </c>
      <c r="E22" s="87">
        <f t="shared" si="0"/>
        <v>7.886896348716216</v>
      </c>
      <c r="F22" s="86">
        <f>分析係数表!C25</f>
        <v>0.11839811615034102</v>
      </c>
      <c r="G22" s="87">
        <f t="shared" si="1"/>
        <v>0.93379366996100299</v>
      </c>
      <c r="H22" s="87">
        <v>0.97914745677192827</v>
      </c>
      <c r="I22" s="87">
        <f t="shared" si="2"/>
        <v>0.97914745677192827</v>
      </c>
      <c r="J22" s="86">
        <f>分析係数表!G25</f>
        <v>0.19601885967651284</v>
      </c>
      <c r="K22" s="88">
        <f t="shared" si="3"/>
        <v>0.19193136793159102</v>
      </c>
      <c r="L22" s="89"/>
      <c r="M22" s="90"/>
      <c r="N22" s="91">
        <f>分析係数表!H25</f>
        <v>4.7721717414244671E-4</v>
      </c>
      <c r="O22" s="92">
        <f t="shared" si="4"/>
        <v>1.7815055284981526E-3</v>
      </c>
      <c r="P22" s="86">
        <f>分析係数表!C25</f>
        <v>0.11839811615034102</v>
      </c>
      <c r="Q22" s="92">
        <f t="shared" si="5"/>
        <v>2.1092689848559894E-4</v>
      </c>
      <c r="R22" s="93">
        <v>1.3306348616771249E-3</v>
      </c>
      <c r="S22" s="94">
        <f t="shared" si="6"/>
        <v>0.98047809163360544</v>
      </c>
      <c r="T22" s="95">
        <f>分析係数表!F25</f>
        <v>0.34892899519140697</v>
      </c>
      <c r="U22" s="96">
        <f t="shared" si="7"/>
        <v>0.34211723532090221</v>
      </c>
      <c r="V22" s="97">
        <f>分析係数表!D25</f>
        <v>3.4959095734715541E-2</v>
      </c>
      <c r="W22" s="98">
        <f t="shared" si="8"/>
        <v>0</v>
      </c>
      <c r="X22" s="86">
        <f>分析係数表!E25</f>
        <v>3.4440766876912506E-2</v>
      </c>
      <c r="Y22" s="99">
        <f t="shared" si="9"/>
        <v>0</v>
      </c>
    </row>
    <row r="23" spans="1:25">
      <c r="A23" s="10" t="s">
        <v>11</v>
      </c>
      <c r="B23" s="9" t="s">
        <v>35</v>
      </c>
      <c r="C23" s="100"/>
      <c r="D23" s="86">
        <f>投入係数表!V23</f>
        <v>2.4201065472829082E-2</v>
      </c>
      <c r="E23" s="87">
        <f t="shared" si="0"/>
        <v>0.59923296121803615</v>
      </c>
      <c r="F23" s="86">
        <f>分析係数表!C26</f>
        <v>0.29113960871661038</v>
      </c>
      <c r="G23" s="87">
        <f t="shared" si="1"/>
        <v>0.1744604498591148</v>
      </c>
      <c r="H23" s="87">
        <v>0.19862023806249487</v>
      </c>
      <c r="I23" s="87">
        <f t="shared" si="2"/>
        <v>0.19862023806249487</v>
      </c>
      <c r="J23" s="86">
        <f>分析係数表!G26</f>
        <v>0.2004458717578543</v>
      </c>
      <c r="K23" s="88">
        <f t="shared" si="3"/>
        <v>3.981260676718934E-2</v>
      </c>
      <c r="L23" s="89"/>
      <c r="M23" s="90"/>
      <c r="N23" s="91">
        <f>分析係数表!H26</f>
        <v>1.0726059667332082E-2</v>
      </c>
      <c r="O23" s="92">
        <f t="shared" si="4"/>
        <v>4.004159035284293E-2</v>
      </c>
      <c r="P23" s="86">
        <f>分析係数表!C26</f>
        <v>0.29113960871661038</v>
      </c>
      <c r="Q23" s="92">
        <f t="shared" si="5"/>
        <v>1.1657692947717492E-2</v>
      </c>
      <c r="R23" s="93">
        <v>1.311620106496416E-2</v>
      </c>
      <c r="S23" s="94">
        <f t="shared" si="6"/>
        <v>0.21173643912745904</v>
      </c>
      <c r="T23" s="95">
        <f>分析係数表!F26</f>
        <v>0.34176102976079403</v>
      </c>
      <c r="U23" s="96">
        <f t="shared" si="7"/>
        <v>7.2363263474084089E-2</v>
      </c>
      <c r="V23" s="97">
        <f>分析係数表!D26</f>
        <v>2.5195355338839619E-2</v>
      </c>
      <c r="W23" s="98">
        <f t="shared" si="8"/>
        <v>0</v>
      </c>
      <c r="X23" s="86">
        <f>分析係数表!E26</f>
        <v>2.4685974681555249E-2</v>
      </c>
      <c r="Y23" s="99">
        <f t="shared" si="9"/>
        <v>0</v>
      </c>
    </row>
    <row r="24" spans="1:25">
      <c r="A24" s="10" t="s">
        <v>12</v>
      </c>
      <c r="B24" s="9" t="s">
        <v>389</v>
      </c>
      <c r="C24" s="85">
        <f>最終需要_まとめ!C25</f>
        <v>24.76060245739199</v>
      </c>
      <c r="D24" s="86">
        <f>投入係数表!V24</f>
        <v>1.3884825516917613E-2</v>
      </c>
      <c r="E24" s="87">
        <f t="shared" si="0"/>
        <v>0.34379664481464922</v>
      </c>
      <c r="F24" s="86">
        <f>分析係数表!C27</f>
        <v>0.22390034937983039</v>
      </c>
      <c r="G24" s="87">
        <f t="shared" si="1"/>
        <v>7.6976188889613412E-2</v>
      </c>
      <c r="H24" s="87">
        <v>7.7706213312114136E-2</v>
      </c>
      <c r="I24" s="87">
        <f t="shared" si="2"/>
        <v>24.838308670704105</v>
      </c>
      <c r="J24" s="86">
        <f>分析係数表!G27</f>
        <v>0.17801424712710151</v>
      </c>
      <c r="K24" s="88">
        <f t="shared" si="3"/>
        <v>4.4215728179259486</v>
      </c>
      <c r="L24" s="89"/>
      <c r="M24" s="90"/>
      <c r="N24" s="91">
        <f>分析係数表!H27</f>
        <v>1.001616696609949E-2</v>
      </c>
      <c r="O24" s="92">
        <f t="shared" si="4"/>
        <v>3.7391480842096682E-2</v>
      </c>
      <c r="P24" s="86">
        <f>分析係数表!C27</f>
        <v>0.22390034937983039</v>
      </c>
      <c r="Q24" s="92">
        <f t="shared" si="5"/>
        <v>8.3719656243746825E-3</v>
      </c>
      <c r="R24" s="93">
        <v>8.5496956952137437E-3</v>
      </c>
      <c r="S24" s="94">
        <f t="shared" si="6"/>
        <v>24.846858366399317</v>
      </c>
      <c r="T24" s="95">
        <f>分析係数表!F27</f>
        <v>0.3354402389489512</v>
      </c>
      <c r="U24" s="96">
        <f t="shared" si="7"/>
        <v>8.3346361075557347</v>
      </c>
      <c r="V24" s="97">
        <f>分析係数表!D27</f>
        <v>2.2648101403620974E-2</v>
      </c>
      <c r="W24" s="98">
        <f t="shared" si="8"/>
        <v>1</v>
      </c>
      <c r="X24" s="86">
        <f>分析係数表!E27</f>
        <v>2.2430380263578655E-2</v>
      </c>
      <c r="Y24" s="99">
        <f t="shared" si="9"/>
        <v>1</v>
      </c>
    </row>
    <row r="25" spans="1:25">
      <c r="A25" s="10" t="s">
        <v>13</v>
      </c>
      <c r="B25" s="9" t="s">
        <v>197</v>
      </c>
      <c r="C25" s="100"/>
      <c r="D25" s="86">
        <f>投入係数表!V25</f>
        <v>0</v>
      </c>
      <c r="E25" s="87">
        <f t="shared" si="0"/>
        <v>0</v>
      </c>
      <c r="F25" s="86">
        <f>分析係数表!C28</f>
        <v>0.22512814125204084</v>
      </c>
      <c r="G25" s="87">
        <f t="shared" si="1"/>
        <v>0</v>
      </c>
      <c r="H25" s="87">
        <v>5.8055765918363323E-3</v>
      </c>
      <c r="I25" s="87">
        <f t="shared" si="2"/>
        <v>5.8055765918363323E-3</v>
      </c>
      <c r="J25" s="86">
        <f>分析係数表!G28</f>
        <v>0.17968722251031818</v>
      </c>
      <c r="K25" s="88">
        <f t="shared" si="3"/>
        <v>1.0431879328579897E-3</v>
      </c>
      <c r="L25" s="89"/>
      <c r="M25" s="90"/>
      <c r="N25" s="91">
        <f>分析係数表!H28</f>
        <v>8.1409051127791718E-3</v>
      </c>
      <c r="O25" s="92">
        <f t="shared" si="4"/>
        <v>3.0390916863913799E-2</v>
      </c>
      <c r="P25" s="86">
        <f>分析係数表!C28</f>
        <v>0.22512814125204084</v>
      </c>
      <c r="Q25" s="92">
        <f t="shared" si="5"/>
        <v>6.8418506245182158E-3</v>
      </c>
      <c r="R25" s="93">
        <v>8.8045238970242065E-3</v>
      </c>
      <c r="S25" s="94">
        <f t="shared" si="6"/>
        <v>1.461010048886054E-2</v>
      </c>
      <c r="T25" s="95">
        <f>分析係数表!F28</f>
        <v>0.30733691598411605</v>
      </c>
      <c r="U25" s="96">
        <f t="shared" si="7"/>
        <v>4.4902232264644243E-3</v>
      </c>
      <c r="V25" s="97">
        <f>分析係数表!D28</f>
        <v>2.8688437249149327E-2</v>
      </c>
      <c r="W25" s="98">
        <f t="shared" si="8"/>
        <v>0</v>
      </c>
      <c r="X25" s="86">
        <f>分析係数表!E28</f>
        <v>2.8133457885501985E-2</v>
      </c>
      <c r="Y25" s="99">
        <f t="shared" si="9"/>
        <v>0</v>
      </c>
    </row>
    <row r="26" spans="1:25">
      <c r="A26" s="10" t="s">
        <v>14</v>
      </c>
      <c r="B26" s="9" t="s">
        <v>55</v>
      </c>
      <c r="C26" s="100"/>
      <c r="D26" s="86">
        <f>投入係数表!V26</f>
        <v>6.8037856263224858E-3</v>
      </c>
      <c r="E26" s="87">
        <f t="shared" si="0"/>
        <v>0.16846583109868885</v>
      </c>
      <c r="F26" s="86">
        <f>分析係数表!C29</f>
        <v>0.20292812083079403</v>
      </c>
      <c r="G26" s="87">
        <f t="shared" si="1"/>
        <v>3.4186454529054867E-2</v>
      </c>
      <c r="H26" s="87">
        <v>4.300866728879562E-2</v>
      </c>
      <c r="I26" s="87">
        <f t="shared" si="2"/>
        <v>4.300866728879562E-2</v>
      </c>
      <c r="J26" s="86">
        <f>分析係数表!G29</f>
        <v>0.25422836329948895</v>
      </c>
      <c r="K26" s="88">
        <f t="shared" si="3"/>
        <v>1.0934023092522779E-2</v>
      </c>
      <c r="L26" s="89"/>
      <c r="M26" s="90"/>
      <c r="N26" s="91">
        <f>分析係数表!H29</f>
        <v>1.2173975242294967E-2</v>
      </c>
      <c r="O26" s="92">
        <f t="shared" si="4"/>
        <v>4.5446822480605803E-2</v>
      </c>
      <c r="P26" s="86">
        <f>分析係数表!C29</f>
        <v>0.20292812083079403</v>
      </c>
      <c r="Q26" s="92">
        <f t="shared" si="5"/>
        <v>9.2224382837200209E-3</v>
      </c>
      <c r="R26" s="93">
        <v>1.3448505242046091E-2</v>
      </c>
      <c r="S26" s="94">
        <f t="shared" si="6"/>
        <v>5.6457172530841711E-2</v>
      </c>
      <c r="T26" s="95">
        <f>分析係数表!F29</f>
        <v>0.40384720428768384</v>
      </c>
      <c r="U26" s="96">
        <f t="shared" si="7"/>
        <v>2.2800071288567845E-2</v>
      </c>
      <c r="V26" s="97">
        <f>分析係数表!D29</f>
        <v>7.670374473161555E-2</v>
      </c>
      <c r="W26" s="98">
        <f t="shared" si="8"/>
        <v>0</v>
      </c>
      <c r="X26" s="86">
        <f>分析係数表!E29</f>
        <v>6.1557890505000185E-2</v>
      </c>
      <c r="Y26" s="99">
        <f t="shared" si="9"/>
        <v>0</v>
      </c>
    </row>
    <row r="27" spans="1:25">
      <c r="A27" s="10" t="s">
        <v>15</v>
      </c>
      <c r="B27" s="9" t="s">
        <v>36</v>
      </c>
      <c r="C27" s="100"/>
      <c r="D27" s="86">
        <f>投入係数表!V27</f>
        <v>1.7468719595582982E-3</v>
      </c>
      <c r="E27" s="87">
        <f t="shared" si="0"/>
        <v>4.3253602134588356E-2</v>
      </c>
      <c r="F27" s="86">
        <f>分析係数表!C30</f>
        <v>1</v>
      </c>
      <c r="G27" s="87">
        <f t="shared" si="1"/>
        <v>4.3253602134588356E-2</v>
      </c>
      <c r="H27" s="87">
        <v>6.0871667415996797E-2</v>
      </c>
      <c r="I27" s="87">
        <f t="shared" si="2"/>
        <v>6.0871667415996797E-2</v>
      </c>
      <c r="J27" s="86">
        <f>分析係数表!G30</f>
        <v>0.34673715455884868</v>
      </c>
      <c r="K27" s="88">
        <f t="shared" si="3"/>
        <v>2.1106468753075314E-2</v>
      </c>
      <c r="L27" s="89"/>
      <c r="M27" s="90"/>
      <c r="N27" s="91">
        <f>分析係数表!H30</f>
        <v>0</v>
      </c>
      <c r="O27" s="92">
        <f t="shared" si="4"/>
        <v>0</v>
      </c>
      <c r="P27" s="86">
        <f>分析係数表!C30</f>
        <v>1</v>
      </c>
      <c r="Q27" s="92">
        <f t="shared" si="5"/>
        <v>0</v>
      </c>
      <c r="R27" s="93">
        <v>1.6051419895387966E-2</v>
      </c>
      <c r="S27" s="94">
        <f t="shared" si="6"/>
        <v>7.6923087311384766E-2</v>
      </c>
      <c r="T27" s="95">
        <f>分析係数表!F30</f>
        <v>0.44336430675838301</v>
      </c>
      <c r="U27" s="96">
        <f t="shared" si="7"/>
        <v>3.4104951279526674E-2</v>
      </c>
      <c r="V27" s="97">
        <f>分析係数表!D30</f>
        <v>8.6867041025616112E-2</v>
      </c>
      <c r="W27" s="98">
        <f t="shared" si="8"/>
        <v>0</v>
      </c>
      <c r="X27" s="86">
        <f>分析係数表!E30</f>
        <v>6.5897217034789901E-2</v>
      </c>
      <c r="Y27" s="99">
        <f t="shared" si="9"/>
        <v>0</v>
      </c>
    </row>
    <row r="28" spans="1:25">
      <c r="A28" s="10" t="s">
        <v>16</v>
      </c>
      <c r="B28" s="9" t="s">
        <v>198</v>
      </c>
      <c r="C28" s="100"/>
      <c r="D28" s="86">
        <f>投入係数表!V28</f>
        <v>4.6878082965361931E-3</v>
      </c>
      <c r="E28" s="87">
        <f t="shared" si="0"/>
        <v>0.11607295762699663</v>
      </c>
      <c r="F28" s="86">
        <f>分析係数表!C31</f>
        <v>0.99667993786519227</v>
      </c>
      <c r="G28" s="87">
        <f t="shared" si="1"/>
        <v>0.11568758819550409</v>
      </c>
      <c r="H28" s="87">
        <v>0.22895249698130132</v>
      </c>
      <c r="I28" s="87">
        <f t="shared" si="2"/>
        <v>0.22895249698130132</v>
      </c>
      <c r="J28" s="86">
        <f>分析係数表!G31</f>
        <v>7.0744430198025232E-2</v>
      </c>
      <c r="K28" s="88">
        <f t="shared" si="3"/>
        <v>1.6197113941357255E-2</v>
      </c>
      <c r="L28" s="89"/>
      <c r="M28" s="90"/>
      <c r="N28" s="91">
        <f>分析係数表!H31</f>
        <v>1.5783931066306964E-2</v>
      </c>
      <c r="O28" s="92">
        <f t="shared" si="4"/>
        <v>5.8923194678794574E-2</v>
      </c>
      <c r="P28" s="86">
        <f>分析係数表!C31</f>
        <v>0.99667993786519227</v>
      </c>
      <c r="Q28" s="92">
        <f t="shared" si="5"/>
        <v>5.8727566011279604E-2</v>
      </c>
      <c r="R28" s="93">
        <v>0.11135146556085251</v>
      </c>
      <c r="S28" s="94">
        <f t="shared" si="6"/>
        <v>0.34030396254215384</v>
      </c>
      <c r="T28" s="95">
        <f>分析係数表!F31</f>
        <v>0.308369223350977</v>
      </c>
      <c r="U28" s="96">
        <f t="shared" si="7"/>
        <v>0.10493926863238394</v>
      </c>
      <c r="V28" s="97">
        <f>分析係数表!D31</f>
        <v>6.5953615120199595E-3</v>
      </c>
      <c r="W28" s="98">
        <f t="shared" si="8"/>
        <v>0</v>
      </c>
      <c r="X28" s="86">
        <f>分析係数表!E31</f>
        <v>6.5953615120199595E-3</v>
      </c>
      <c r="Y28" s="99">
        <f t="shared" si="9"/>
        <v>0</v>
      </c>
    </row>
    <row r="29" spans="1:25">
      <c r="A29" s="10" t="s">
        <v>17</v>
      </c>
      <c r="B29" s="9" t="s">
        <v>281</v>
      </c>
      <c r="C29" s="100"/>
      <c r="D29" s="86">
        <f>投入係数表!V29</f>
        <v>1.8370221191070711E-4</v>
      </c>
      <c r="E29" s="87">
        <f t="shared" si="0"/>
        <v>4.548577439664598E-3</v>
      </c>
      <c r="F29" s="86">
        <f>分析係数表!C32</f>
        <v>0.99973750468741629</v>
      </c>
      <c r="G29" s="87">
        <f t="shared" si="1"/>
        <v>4.5473834594077622E-3</v>
      </c>
      <c r="H29" s="87">
        <v>1.4018549656159181E-2</v>
      </c>
      <c r="I29" s="87">
        <f t="shared" si="2"/>
        <v>1.4018549656159181E-2</v>
      </c>
      <c r="J29" s="86">
        <f>分析係数表!G32</f>
        <v>0.13654952076677315</v>
      </c>
      <c r="K29" s="88">
        <f t="shared" si="3"/>
        <v>1.9142262373937487E-3</v>
      </c>
      <c r="L29" s="89"/>
      <c r="M29" s="90"/>
      <c r="N29" s="91">
        <f>分析係数表!H32</f>
        <v>6.1925380029087757E-3</v>
      </c>
      <c r="O29" s="92">
        <f t="shared" si="4"/>
        <v>2.3117442718697902E-2</v>
      </c>
      <c r="P29" s="86">
        <f>分析係数表!C32</f>
        <v>0.99973750468741629</v>
      </c>
      <c r="Q29" s="92">
        <f t="shared" si="5"/>
        <v>2.311137449834532E-2</v>
      </c>
      <c r="R29" s="93">
        <v>3.4420494738560882E-2</v>
      </c>
      <c r="S29" s="94">
        <f t="shared" si="6"/>
        <v>4.8439044394720063E-2</v>
      </c>
      <c r="T29" s="95">
        <f>分析係数表!F32</f>
        <v>0.46980830670926516</v>
      </c>
      <c r="U29" s="96">
        <f t="shared" si="7"/>
        <v>2.2757065425698355E-2</v>
      </c>
      <c r="V29" s="97">
        <f>分析係数表!D32</f>
        <v>1.7896698615548455E-2</v>
      </c>
      <c r="W29" s="98">
        <f t="shared" si="8"/>
        <v>0</v>
      </c>
      <c r="X29" s="86">
        <f>分析係数表!E32</f>
        <v>1.7896698615548455E-2</v>
      </c>
      <c r="Y29" s="99">
        <f t="shared" si="9"/>
        <v>0</v>
      </c>
    </row>
    <row r="30" spans="1:25">
      <c r="A30" s="10" t="s">
        <v>18</v>
      </c>
      <c r="B30" s="9" t="s">
        <v>282</v>
      </c>
      <c r="C30" s="100"/>
      <c r="D30" s="86">
        <f>投入係数表!V30</f>
        <v>1.7009464065806214E-4</v>
      </c>
      <c r="E30" s="87">
        <f t="shared" si="0"/>
        <v>4.2116457774672208E-3</v>
      </c>
      <c r="F30" s="86">
        <f>分析係数表!C33</f>
        <v>0.92720800471848297</v>
      </c>
      <c r="G30" s="87">
        <f t="shared" si="1"/>
        <v>3.9050716779064059E-3</v>
      </c>
      <c r="H30" s="87">
        <v>1.2038946080757552E-2</v>
      </c>
      <c r="I30" s="87">
        <f t="shared" si="2"/>
        <v>1.2038946080757552E-2</v>
      </c>
      <c r="J30" s="86">
        <f>分析係数表!G33</f>
        <v>0.48251618559482062</v>
      </c>
      <c r="K30" s="88">
        <f t="shared" si="3"/>
        <v>5.8089863414688492E-3</v>
      </c>
      <c r="L30" s="89"/>
      <c r="M30" s="90"/>
      <c r="N30" s="91">
        <f>分析係数表!H33</f>
        <v>1.0711870111293417E-3</v>
      </c>
      <c r="O30" s="92">
        <f t="shared" si="4"/>
        <v>3.9988619139945487E-3</v>
      </c>
      <c r="P30" s="86">
        <f>分析係数表!C33</f>
        <v>0.92720800471848297</v>
      </c>
      <c r="Q30" s="92">
        <f t="shared" si="5"/>
        <v>3.7077767764196194E-3</v>
      </c>
      <c r="R30" s="93">
        <v>1.5062365464661437E-2</v>
      </c>
      <c r="S30" s="94">
        <f t="shared" si="6"/>
        <v>2.7101311545418991E-2</v>
      </c>
      <c r="T30" s="95">
        <f>分析係数表!F33</f>
        <v>0.61375438359859724</v>
      </c>
      <c r="U30" s="96">
        <f t="shared" si="7"/>
        <v>1.6633548762272181E-2</v>
      </c>
      <c r="V30" s="97">
        <f>分析係数表!D33</f>
        <v>6.3927479543206545E-2</v>
      </c>
      <c r="W30" s="98">
        <f t="shared" si="8"/>
        <v>0</v>
      </c>
      <c r="X30" s="86">
        <f>分析係数表!E33</f>
        <v>6.2471900008991998E-2</v>
      </c>
      <c r="Y30" s="99">
        <f t="shared" si="9"/>
        <v>0</v>
      </c>
    </row>
    <row r="31" spans="1:25">
      <c r="A31" s="10" t="s">
        <v>19</v>
      </c>
      <c r="B31" s="9" t="s">
        <v>283</v>
      </c>
      <c r="C31" s="100"/>
      <c r="D31" s="86">
        <f>投入係数表!V31</f>
        <v>4.5047864631881179E-2</v>
      </c>
      <c r="E31" s="87">
        <f t="shared" si="0"/>
        <v>1.1154122677044189</v>
      </c>
      <c r="F31" s="86">
        <f>分析係数表!C34</f>
        <v>0.43058167090385968</v>
      </c>
      <c r="G31" s="87">
        <f t="shared" si="1"/>
        <v>0.48027607797483196</v>
      </c>
      <c r="H31" s="87">
        <v>0.54612084714881959</v>
      </c>
      <c r="I31" s="87">
        <f t="shared" si="2"/>
        <v>0.54612084714881959</v>
      </c>
      <c r="J31" s="86">
        <f>分析係数表!G34</f>
        <v>0.40252218378442245</v>
      </c>
      <c r="K31" s="88">
        <f t="shared" si="3"/>
        <v>0.21982575600454163</v>
      </c>
      <c r="L31" s="89"/>
      <c r="M31" s="90"/>
      <c r="N31" s="91">
        <f>分析係数表!H34</f>
        <v>0.17332617383102331</v>
      </c>
      <c r="O31" s="92">
        <f t="shared" si="4"/>
        <v>0.64704615350081729</v>
      </c>
      <c r="P31" s="86">
        <f>分析係数表!C34</f>
        <v>0.43058167090385968</v>
      </c>
      <c r="Q31" s="92">
        <f t="shared" si="5"/>
        <v>0.2786062139262972</v>
      </c>
      <c r="R31" s="93">
        <v>0.31297199925539204</v>
      </c>
      <c r="S31" s="94">
        <f t="shared" si="6"/>
        <v>0.85909284640421157</v>
      </c>
      <c r="T31" s="95">
        <f>分析係数表!F34</f>
        <v>0.66293540075026103</v>
      </c>
      <c r="U31" s="96">
        <f t="shared" si="7"/>
        <v>0.56952306041265843</v>
      </c>
      <c r="V31" s="97">
        <f>分析係数表!D34</f>
        <v>0.16067471370017011</v>
      </c>
      <c r="W31" s="98">
        <f t="shared" si="8"/>
        <v>0</v>
      </c>
      <c r="X31" s="86">
        <f>分析係数表!E34</f>
        <v>0.14658203786750718</v>
      </c>
      <c r="Y31" s="99">
        <f t="shared" si="9"/>
        <v>0</v>
      </c>
    </row>
    <row r="32" spans="1:25">
      <c r="A32" s="10" t="s">
        <v>20</v>
      </c>
      <c r="B32" s="9" t="s">
        <v>37</v>
      </c>
      <c r="C32" s="100"/>
      <c r="D32" s="86">
        <f>投入係数表!V32</f>
        <v>4.2319546595725862E-3</v>
      </c>
      <c r="E32" s="87">
        <f t="shared" si="0"/>
        <v>0.10478574694338445</v>
      </c>
      <c r="F32" s="86">
        <f>分析係数表!C35</f>
        <v>0.85041941808411148</v>
      </c>
      <c r="G32" s="87">
        <f t="shared" si="1"/>
        <v>8.9111833939101964E-2</v>
      </c>
      <c r="H32" s="87">
        <v>0.14074377800066096</v>
      </c>
      <c r="I32" s="87">
        <f t="shared" si="2"/>
        <v>0.14074377800066096</v>
      </c>
      <c r="J32" s="86">
        <f>分析係数表!G35</f>
        <v>0.31439227022235533</v>
      </c>
      <c r="K32" s="88">
        <f t="shared" si="3"/>
        <v>4.4248755885298988E-2</v>
      </c>
      <c r="L32" s="89"/>
      <c r="M32" s="90"/>
      <c r="N32" s="91">
        <f>分析係数表!H35</f>
        <v>5.0116599150103677E-2</v>
      </c>
      <c r="O32" s="92">
        <f t="shared" si="4"/>
        <v>0.18709091644883893</v>
      </c>
      <c r="P32" s="86">
        <f>分析係数表!C35</f>
        <v>0.85041941808411148</v>
      </c>
      <c r="Q32" s="92">
        <f t="shared" si="5"/>
        <v>0.15910574829524474</v>
      </c>
      <c r="R32" s="93">
        <v>0.24433714192277731</v>
      </c>
      <c r="S32" s="94">
        <f t="shared" si="6"/>
        <v>0.38508091992343829</v>
      </c>
      <c r="T32" s="95">
        <f>分析係数表!F35</f>
        <v>0.64510687312527537</v>
      </c>
      <c r="U32" s="96">
        <f t="shared" si="7"/>
        <v>0.24841834815201383</v>
      </c>
      <c r="V32" s="97">
        <f>分析係数表!D35</f>
        <v>4.4457450663799247E-2</v>
      </c>
      <c r="W32" s="98">
        <f t="shared" si="8"/>
        <v>0</v>
      </c>
      <c r="X32" s="86">
        <f>分析係数表!E35</f>
        <v>4.3787951741632962E-2</v>
      </c>
      <c r="Y32" s="99">
        <f t="shared" si="9"/>
        <v>0</v>
      </c>
    </row>
    <row r="33" spans="1:25">
      <c r="A33" s="10" t="s">
        <v>21</v>
      </c>
      <c r="B33" s="9" t="s">
        <v>38</v>
      </c>
      <c r="C33" s="100"/>
      <c r="D33" s="86">
        <f>投入係数表!V33</f>
        <v>2.269062506378549E-3</v>
      </c>
      <c r="E33" s="87">
        <f t="shared" si="0"/>
        <v>5.6183354671412729E-2</v>
      </c>
      <c r="F33" s="86">
        <f>分析係数表!C36</f>
        <v>0.99367212085214862</v>
      </c>
      <c r="G33" s="87">
        <f t="shared" si="1"/>
        <v>5.5827833192931157E-2</v>
      </c>
      <c r="H33" s="87">
        <v>0.10265275354794076</v>
      </c>
      <c r="I33" s="87">
        <f t="shared" si="2"/>
        <v>0.10265275354794076</v>
      </c>
      <c r="J33" s="86">
        <f>分析係数表!G36</f>
        <v>5.4622350270852466E-2</v>
      </c>
      <c r="K33" s="88">
        <f t="shared" si="3"/>
        <v>5.6071346605631135E-3</v>
      </c>
      <c r="L33" s="89"/>
      <c r="M33" s="90"/>
      <c r="N33" s="91">
        <f>分析係数表!H36</f>
        <v>0.22260102528255266</v>
      </c>
      <c r="O33" s="92">
        <f t="shared" si="4"/>
        <v>0.83099473086409115</v>
      </c>
      <c r="P33" s="86">
        <f>分析係数表!C36</f>
        <v>0.99367212085214862</v>
      </c>
      <c r="Q33" s="92">
        <f t="shared" si="5"/>
        <v>0.82573629663468184</v>
      </c>
      <c r="R33" s="93">
        <v>0.87993609775189496</v>
      </c>
      <c r="S33" s="94">
        <f t="shared" si="6"/>
        <v>0.98258885129983575</v>
      </c>
      <c r="T33" s="95">
        <f>分析係数表!F36</f>
        <v>0.84078106922799567</v>
      </c>
      <c r="U33" s="96">
        <f t="shared" si="7"/>
        <v>0.82614210500738394</v>
      </c>
      <c r="V33" s="97">
        <f>分析係数表!D36</f>
        <v>1.6146279761308086E-2</v>
      </c>
      <c r="W33" s="98">
        <f t="shared" si="8"/>
        <v>0</v>
      </c>
      <c r="X33" s="86">
        <f>分析係数表!E36</f>
        <v>1.4152245516969955E-2</v>
      </c>
      <c r="Y33" s="99">
        <f t="shared" si="9"/>
        <v>0</v>
      </c>
    </row>
    <row r="34" spans="1:25">
      <c r="A34" s="10" t="s">
        <v>22</v>
      </c>
      <c r="B34" s="9" t="s">
        <v>409</v>
      </c>
      <c r="C34" s="100"/>
      <c r="D34" s="86">
        <f>投入係数表!V34</f>
        <v>2.0640984643855841E-2</v>
      </c>
      <c r="E34" s="87">
        <f t="shared" si="0"/>
        <v>0.51108321509564725</v>
      </c>
      <c r="F34" s="86">
        <f>分析係数表!C37</f>
        <v>0.57178358697686016</v>
      </c>
      <c r="G34" s="87">
        <f t="shared" si="1"/>
        <v>0.29222899397105534</v>
      </c>
      <c r="H34" s="87">
        <v>0.3618091480922041</v>
      </c>
      <c r="I34" s="87">
        <f t="shared" si="2"/>
        <v>0.3618091480922041</v>
      </c>
      <c r="J34" s="86">
        <f>分析係数表!G37</f>
        <v>0.36884830758302428</v>
      </c>
      <c r="K34" s="88">
        <f t="shared" si="3"/>
        <v>0.13345269194186529</v>
      </c>
      <c r="L34" s="89"/>
      <c r="M34" s="90"/>
      <c r="N34" s="91">
        <f>分析係数表!H37</f>
        <v>4.5622990798280361E-2</v>
      </c>
      <c r="O34" s="92">
        <f t="shared" si="4"/>
        <v>0.17031576971179141</v>
      </c>
      <c r="P34" s="86">
        <f>分析係数表!C37</f>
        <v>0.57178358697686016</v>
      </c>
      <c r="Q34" s="92">
        <f t="shared" si="5"/>
        <v>9.7383761724532975E-2</v>
      </c>
      <c r="R34" s="93">
        <v>0.1315385230143932</v>
      </c>
      <c r="S34" s="94">
        <f t="shared" si="6"/>
        <v>0.49334767110659727</v>
      </c>
      <c r="T34" s="95">
        <f>分析係数表!F37</f>
        <v>0.64429400301330442</v>
      </c>
      <c r="U34" s="96">
        <f t="shared" si="7"/>
        <v>0.31786094589456071</v>
      </c>
      <c r="V34" s="97">
        <f>分析係数表!D37</f>
        <v>7.2142948725191447E-2</v>
      </c>
      <c r="W34" s="98">
        <f t="shared" si="8"/>
        <v>0</v>
      </c>
      <c r="X34" s="86">
        <f>分析係数表!E37</f>
        <v>6.9101643267789628E-2</v>
      </c>
      <c r="Y34" s="99">
        <f t="shared" si="9"/>
        <v>0</v>
      </c>
    </row>
    <row r="35" spans="1:25">
      <c r="A35" s="10" t="s">
        <v>23</v>
      </c>
      <c r="B35" s="9" t="s">
        <v>199</v>
      </c>
      <c r="C35" s="100"/>
      <c r="D35" s="86">
        <f>投入係数表!V35</f>
        <v>1.5509229335202107E-2</v>
      </c>
      <c r="E35" s="87">
        <f t="shared" si="0"/>
        <v>0.3840178619894612</v>
      </c>
      <c r="F35" s="86">
        <f>分析係数表!C38</f>
        <v>0.42668283982472699</v>
      </c>
      <c r="G35" s="87">
        <f t="shared" si="1"/>
        <v>0.16385383189708339</v>
      </c>
      <c r="H35" s="87">
        <v>0.21895084346872601</v>
      </c>
      <c r="I35" s="87">
        <f t="shared" si="2"/>
        <v>0.21895084346872601</v>
      </c>
      <c r="J35" s="86">
        <f>分析係数表!G38</f>
        <v>0.18042179614021467</v>
      </c>
      <c r="K35" s="88">
        <f t="shared" si="3"/>
        <v>3.9503504445042539E-2</v>
      </c>
      <c r="L35" s="89"/>
      <c r="M35" s="90"/>
      <c r="N35" s="91">
        <f>分析係数表!H38</f>
        <v>3.1385057501308801E-2</v>
      </c>
      <c r="O35" s="92">
        <f t="shared" si="4"/>
        <v>0.1171639590534192</v>
      </c>
      <c r="P35" s="86">
        <f>分析係数表!C38</f>
        <v>0.42668283982472699</v>
      </c>
      <c r="Q35" s="92">
        <f t="shared" si="5"/>
        <v>4.9991850774020935E-2</v>
      </c>
      <c r="R35" s="93">
        <v>8.0110195047311983E-2</v>
      </c>
      <c r="S35" s="94">
        <f t="shared" si="6"/>
        <v>0.29906103851603799</v>
      </c>
      <c r="T35" s="95">
        <f>分析係数表!F38</f>
        <v>0.52437100026299643</v>
      </c>
      <c r="U35" s="96">
        <f t="shared" si="7"/>
        <v>0.15681893590634535</v>
      </c>
      <c r="V35" s="97">
        <f>分析係数表!D38</f>
        <v>3.745569762927526E-2</v>
      </c>
      <c r="W35" s="98">
        <f t="shared" si="8"/>
        <v>0</v>
      </c>
      <c r="X35" s="86">
        <f>分析係数表!E38</f>
        <v>3.4218337111297577E-2</v>
      </c>
      <c r="Y35" s="99">
        <f t="shared" si="9"/>
        <v>0</v>
      </c>
    </row>
    <row r="36" spans="1:25">
      <c r="A36" s="10" t="s">
        <v>24</v>
      </c>
      <c r="B36" s="9" t="s">
        <v>39</v>
      </c>
      <c r="C36" s="100"/>
      <c r="D36" s="86">
        <f>投入係数表!V36</f>
        <v>0</v>
      </c>
      <c r="E36" s="87">
        <f t="shared" si="0"/>
        <v>0</v>
      </c>
      <c r="F36" s="86">
        <f>分析係数表!C39</f>
        <v>1</v>
      </c>
      <c r="G36" s="87">
        <f t="shared" si="1"/>
        <v>0</v>
      </c>
      <c r="H36" s="87">
        <v>1.1169585725696322E-2</v>
      </c>
      <c r="I36" s="87">
        <f t="shared" si="2"/>
        <v>1.1169585725696322E-2</v>
      </c>
      <c r="J36" s="86">
        <f>分析係数表!G39</f>
        <v>0.351753812215997</v>
      </c>
      <c r="K36" s="88">
        <f t="shared" si="3"/>
        <v>3.9289443598870648E-3</v>
      </c>
      <c r="L36" s="89"/>
      <c r="M36" s="90"/>
      <c r="N36" s="91">
        <f>分析係数表!H39</f>
        <v>2.6196741762610056E-3</v>
      </c>
      <c r="O36" s="92">
        <f t="shared" si="4"/>
        <v>9.7795391296620904E-3</v>
      </c>
      <c r="P36" s="86">
        <f>分析係数表!C39</f>
        <v>1</v>
      </c>
      <c r="Q36" s="92">
        <f t="shared" si="5"/>
        <v>9.7795391296620904E-3</v>
      </c>
      <c r="R36" s="93">
        <v>1.2722921940906774E-2</v>
      </c>
      <c r="S36" s="94">
        <f t="shared" si="6"/>
        <v>2.3892507666603096E-2</v>
      </c>
      <c r="T36" s="95">
        <f>分析係数表!F39</f>
        <v>0.70125652740175148</v>
      </c>
      <c r="U36" s="96">
        <f t="shared" si="7"/>
        <v>1.675477695720181E-2</v>
      </c>
      <c r="V36" s="97">
        <f>分析係数表!D39</f>
        <v>5.4632803645743147E-2</v>
      </c>
      <c r="W36" s="98">
        <f t="shared" si="8"/>
        <v>0</v>
      </c>
      <c r="X36" s="86">
        <f>分析係数表!E39</f>
        <v>5.4632803645743147E-2</v>
      </c>
      <c r="Y36" s="99">
        <f t="shared" si="9"/>
        <v>0</v>
      </c>
    </row>
    <row r="37" spans="1:25">
      <c r="A37" s="10" t="s">
        <v>25</v>
      </c>
      <c r="B37" s="9" t="s">
        <v>40</v>
      </c>
      <c r="C37" s="100"/>
      <c r="D37" s="86">
        <f>投入係数表!V37</f>
        <v>2.0989678657204868E-3</v>
      </c>
      <c r="E37" s="87">
        <f t="shared" si="0"/>
        <v>5.1971708893945506E-2</v>
      </c>
      <c r="F37" s="86">
        <f>分析係数表!C40</f>
        <v>0.86812466863195592</v>
      </c>
      <c r="G37" s="87">
        <f t="shared" si="1"/>
        <v>4.5117922561792916E-2</v>
      </c>
      <c r="H37" s="87">
        <v>4.79288937059488E-2</v>
      </c>
      <c r="I37" s="87">
        <f t="shared" si="2"/>
        <v>4.79288937059488E-2</v>
      </c>
      <c r="J37" s="86">
        <f>分析係数表!G40</f>
        <v>0.5308449982881025</v>
      </c>
      <c r="K37" s="88">
        <f t="shared" si="3"/>
        <v>2.5442813497285038E-2</v>
      </c>
      <c r="L37" s="89"/>
      <c r="M37" s="90"/>
      <c r="N37" s="91">
        <f>分析係数表!H40</f>
        <v>3.1726768564274997E-2</v>
      </c>
      <c r="O37" s="92">
        <f t="shared" si="4"/>
        <v>0.11843960498740552</v>
      </c>
      <c r="P37" s="86">
        <f>分析係数表!C40</f>
        <v>0.86812466863195592</v>
      </c>
      <c r="Q37" s="92">
        <f t="shared" si="5"/>
        <v>0.10282034283259117</v>
      </c>
      <c r="R37" s="93">
        <v>0.10371921751350582</v>
      </c>
      <c r="S37" s="94">
        <f t="shared" si="6"/>
        <v>0.15164811121945462</v>
      </c>
      <c r="T37" s="95">
        <f>分析係数表!F40</f>
        <v>0.72849135138041188</v>
      </c>
      <c r="U37" s="96">
        <f t="shared" si="7"/>
        <v>0.1104743374765475</v>
      </c>
      <c r="V37" s="97">
        <f>分析係数表!D40</f>
        <v>7.8167788596215718E-2</v>
      </c>
      <c r="W37" s="98">
        <f t="shared" si="8"/>
        <v>0</v>
      </c>
      <c r="X37" s="86">
        <f>分析係数表!E40</f>
        <v>7.1051953968348291E-2</v>
      </c>
      <c r="Y37" s="99">
        <f t="shared" si="9"/>
        <v>0</v>
      </c>
    </row>
    <row r="38" spans="1:25">
      <c r="A38" s="10" t="s">
        <v>26</v>
      </c>
      <c r="B38" s="9" t="s">
        <v>285</v>
      </c>
      <c r="C38" s="100"/>
      <c r="D38" s="86">
        <f>投入係数表!V38</f>
        <v>0</v>
      </c>
      <c r="E38" s="87">
        <f t="shared" si="0"/>
        <v>0</v>
      </c>
      <c r="F38" s="86">
        <f>分析係数表!C41</f>
        <v>0.9999434031873089</v>
      </c>
      <c r="G38" s="87">
        <f t="shared" si="1"/>
        <v>0</v>
      </c>
      <c r="H38" s="87">
        <v>1.0275121283438307E-3</v>
      </c>
      <c r="I38" s="87">
        <f t="shared" si="2"/>
        <v>1.0275121283438307E-3</v>
      </c>
      <c r="J38" s="86">
        <f>分析係数表!G41</f>
        <v>0.50163334603597476</v>
      </c>
      <c r="K38" s="88">
        <f t="shared" si="3"/>
        <v>5.1543434703366173E-4</v>
      </c>
      <c r="L38" s="89"/>
      <c r="M38" s="90"/>
      <c r="N38" s="91">
        <f>分析係数表!H41</f>
        <v>4.605647758626856E-2</v>
      </c>
      <c r="O38" s="92">
        <f t="shared" si="4"/>
        <v>0.17193402477714947</v>
      </c>
      <c r="P38" s="86">
        <f>分析係数表!C41</f>
        <v>0.9999434031873089</v>
      </c>
      <c r="Q38" s="92">
        <f t="shared" si="5"/>
        <v>0.17192429385935393</v>
      </c>
      <c r="R38" s="93">
        <v>0.17514832840589145</v>
      </c>
      <c r="S38" s="94">
        <f t="shared" si="6"/>
        <v>0.1761758405342353</v>
      </c>
      <c r="T38" s="95">
        <f>分析係数表!F41</f>
        <v>0.6065809667987323</v>
      </c>
      <c r="U38" s="96">
        <f t="shared" si="7"/>
        <v>0.10686491167783574</v>
      </c>
      <c r="V38" s="97">
        <f>分析係数表!D41</f>
        <v>0.10372147914479408</v>
      </c>
      <c r="W38" s="98">
        <f t="shared" si="8"/>
        <v>0</v>
      </c>
      <c r="X38" s="86">
        <f>分析係数表!E41</f>
        <v>9.872112035903656E-2</v>
      </c>
      <c r="Y38" s="99">
        <f t="shared" si="9"/>
        <v>0</v>
      </c>
    </row>
    <row r="39" spans="1:25">
      <c r="A39" s="10" t="s">
        <v>56</v>
      </c>
      <c r="B39" s="9" t="s">
        <v>391</v>
      </c>
      <c r="C39" s="100"/>
      <c r="D39" s="86">
        <f>投入係数表!V39</f>
        <v>9.1851105955353561E-4</v>
      </c>
      <c r="E39" s="87">
        <f>$C$24*D39</f>
        <v>2.2742887198322993E-2</v>
      </c>
      <c r="F39" s="86">
        <f>分析係数表!C42</f>
        <v>0.93692850875802069</v>
      </c>
      <c r="G39" s="87">
        <f>E39*F39</f>
        <v>2.1308459387576643E-2</v>
      </c>
      <c r="H39" s="87">
        <v>2.6593938778717869E-2</v>
      </c>
      <c r="I39" s="87">
        <f>C39+H39</f>
        <v>2.6593938778717869E-2</v>
      </c>
      <c r="J39" s="86">
        <f>分析係数表!G42</f>
        <v>0.49922072097325781</v>
      </c>
      <c r="K39" s="88">
        <f t="shared" si="3"/>
        <v>1.3276245290630213E-2</v>
      </c>
      <c r="L39" s="89"/>
      <c r="M39" s="90"/>
      <c r="N39" s="91">
        <f>分析係数表!H42</f>
        <v>1.1809361738003208E-2</v>
      </c>
      <c r="O39" s="92">
        <f t="shared" si="4"/>
        <v>4.4085679150363953E-2</v>
      </c>
      <c r="P39" s="86">
        <f>分析係数表!C42</f>
        <v>0.93692850875802069</v>
      </c>
      <c r="Q39" s="92">
        <f>O39*P39</f>
        <v>4.1305129623935066E-2</v>
      </c>
      <c r="R39" s="93">
        <v>4.5132600732518957E-2</v>
      </c>
      <c r="S39" s="94">
        <f>I39+R39</f>
        <v>7.1726539511236823E-2</v>
      </c>
      <c r="T39" s="95">
        <f>分析係数表!F42</f>
        <v>0.57339238661209846</v>
      </c>
      <c r="U39" s="96">
        <f>S39*T39</f>
        <v>4.1127451673775059E-2</v>
      </c>
      <c r="V39" s="97">
        <f>分析係数表!D42</f>
        <v>0.13686157986208444</v>
      </c>
      <c r="W39" s="98">
        <f>ROUND(S39*V39,0)</f>
        <v>0</v>
      </c>
      <c r="X39" s="86">
        <f>分析係数表!E42</f>
        <v>0.12798116275158378</v>
      </c>
      <c r="Y39" s="99">
        <f>ROUND(S39*X39,0)</f>
        <v>0</v>
      </c>
    </row>
    <row r="40" spans="1:25">
      <c r="A40" s="10" t="s">
        <v>200</v>
      </c>
      <c r="B40" s="9" t="s">
        <v>41</v>
      </c>
      <c r="C40" s="100"/>
      <c r="D40" s="86">
        <f>投入係数表!V40</f>
        <v>3.8480510556073398E-2</v>
      </c>
      <c r="E40" s="87">
        <f>$C$24*D40</f>
        <v>0.95280062423640943</v>
      </c>
      <c r="F40" s="86">
        <f>分析係数表!C43</f>
        <v>0.64668770435795053</v>
      </c>
      <c r="G40" s="87">
        <f>E40*F40</f>
        <v>0.6161644483982659</v>
      </c>
      <c r="H40" s="87">
        <v>0.85320127850772753</v>
      </c>
      <c r="I40" s="87">
        <f>C40+H40</f>
        <v>0.85320127850772753</v>
      </c>
      <c r="J40" s="86">
        <f>分析係数表!G43</f>
        <v>0.34525361813281841</v>
      </c>
      <c r="K40" s="88">
        <f t="shared" si="3"/>
        <v>0.29457082840033938</v>
      </c>
      <c r="L40" s="89"/>
      <c r="M40" s="90"/>
      <c r="N40" s="91">
        <f>分析係数表!H43</f>
        <v>1.6687581740348217E-2</v>
      </c>
      <c r="O40" s="92">
        <f t="shared" si="4"/>
        <v>6.2296624552789504E-2</v>
      </c>
      <c r="P40" s="86">
        <f>分析係数表!C43</f>
        <v>0.64668770435795053</v>
      </c>
      <c r="Q40" s="92">
        <f>O40*P40</f>
        <v>4.0286461121292583E-2</v>
      </c>
      <c r="R40" s="93">
        <v>0.16236681907454603</v>
      </c>
      <c r="S40" s="94">
        <f>I40+R40</f>
        <v>1.0155680975822736</v>
      </c>
      <c r="T40" s="95">
        <f>分析係数表!F43</f>
        <v>0.5971160790993254</v>
      </c>
      <c r="U40" s="96">
        <f>S40*T40</f>
        <v>0.60641204048668829</v>
      </c>
      <c r="V40" s="97">
        <f>分析係数表!D43</f>
        <v>0.11965406207615147</v>
      </c>
      <c r="W40" s="98">
        <f>ROUND(S40*V40,0)</f>
        <v>0</v>
      </c>
      <c r="X40" s="86">
        <f>分析係数表!E43</f>
        <v>0.10089499703022012</v>
      </c>
      <c r="Y40" s="99">
        <f>ROUND(S40*X40,0)</f>
        <v>0</v>
      </c>
    </row>
    <row r="41" spans="1:25">
      <c r="A41" s="10" t="s">
        <v>352</v>
      </c>
      <c r="B41" s="9" t="s">
        <v>42</v>
      </c>
      <c r="C41" s="100"/>
      <c r="D41" s="86">
        <f>投入係数表!V41</f>
        <v>1.1226246283432102E-4</v>
      </c>
      <c r="E41" s="87">
        <f>$C$24*D41</f>
        <v>2.779686213128366E-3</v>
      </c>
      <c r="F41" s="86">
        <f>分析係数表!C44</f>
        <v>0.69156580457188765</v>
      </c>
      <c r="G41" s="87">
        <f>E41*F41</f>
        <v>1.922335932439502E-3</v>
      </c>
      <c r="H41" s="87">
        <v>4.5217323746470969E-3</v>
      </c>
      <c r="I41" s="87">
        <f>C41+H41</f>
        <v>4.5217323746470969E-3</v>
      </c>
      <c r="J41" s="86">
        <f>分析係数表!G44</f>
        <v>0.27271905819722003</v>
      </c>
      <c r="K41" s="88">
        <f t="shared" si="3"/>
        <v>1.2331625946336356E-3</v>
      </c>
      <c r="L41" s="89"/>
      <c r="M41" s="90"/>
      <c r="N41" s="91">
        <f>分析係数表!H44</f>
        <v>0.15674397651271663</v>
      </c>
      <c r="O41" s="92">
        <f t="shared" si="4"/>
        <v>0.58514294088007313</v>
      </c>
      <c r="P41" s="86">
        <f>分析係数表!C44</f>
        <v>0.69156580457188765</v>
      </c>
      <c r="Q41" s="92">
        <f>O41*P41</f>
        <v>0.40466484869928826</v>
      </c>
      <c r="R41" s="93">
        <v>0.41236515308372379</v>
      </c>
      <c r="S41" s="94">
        <f>I41+R41</f>
        <v>0.41688688545837088</v>
      </c>
      <c r="T41" s="95">
        <f>分析係数表!F44</f>
        <v>0.50862281906626206</v>
      </c>
      <c r="U41" s="96">
        <f>S41*T41</f>
        <v>0.2120381829135905</v>
      </c>
      <c r="V41" s="97">
        <f>分析係数表!D44</f>
        <v>0.14406819380410243</v>
      </c>
      <c r="W41" s="98">
        <f>ROUND(S41*V41,0)</f>
        <v>0</v>
      </c>
      <c r="X41" s="86">
        <f>分析係数表!E44</f>
        <v>0.11993705213297758</v>
      </c>
      <c r="Y41" s="99">
        <f>ROUND(S41*X41,0)</f>
        <v>0</v>
      </c>
    </row>
    <row r="42" spans="1:25">
      <c r="A42" s="10" t="s">
        <v>353</v>
      </c>
      <c r="B42" s="9" t="s">
        <v>287</v>
      </c>
      <c r="C42" s="100"/>
      <c r="D42" s="86">
        <f>投入係数表!V42</f>
        <v>7.9944481109289213E-4</v>
      </c>
      <c r="E42" s="87">
        <f>$C$24*D42</f>
        <v>1.9794735154095938E-2</v>
      </c>
      <c r="F42" s="86">
        <f>分析係数表!C45</f>
        <v>1</v>
      </c>
      <c r="G42" s="87">
        <f>E42*F42</f>
        <v>1.9794735154095938E-2</v>
      </c>
      <c r="H42" s="87">
        <v>2.6159196725534774E-2</v>
      </c>
      <c r="I42" s="87">
        <f>C42+H42</f>
        <v>2.6159196725534774E-2</v>
      </c>
      <c r="J42" s="86">
        <f>分析係数表!G45</f>
        <v>0</v>
      </c>
      <c r="K42" s="88">
        <f t="shared" si="3"/>
        <v>0</v>
      </c>
      <c r="L42" s="89"/>
      <c r="M42" s="90"/>
      <c r="N42" s="91">
        <f>分析係数表!H45</f>
        <v>0</v>
      </c>
      <c r="O42" s="92">
        <f t="shared" si="4"/>
        <v>0</v>
      </c>
      <c r="P42" s="86">
        <f>分析係数表!C45</f>
        <v>1</v>
      </c>
      <c r="Q42" s="92">
        <f>O42*P42</f>
        <v>0</v>
      </c>
      <c r="R42" s="93">
        <v>4.564320690913678E-3</v>
      </c>
      <c r="S42" s="94">
        <f>I42+R42</f>
        <v>3.0723517416448451E-2</v>
      </c>
      <c r="T42" s="95">
        <f>分析係数表!F45</f>
        <v>0</v>
      </c>
      <c r="U42" s="96">
        <f>S42*T42</f>
        <v>0</v>
      </c>
      <c r="V42" s="97">
        <f>分析係数表!D45</f>
        <v>0</v>
      </c>
      <c r="W42" s="98">
        <f>ROUND(S42*V42,0)</f>
        <v>0</v>
      </c>
      <c r="X42" s="86">
        <f>分析係数表!E45</f>
        <v>0</v>
      </c>
      <c r="Y42" s="99">
        <f>ROUND(S42*X42,0)</f>
        <v>0</v>
      </c>
    </row>
    <row r="43" spans="1:25">
      <c r="A43" s="10" t="s">
        <v>354</v>
      </c>
      <c r="B43" s="9" t="s">
        <v>288</v>
      </c>
      <c r="C43" s="100"/>
      <c r="D43" s="86">
        <f>投入係数表!V43</f>
        <v>1.0749981289589529E-3</v>
      </c>
      <c r="E43" s="87">
        <f>$C$24*D43</f>
        <v>2.661760131359284E-2</v>
      </c>
      <c r="F43" s="86">
        <f>分析係数表!C46</f>
        <v>0.99300149364803736</v>
      </c>
      <c r="G43" s="87">
        <f>E43*F43</f>
        <v>2.6431317861725652E-2</v>
      </c>
      <c r="H43" s="87">
        <v>4.5294188096777453E-2</v>
      </c>
      <c r="I43" s="87">
        <f>C43+H43</f>
        <v>4.5294188096777453E-2</v>
      </c>
      <c r="J43" s="86">
        <f>分析係数表!G46</f>
        <v>1.2662527198429125E-2</v>
      </c>
      <c r="K43" s="88">
        <f t="shared" si="3"/>
        <v>5.7353888870620927E-4</v>
      </c>
      <c r="L43" s="89"/>
      <c r="M43" s="90"/>
      <c r="N43" s="91">
        <f>分析係数表!H46</f>
        <v>3.642815848522589E-5</v>
      </c>
      <c r="O43" s="92">
        <f t="shared" si="4"/>
        <v>1.3599042375424952E-4</v>
      </c>
      <c r="P43" s="86">
        <f>分析係数表!C46</f>
        <v>0.99300149364803736</v>
      </c>
      <c r="Q43" s="92">
        <f>O43*P43</f>
        <v>1.3503869390979931E-4</v>
      </c>
      <c r="R43" s="93">
        <v>1.193581731385362E-2</v>
      </c>
      <c r="S43" s="94">
        <f>I43+R43</f>
        <v>5.7230005410631071E-2</v>
      </c>
      <c r="T43" s="95">
        <f>分析係数表!F46</f>
        <v>0.42786180544499286</v>
      </c>
      <c r="U43" s="96">
        <f>S43*T43</f>
        <v>2.448653344061932E-2</v>
      </c>
      <c r="V43" s="97">
        <f>分析係数表!D46</f>
        <v>2.303242583452741E-3</v>
      </c>
      <c r="W43" s="98">
        <f>ROUND(S43*V43,0)</f>
        <v>0</v>
      </c>
      <c r="X43" s="86">
        <f>分析係数表!E46</f>
        <v>2.2926285623308391E-3</v>
      </c>
      <c r="Y43" s="99">
        <f>ROUND(S43*X43,0)</f>
        <v>0</v>
      </c>
    </row>
    <row r="44" spans="1:25">
      <c r="A44" s="5">
        <v>37</v>
      </c>
      <c r="B44" s="20" t="s">
        <v>156</v>
      </c>
      <c r="C44" s="224">
        <f>SUM(C5:C43)</f>
        <v>24.76060245739199</v>
      </c>
      <c r="D44" s="103">
        <f>投入係数表!V44</f>
        <v>0.64583064016818958</v>
      </c>
      <c r="E44" s="102">
        <f>SUM(E5:E43)</f>
        <v>15.991155736007515</v>
      </c>
      <c r="F44" s="103">
        <f>分析係数表!C47</f>
        <v>0.58532523599566522</v>
      </c>
      <c r="G44" s="102">
        <f>SUM(G5:G43)</f>
        <v>3.885405862677668</v>
      </c>
      <c r="H44" s="102">
        <f>SUM(H5:H43)</f>
        <v>4.8562135703317306</v>
      </c>
      <c r="I44" s="102">
        <f>SUM(I5:I43)</f>
        <v>29.616816027723718</v>
      </c>
      <c r="J44" s="103">
        <f>分析係数表!G47</f>
        <v>0.25475569279079324</v>
      </c>
      <c r="K44" s="104">
        <f>SUM(K5:K43)</f>
        <v>5.6425525596195332</v>
      </c>
      <c r="L44" s="105">
        <f>最終需要_まとめ!$L$33</f>
        <v>0.66159999999999997</v>
      </c>
      <c r="M44" s="102">
        <f>K44*L44</f>
        <v>3.7331127734442831</v>
      </c>
      <c r="N44" s="106">
        <f>分析係数表!H47</f>
        <v>1</v>
      </c>
      <c r="O44" s="107">
        <f>SUM(O5:O43)</f>
        <v>3.7331127734442831</v>
      </c>
      <c r="P44" s="103">
        <f>分析係数表!C47</f>
        <v>0.58532523599566522</v>
      </c>
      <c r="Q44" s="107">
        <f>SUM(Q5:Q43)</f>
        <v>2.4241443978867747</v>
      </c>
      <c r="R44" s="102">
        <f>SUM(R7:R43)</f>
        <v>2.963621196905645</v>
      </c>
      <c r="S44" s="108">
        <f>SUM(S5:S43)</f>
        <v>32.593304825609451</v>
      </c>
      <c r="T44" s="109">
        <f>分析係数表!F47</f>
        <v>0.5063294671067512</v>
      </c>
      <c r="U44" s="110">
        <f>SUM(U5:U43)</f>
        <v>12.530547214146823</v>
      </c>
      <c r="V44" s="111">
        <f>分析係数表!D47</f>
        <v>6.4581730562403572E-2</v>
      </c>
      <c r="W44" s="112">
        <f>SUM(W5:W43)</f>
        <v>1</v>
      </c>
      <c r="X44" s="103">
        <f>分析係数表!E47</f>
        <v>5.7136770824146227E-2</v>
      </c>
      <c r="Y44" s="113">
        <f>SUM(Y5:Y43)</f>
        <v>1</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212</v>
      </c>
      <c r="S2" s="5" t="s">
        <v>158</v>
      </c>
      <c r="U2" s="74" t="s">
        <v>216</v>
      </c>
      <c r="W2" s="5" t="s">
        <v>135</v>
      </c>
      <c r="Y2" s="5" t="s">
        <v>159</v>
      </c>
    </row>
    <row r="3" spans="1:25" ht="45">
      <c r="B3" s="75"/>
      <c r="C3" s="76" t="s">
        <v>234</v>
      </c>
      <c r="D3" s="76" t="s">
        <v>243</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投入係数表!W5</f>
        <v>0</v>
      </c>
      <c r="E5" s="87">
        <f t="shared" ref="E5:E38" si="0">$C$25*D5</f>
        <v>0</v>
      </c>
      <c r="F5" s="86">
        <f>分析係数表!C8</f>
        <v>0.16988323914406789</v>
      </c>
      <c r="G5" s="87">
        <f t="shared" ref="G5:G38" si="1">E5*F5</f>
        <v>0</v>
      </c>
      <c r="H5" s="87">
        <f t="array" ref="H5:H43">MMULT(逆行列係数!C5:AO43,'21'!G5:G43)</f>
        <v>0</v>
      </c>
      <c r="I5" s="87">
        <f t="shared" ref="I5:I38" si="2">C5+H5</f>
        <v>0</v>
      </c>
      <c r="J5" s="86">
        <f>分析係数表!G8</f>
        <v>0.11982810575688495</v>
      </c>
      <c r="K5" s="88">
        <f t="shared" ref="K5:K38" si="3">I5*J5</f>
        <v>0</v>
      </c>
      <c r="L5" s="89" t="s">
        <v>189</v>
      </c>
      <c r="M5" s="90" t="s">
        <v>189</v>
      </c>
      <c r="N5" s="91">
        <f>分析係数表!H8</f>
        <v>1.1007693311748612E-2</v>
      </c>
      <c r="O5" s="92">
        <f t="shared" ref="O5:O43" si="4">$M$44*N5</f>
        <v>0</v>
      </c>
      <c r="P5" s="86">
        <f>分析係数表!C8</f>
        <v>0.16988323914406789</v>
      </c>
      <c r="Q5" s="92">
        <f t="shared" ref="Q5:Q38" si="5">O5*P5</f>
        <v>0</v>
      </c>
      <c r="R5" s="93">
        <f t="array" ref="R5:R43">MMULT(逆行列係数!C5:AO43,'21'!Q5:Q43)</f>
        <v>0</v>
      </c>
      <c r="S5" s="94">
        <f t="shared" ref="S5:S38" si="6">I5+R5</f>
        <v>0</v>
      </c>
      <c r="T5" s="95">
        <f>分析係数表!F8</f>
        <v>0.4520504153237429</v>
      </c>
      <c r="U5" s="96">
        <f t="shared" ref="U5:U38" si="7">S5*T5</f>
        <v>0</v>
      </c>
      <c r="V5" s="97">
        <f>分析係数表!D8</f>
        <v>0.2736524906322878</v>
      </c>
      <c r="W5" s="193">
        <f t="shared" ref="W5:W38" si="8">ROUND(S5*V5,0)</f>
        <v>0</v>
      </c>
      <c r="X5" s="86">
        <f>分析係数表!E8</f>
        <v>4.6479574456934729E-2</v>
      </c>
      <c r="Y5" s="192">
        <f t="shared" ref="Y5:Y38" si="9">ROUND(S5*X5,0)</f>
        <v>0</v>
      </c>
    </row>
    <row r="6" spans="1:25">
      <c r="A6" s="10" t="s">
        <v>226</v>
      </c>
      <c r="B6" s="9" t="s">
        <v>274</v>
      </c>
      <c r="C6" s="100"/>
      <c r="D6" s="86">
        <f>投入係数表!W6</f>
        <v>2.6639009455072423E-6</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193">
        <f t="shared" si="8"/>
        <v>0</v>
      </c>
      <c r="X6" s="86">
        <f>分析係数表!E9</f>
        <v>0.11439422008151168</v>
      </c>
      <c r="Y6" s="192">
        <f t="shared" si="9"/>
        <v>0</v>
      </c>
    </row>
    <row r="7" spans="1:25">
      <c r="A7" s="10" t="s">
        <v>227</v>
      </c>
      <c r="B7" s="9" t="s">
        <v>275</v>
      </c>
      <c r="C7" s="100"/>
      <c r="D7" s="86">
        <f>投入係数表!W7</f>
        <v>0</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193">
        <f t="shared" si="8"/>
        <v>0</v>
      </c>
      <c r="X7" s="86">
        <f>分析係数表!E10</f>
        <v>2.6958057972911079E-2</v>
      </c>
      <c r="Y7" s="192">
        <f t="shared" si="9"/>
        <v>0</v>
      </c>
    </row>
    <row r="8" spans="1:25">
      <c r="A8" s="10" t="s">
        <v>228</v>
      </c>
      <c r="B8" s="9" t="s">
        <v>27</v>
      </c>
      <c r="C8" s="100"/>
      <c r="D8" s="86">
        <f>投入係数表!W8</f>
        <v>5.6829886837487832E-5</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193">
        <f t="shared" si="8"/>
        <v>0</v>
      </c>
      <c r="X8" s="86">
        <f>分析係数表!E11</f>
        <v>2.1852680950858117E-2</v>
      </c>
      <c r="Y8" s="192">
        <f t="shared" si="9"/>
        <v>0</v>
      </c>
    </row>
    <row r="9" spans="1:25">
      <c r="A9" s="10" t="s">
        <v>229</v>
      </c>
      <c r="B9" s="9" t="s">
        <v>196</v>
      </c>
      <c r="C9" s="100"/>
      <c r="D9" s="86">
        <f>投入係数表!W9</f>
        <v>0</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193">
        <f t="shared" si="8"/>
        <v>0</v>
      </c>
      <c r="X9" s="86">
        <f>分析係数表!E12</f>
        <v>3.539948357013805E-2</v>
      </c>
      <c r="Y9" s="192">
        <f t="shared" si="9"/>
        <v>0</v>
      </c>
    </row>
    <row r="10" spans="1:25">
      <c r="A10" s="10" t="s">
        <v>230</v>
      </c>
      <c r="B10" s="9" t="s">
        <v>28</v>
      </c>
      <c r="C10" s="100"/>
      <c r="D10" s="86">
        <f>投入係数表!W10</f>
        <v>1.1960915245327517E-3</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193">
        <f t="shared" si="8"/>
        <v>0</v>
      </c>
      <c r="X10" s="86">
        <f>分析係数表!E13</f>
        <v>0.12199715046769498</v>
      </c>
      <c r="Y10" s="192">
        <f t="shared" si="9"/>
        <v>0</v>
      </c>
    </row>
    <row r="11" spans="1:25">
      <c r="A11" s="10" t="s">
        <v>231</v>
      </c>
      <c r="B11" s="9" t="s">
        <v>276</v>
      </c>
      <c r="C11" s="100"/>
      <c r="D11" s="86">
        <f>投入係数表!W11</f>
        <v>2.4374693651391267E-3</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193">
        <f t="shared" si="8"/>
        <v>0</v>
      </c>
      <c r="X11" s="86">
        <f>分析係数表!E14</f>
        <v>3.8130342673435243E-2</v>
      </c>
      <c r="Y11" s="192">
        <f t="shared" si="9"/>
        <v>0</v>
      </c>
    </row>
    <row r="12" spans="1:25">
      <c r="A12" s="10" t="s">
        <v>232</v>
      </c>
      <c r="B12" s="9" t="s">
        <v>29</v>
      </c>
      <c r="C12" s="100"/>
      <c r="D12" s="86">
        <f>投入係数表!W12</f>
        <v>8.938275639158633E-3</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193">
        <f t="shared" si="8"/>
        <v>0</v>
      </c>
      <c r="X12" s="86">
        <f>分析係数表!E15</f>
        <v>1.8544573004253467E-2</v>
      </c>
      <c r="Y12" s="192">
        <f t="shared" si="9"/>
        <v>0</v>
      </c>
    </row>
    <row r="13" spans="1:25">
      <c r="A13" s="10" t="s">
        <v>233</v>
      </c>
      <c r="B13" s="9" t="s">
        <v>30</v>
      </c>
      <c r="C13" s="100"/>
      <c r="D13" s="86">
        <f>投入係数表!W13</f>
        <v>4.5330714422714908E-3</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193">
        <f t="shared" si="8"/>
        <v>0</v>
      </c>
      <c r="X13" s="86">
        <f>分析係数表!E16</f>
        <v>1.2952602682604767E-2</v>
      </c>
      <c r="Y13" s="192">
        <f t="shared" si="9"/>
        <v>0</v>
      </c>
    </row>
    <row r="14" spans="1:25">
      <c r="A14" s="10" t="s">
        <v>2</v>
      </c>
      <c r="B14" s="9" t="s">
        <v>388</v>
      </c>
      <c r="C14" s="100"/>
      <c r="D14" s="86">
        <f>投入係数表!W14</f>
        <v>2.8164536729866237E-2</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193">
        <f t="shared" si="8"/>
        <v>0</v>
      </c>
      <c r="X14" s="86">
        <f>分析係数表!E17</f>
        <v>4.2061277361062542E-2</v>
      </c>
      <c r="Y14" s="192">
        <f t="shared" si="9"/>
        <v>0</v>
      </c>
    </row>
    <row r="15" spans="1:25">
      <c r="A15" s="10" t="s">
        <v>3</v>
      </c>
      <c r="B15" s="9" t="s">
        <v>31</v>
      </c>
      <c r="C15" s="100"/>
      <c r="D15" s="86">
        <f>投入係数表!W15</f>
        <v>4.1867643193555489E-3</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193">
        <f t="shared" si="8"/>
        <v>0</v>
      </c>
      <c r="X15" s="86">
        <f>分析係数表!E18</f>
        <v>3.8178621954614265E-2</v>
      </c>
      <c r="Y15" s="192">
        <f t="shared" si="9"/>
        <v>0</v>
      </c>
    </row>
    <row r="16" spans="1:25">
      <c r="A16" s="10" t="s">
        <v>4</v>
      </c>
      <c r="B16" s="9" t="s">
        <v>32</v>
      </c>
      <c r="C16" s="100"/>
      <c r="D16" s="86">
        <f>投入係数表!W16</f>
        <v>7.1608321316180182E-2</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193">
        <f t="shared" si="8"/>
        <v>0</v>
      </c>
      <c r="X16" s="86">
        <f>分析係数表!E19</f>
        <v>8.1137788631236215E-3</v>
      </c>
      <c r="Y16" s="192">
        <f t="shared" si="9"/>
        <v>0</v>
      </c>
    </row>
    <row r="17" spans="1:25">
      <c r="A17" s="10" t="s">
        <v>5</v>
      </c>
      <c r="B17" s="9" t="s">
        <v>33</v>
      </c>
      <c r="C17" s="100"/>
      <c r="D17" s="86">
        <f>投入係数表!W17</f>
        <v>2.0085813129124608E-2</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193">
        <f t="shared" si="8"/>
        <v>0</v>
      </c>
      <c r="X17" s="86">
        <f>分析係数表!E20</f>
        <v>2.4562278789456368E-2</v>
      </c>
      <c r="Y17" s="192">
        <f t="shared" si="9"/>
        <v>0</v>
      </c>
    </row>
    <row r="18" spans="1:25">
      <c r="A18" s="10" t="s">
        <v>6</v>
      </c>
      <c r="B18" s="9" t="s">
        <v>34</v>
      </c>
      <c r="C18" s="100"/>
      <c r="D18" s="86">
        <f>投入係数表!W18</f>
        <v>1.844573811367398E-2</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193">
        <f t="shared" si="8"/>
        <v>0</v>
      </c>
      <c r="X18" s="86">
        <f>分析係数表!E21</f>
        <v>5.4343995376178865E-2</v>
      </c>
      <c r="Y18" s="192">
        <f t="shared" si="9"/>
        <v>0</v>
      </c>
    </row>
    <row r="19" spans="1:25">
      <c r="A19" s="10" t="s">
        <v>7</v>
      </c>
      <c r="B19" s="9" t="s">
        <v>277</v>
      </c>
      <c r="C19" s="100"/>
      <c r="D19" s="86">
        <f>投入係数表!W19</f>
        <v>1.4864567275930413E-2</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193">
        <f t="shared" si="8"/>
        <v>0</v>
      </c>
      <c r="X19" s="86">
        <f>分析係数表!E22</f>
        <v>2.8940662878506891E-2</v>
      </c>
      <c r="Y19" s="192">
        <f t="shared" si="9"/>
        <v>0</v>
      </c>
    </row>
    <row r="20" spans="1:25">
      <c r="A20" s="10" t="s">
        <v>8</v>
      </c>
      <c r="B20" s="9" t="s">
        <v>278</v>
      </c>
      <c r="C20" s="100"/>
      <c r="D20" s="86">
        <f>投入係数表!W20</f>
        <v>1.529079142721157E-3</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193">
        <f t="shared" si="8"/>
        <v>0</v>
      </c>
      <c r="X20" s="86">
        <f>分析係数表!E23</f>
        <v>3.4275414947972954E-2</v>
      </c>
      <c r="Y20" s="192">
        <f t="shared" si="9"/>
        <v>0</v>
      </c>
    </row>
    <row r="21" spans="1:25">
      <c r="A21" s="10" t="s">
        <v>9</v>
      </c>
      <c r="B21" s="9" t="s">
        <v>279</v>
      </c>
      <c r="C21" s="100"/>
      <c r="D21" s="86">
        <f>投入係数表!W21</f>
        <v>4.5552706168173844E-4</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193">
        <f t="shared" si="8"/>
        <v>0</v>
      </c>
      <c r="X21" s="86">
        <f>分析係数表!E24</f>
        <v>4.4933066139114755E-2</v>
      </c>
      <c r="Y21" s="192">
        <f t="shared" si="9"/>
        <v>0</v>
      </c>
    </row>
    <row r="22" spans="1:25">
      <c r="A22" s="10" t="s">
        <v>10</v>
      </c>
      <c r="B22" s="9" t="s">
        <v>280</v>
      </c>
      <c r="C22" s="100"/>
      <c r="D22" s="86">
        <f>投入係数表!W22</f>
        <v>7.2102918925062692E-3</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193">
        <f t="shared" si="8"/>
        <v>0</v>
      </c>
      <c r="X22" s="86">
        <f>分析係数表!E25</f>
        <v>3.4440766876912506E-2</v>
      </c>
      <c r="Y22" s="192">
        <f t="shared" si="9"/>
        <v>0</v>
      </c>
    </row>
    <row r="23" spans="1:25">
      <c r="A23" s="10" t="s">
        <v>11</v>
      </c>
      <c r="B23" s="9" t="s">
        <v>35</v>
      </c>
      <c r="C23" s="100"/>
      <c r="D23" s="86">
        <f>投入係数表!W23</f>
        <v>2.3518693480901607E-2</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193">
        <f t="shared" si="8"/>
        <v>0</v>
      </c>
      <c r="X23" s="86">
        <f>分析係数表!E26</f>
        <v>2.4685974681555249E-2</v>
      </c>
      <c r="Y23" s="192">
        <f t="shared" si="9"/>
        <v>0</v>
      </c>
    </row>
    <row r="24" spans="1:25">
      <c r="A24" s="10" t="s">
        <v>12</v>
      </c>
      <c r="B24" s="9" t="s">
        <v>389</v>
      </c>
      <c r="C24" s="100"/>
      <c r="D24" s="86">
        <f>投入係数表!W24</f>
        <v>1.1490292744954572E-3</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193">
        <f t="shared" si="8"/>
        <v>0</v>
      </c>
      <c r="X24" s="86">
        <f>分析係数表!E27</f>
        <v>2.2430380263578655E-2</v>
      </c>
      <c r="Y24" s="192">
        <f t="shared" si="9"/>
        <v>0</v>
      </c>
    </row>
    <row r="25" spans="1:25">
      <c r="A25" s="10" t="s">
        <v>13</v>
      </c>
      <c r="B25" s="9" t="s">
        <v>197</v>
      </c>
      <c r="C25" s="85">
        <f>最終需要_まとめ!C26</f>
        <v>0</v>
      </c>
      <c r="D25" s="86">
        <f>投入係数表!W25</f>
        <v>0.34343987753159388</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193">
        <f t="shared" si="8"/>
        <v>0</v>
      </c>
      <c r="X25" s="86">
        <f>分析係数表!E28</f>
        <v>2.8133457885501985E-2</v>
      </c>
      <c r="Y25" s="192">
        <f t="shared" si="9"/>
        <v>0</v>
      </c>
    </row>
    <row r="26" spans="1:25">
      <c r="A26" s="10" t="s">
        <v>14</v>
      </c>
      <c r="B26" s="9" t="s">
        <v>55</v>
      </c>
      <c r="C26" s="100"/>
      <c r="D26" s="86">
        <f>投入係数表!W26</f>
        <v>2.2607639357538128E-3</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193">
        <f t="shared" si="8"/>
        <v>0</v>
      </c>
      <c r="X26" s="86">
        <f>分析係数表!E29</f>
        <v>6.1557890505000185E-2</v>
      </c>
      <c r="Y26" s="192">
        <f t="shared" si="9"/>
        <v>0</v>
      </c>
    </row>
    <row r="27" spans="1:25">
      <c r="A27" s="10" t="s">
        <v>15</v>
      </c>
      <c r="B27" s="9" t="s">
        <v>36</v>
      </c>
      <c r="C27" s="100"/>
      <c r="D27" s="86">
        <f>投入係数表!W27</f>
        <v>1.1987554254782591E-3</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193">
        <f t="shared" si="8"/>
        <v>0</v>
      </c>
      <c r="X27" s="86">
        <f>分析係数表!E30</f>
        <v>6.5897217034789901E-2</v>
      </c>
      <c r="Y27" s="192">
        <f t="shared" si="9"/>
        <v>0</v>
      </c>
    </row>
    <row r="28" spans="1:25">
      <c r="A28" s="10" t="s">
        <v>16</v>
      </c>
      <c r="B28" s="9" t="s">
        <v>198</v>
      </c>
      <c r="C28" s="100"/>
      <c r="D28" s="86">
        <f>投入係数表!W28</f>
        <v>1.586086622955012E-2</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193">
        <f t="shared" si="8"/>
        <v>0</v>
      </c>
      <c r="X28" s="86">
        <f>分析係数表!E31</f>
        <v>6.5953615120199595E-3</v>
      </c>
      <c r="Y28" s="192">
        <f t="shared" si="9"/>
        <v>0</v>
      </c>
    </row>
    <row r="29" spans="1:25">
      <c r="A29" s="10" t="s">
        <v>17</v>
      </c>
      <c r="B29" s="9" t="s">
        <v>281</v>
      </c>
      <c r="C29" s="100"/>
      <c r="D29" s="86">
        <f>投入係数表!W29</f>
        <v>5.4521172684714896E-4</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193">
        <f t="shared" si="8"/>
        <v>0</v>
      </c>
      <c r="X29" s="86">
        <f>分析係数表!E32</f>
        <v>1.7896698615548455E-2</v>
      </c>
      <c r="Y29" s="192">
        <f t="shared" si="9"/>
        <v>0</v>
      </c>
    </row>
    <row r="30" spans="1:25">
      <c r="A30" s="10" t="s">
        <v>18</v>
      </c>
      <c r="B30" s="9" t="s">
        <v>282</v>
      </c>
      <c r="C30" s="100"/>
      <c r="D30" s="86">
        <f>投入係数表!W30</f>
        <v>2.1835108083341028E-3</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193">
        <f t="shared" si="8"/>
        <v>0</v>
      </c>
      <c r="X30" s="86">
        <f>分析係数表!E33</f>
        <v>6.2471900008991998E-2</v>
      </c>
      <c r="Y30" s="192">
        <f t="shared" si="9"/>
        <v>0</v>
      </c>
    </row>
    <row r="31" spans="1:25">
      <c r="A31" s="10" t="s">
        <v>19</v>
      </c>
      <c r="B31" s="9" t="s">
        <v>283</v>
      </c>
      <c r="C31" s="100"/>
      <c r="D31" s="86">
        <f>投入係数表!W31</f>
        <v>4.0675991503931919E-2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193">
        <f t="shared" si="8"/>
        <v>0</v>
      </c>
      <c r="X31" s="86">
        <f>分析係数表!E34</f>
        <v>0.14658203786750718</v>
      </c>
      <c r="Y31" s="192">
        <f t="shared" si="9"/>
        <v>0</v>
      </c>
    </row>
    <row r="32" spans="1:25">
      <c r="A32" s="10" t="s">
        <v>20</v>
      </c>
      <c r="B32" s="9" t="s">
        <v>37</v>
      </c>
      <c r="C32" s="100"/>
      <c r="D32" s="86">
        <f>投入係数表!W32</f>
        <v>9.8235787200488742E-3</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193">
        <f t="shared" si="8"/>
        <v>0</v>
      </c>
      <c r="X32" s="86">
        <f>分析係数表!E35</f>
        <v>4.3787951741632962E-2</v>
      </c>
      <c r="Y32" s="192">
        <f t="shared" si="9"/>
        <v>0</v>
      </c>
    </row>
    <row r="33" spans="1:25">
      <c r="A33" s="10" t="s">
        <v>21</v>
      </c>
      <c r="B33" s="9" t="s">
        <v>38</v>
      </c>
      <c r="C33" s="100"/>
      <c r="D33" s="86">
        <f>投入係数表!W33</f>
        <v>1.2049711943511092E-3</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193">
        <f t="shared" si="8"/>
        <v>0</v>
      </c>
      <c r="X33" s="86">
        <f>分析係数表!E36</f>
        <v>1.4152245516969955E-2</v>
      </c>
      <c r="Y33" s="192">
        <f t="shared" si="9"/>
        <v>0</v>
      </c>
    </row>
    <row r="34" spans="1:25">
      <c r="A34" s="10" t="s">
        <v>22</v>
      </c>
      <c r="B34" s="9" t="s">
        <v>409</v>
      </c>
      <c r="C34" s="100"/>
      <c r="D34" s="86">
        <f>投入係数表!W34</f>
        <v>1.4795305851347224E-2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193">
        <f t="shared" si="8"/>
        <v>0</v>
      </c>
      <c r="X34" s="86">
        <f>分析係数表!E37</f>
        <v>6.9101643267789628E-2</v>
      </c>
      <c r="Y34" s="192">
        <f t="shared" si="9"/>
        <v>0</v>
      </c>
    </row>
    <row r="35" spans="1:25">
      <c r="A35" s="10" t="s">
        <v>23</v>
      </c>
      <c r="B35" s="9" t="s">
        <v>199</v>
      </c>
      <c r="C35" s="100"/>
      <c r="D35" s="86">
        <f>投入係数表!W35</f>
        <v>3.6673036349816369E-3</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193">
        <f t="shared" si="8"/>
        <v>0</v>
      </c>
      <c r="X35" s="86">
        <f>分析係数表!E38</f>
        <v>3.4218337111297577E-2</v>
      </c>
      <c r="Y35" s="192">
        <f t="shared" si="9"/>
        <v>0</v>
      </c>
    </row>
    <row r="36" spans="1:25">
      <c r="A36" s="10" t="s">
        <v>24</v>
      </c>
      <c r="B36" s="9" t="s">
        <v>39</v>
      </c>
      <c r="C36" s="100"/>
      <c r="D36" s="86">
        <f>投入係数表!W36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193">
        <f t="shared" si="8"/>
        <v>0</v>
      </c>
      <c r="X36" s="86">
        <f>分析係数表!E39</f>
        <v>5.4632803645743147E-2</v>
      </c>
      <c r="Y36" s="192">
        <f t="shared" si="9"/>
        <v>0</v>
      </c>
    </row>
    <row r="37" spans="1:25">
      <c r="A37" s="10" t="s">
        <v>25</v>
      </c>
      <c r="B37" s="9" t="s">
        <v>40</v>
      </c>
      <c r="C37" s="100"/>
      <c r="D37" s="86">
        <f>投入係数表!W37</f>
        <v>3.205560804427048E-4</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193">
        <f t="shared" si="8"/>
        <v>0</v>
      </c>
      <c r="X37" s="86">
        <f>分析係数表!E40</f>
        <v>7.1051953968348291E-2</v>
      </c>
      <c r="Y37" s="192">
        <f t="shared" si="9"/>
        <v>0</v>
      </c>
    </row>
    <row r="38" spans="1:25">
      <c r="A38" s="10" t="s">
        <v>26</v>
      </c>
      <c r="B38" s="9" t="s">
        <v>285</v>
      </c>
      <c r="C38" s="100"/>
      <c r="D38" s="86">
        <f>投入係数表!W38</f>
        <v>0</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193">
        <f t="shared" si="8"/>
        <v>0</v>
      </c>
      <c r="X38" s="86">
        <f>分析係数表!E41</f>
        <v>9.872112035903656E-2</v>
      </c>
      <c r="Y38" s="192">
        <f t="shared" si="9"/>
        <v>0</v>
      </c>
    </row>
    <row r="39" spans="1:25">
      <c r="A39" s="10" t="s">
        <v>56</v>
      </c>
      <c r="B39" s="9" t="s">
        <v>391</v>
      </c>
      <c r="C39" s="100"/>
      <c r="D39" s="86">
        <f>投入係数表!W39</f>
        <v>4.4398349091787369E-4</v>
      </c>
      <c r="E39" s="87">
        <f>$C$25*D39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S39*T39</f>
        <v>0</v>
      </c>
      <c r="V39" s="97">
        <f>分析係数表!D42</f>
        <v>0.13686157986208444</v>
      </c>
      <c r="W39" s="193">
        <f>ROUND(S39*V39,0)</f>
        <v>0</v>
      </c>
      <c r="X39" s="86">
        <f>分析係数表!E42</f>
        <v>0.12798116275158378</v>
      </c>
      <c r="Y39" s="192">
        <f>ROUND(S39*X39,0)</f>
        <v>0</v>
      </c>
    </row>
    <row r="40" spans="1:25">
      <c r="A40" s="10" t="s">
        <v>200</v>
      </c>
      <c r="B40" s="9" t="s">
        <v>41</v>
      </c>
      <c r="C40" s="100"/>
      <c r="D40" s="86">
        <f>投入係数表!W40</f>
        <v>3.0975840194358215E-2</v>
      </c>
      <c r="E40" s="87">
        <f>$C$25*D40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S40*T40</f>
        <v>0</v>
      </c>
      <c r="V40" s="97">
        <f>分析係数表!D43</f>
        <v>0.11965406207615147</v>
      </c>
      <c r="W40" s="193">
        <f>ROUND(S40*V40,0)</f>
        <v>0</v>
      </c>
      <c r="X40" s="86">
        <f>分析係数表!E43</f>
        <v>0.10089499703022012</v>
      </c>
      <c r="Y40" s="192">
        <f>ROUND(S40*X40,0)</f>
        <v>0</v>
      </c>
    </row>
    <row r="41" spans="1:25">
      <c r="A41" s="10" t="s">
        <v>352</v>
      </c>
      <c r="B41" s="9" t="s">
        <v>42</v>
      </c>
      <c r="C41" s="100"/>
      <c r="D41" s="86">
        <f>投入係数表!W41</f>
        <v>1.5450625483942005E-4</v>
      </c>
      <c r="E41" s="87">
        <f>$C$25*D41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S41*T41</f>
        <v>0</v>
      </c>
      <c r="V41" s="97">
        <f>分析係数表!D44</f>
        <v>0.14406819380410243</v>
      </c>
      <c r="W41" s="193">
        <f>ROUND(S41*V41,0)</f>
        <v>0</v>
      </c>
      <c r="X41" s="86">
        <f>分析係数表!E44</f>
        <v>0.11993705213297758</v>
      </c>
      <c r="Y41" s="192">
        <f>ROUND(S41*X41,0)</f>
        <v>0</v>
      </c>
    </row>
    <row r="42" spans="1:25">
      <c r="A42" s="10" t="s">
        <v>353</v>
      </c>
      <c r="B42" s="9" t="s">
        <v>287</v>
      </c>
      <c r="C42" s="100"/>
      <c r="D42" s="86">
        <f>投入係数表!W42</f>
        <v>7.6276363739690703E-4</v>
      </c>
      <c r="E42" s="87">
        <f>$C$25*D42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S42*T42</f>
        <v>0</v>
      </c>
      <c r="V42" s="97">
        <f>分析係数表!D45</f>
        <v>0</v>
      </c>
      <c r="W42" s="193">
        <f>ROUND(S42*V42,0)</f>
        <v>0</v>
      </c>
      <c r="X42" s="86">
        <f>分析係数表!E45</f>
        <v>0</v>
      </c>
      <c r="Y42" s="192">
        <f>ROUND(S42*X42,0)</f>
        <v>0</v>
      </c>
    </row>
    <row r="43" spans="1:25">
      <c r="A43" s="10" t="s">
        <v>354</v>
      </c>
      <c r="B43" s="9" t="s">
        <v>288</v>
      </c>
      <c r="C43" s="100"/>
      <c r="D43" s="86">
        <f>投入係数表!W43</f>
        <v>5.7646816460776721E-3</v>
      </c>
      <c r="E43" s="87">
        <f>$C$25*D43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S43*T43</f>
        <v>0</v>
      </c>
      <c r="V43" s="97">
        <f>分析係数表!D46</f>
        <v>2.303242583452741E-3</v>
      </c>
      <c r="W43" s="193">
        <f>ROUND(S43*V43,0)</f>
        <v>0</v>
      </c>
      <c r="X43" s="86">
        <f>分析係数表!E46</f>
        <v>2.2926285623308391E-3</v>
      </c>
      <c r="Y43" s="192">
        <f>ROUND(S43*X43,0)</f>
        <v>0</v>
      </c>
    </row>
    <row r="44" spans="1:25">
      <c r="A44" s="216">
        <v>40</v>
      </c>
      <c r="B44" s="20" t="s">
        <v>156</v>
      </c>
      <c r="C44" s="224">
        <f>SUM(C5:C43)</f>
        <v>0</v>
      </c>
      <c r="D44" s="103">
        <f>投入係数表!W44</f>
        <v>0.68246123136157311</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90">
        <f>SUM(W5:W43)</f>
        <v>0</v>
      </c>
      <c r="X44" s="103">
        <f>分析係数表!E47</f>
        <v>5.7136770824146227E-2</v>
      </c>
      <c r="Y44" s="191">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304</v>
      </c>
      <c r="S2" s="5" t="s">
        <v>158</v>
      </c>
      <c r="U2" s="74" t="s">
        <v>216</v>
      </c>
      <c r="W2" s="5" t="s">
        <v>135</v>
      </c>
      <c r="Y2" s="5" t="s">
        <v>159</v>
      </c>
    </row>
    <row r="3" spans="1:25" ht="45">
      <c r="B3" s="75"/>
      <c r="C3" s="76" t="s">
        <v>234</v>
      </c>
      <c r="D3" s="76" t="s">
        <v>241</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投入係数表!X5</f>
        <v>4.5337056434256902E-3</v>
      </c>
      <c r="E5" s="87">
        <f t="shared" ref="E5:E38" si="0">$C$26*D5</f>
        <v>0.1551589020858726</v>
      </c>
      <c r="F5" s="86">
        <f>分析係数表!C8</f>
        <v>0.16988323914406789</v>
      </c>
      <c r="G5" s="87">
        <f t="shared" ref="G5:G38" si="1">E5*F5</f>
        <v>2.6358896868385308E-2</v>
      </c>
      <c r="H5" s="87">
        <f t="array" ref="H5:H43">MMULT(逆行列係数!C5:AO43,'22'!G5:G43)</f>
        <v>3.0577439481080802E-2</v>
      </c>
      <c r="I5" s="87">
        <f t="shared" ref="I5:I38" si="2">C5+H5</f>
        <v>3.0577439481080802E-2</v>
      </c>
      <c r="J5" s="86">
        <f>分析係数表!G8</f>
        <v>0.11982810575688495</v>
      </c>
      <c r="K5" s="88">
        <f t="shared" ref="K5:K38" si="3">I5*J5</f>
        <v>3.6640366519136995E-3</v>
      </c>
      <c r="L5" s="89" t="s">
        <v>189</v>
      </c>
      <c r="M5" s="90" t="s">
        <v>189</v>
      </c>
      <c r="N5" s="91">
        <f>分析係数表!H8</f>
        <v>1.1007693311748612E-2</v>
      </c>
      <c r="O5" s="92">
        <f t="shared" ref="O5:O43" si="4">$M$44*N5</f>
        <v>8.2992287571906118E-2</v>
      </c>
      <c r="P5" s="86">
        <f>分析係数表!C8</f>
        <v>0.16988323914406789</v>
      </c>
      <c r="Q5" s="92">
        <f t="shared" ref="Q5:Q38" si="5">O5*P5</f>
        <v>1.409899863669138E-2</v>
      </c>
      <c r="R5" s="93">
        <f t="array" ref="R5:R43">MMULT(逆行列係数!C5:AO43,'22'!Q5:Q43)</f>
        <v>2.3626996560641173E-2</v>
      </c>
      <c r="S5" s="94">
        <f t="shared" ref="S5:S38" si="6">I5+R5</f>
        <v>5.4204436041721975E-2</v>
      </c>
      <c r="T5" s="95">
        <f>分析係数表!F8</f>
        <v>0.4520504153237429</v>
      </c>
      <c r="U5" s="96">
        <f t="shared" ref="U5:U38" si="7">S5*T5</f>
        <v>2.4503137825049679E-2</v>
      </c>
      <c r="V5" s="97">
        <f>分析係数表!D8</f>
        <v>0.2736524906322878</v>
      </c>
      <c r="W5" s="98">
        <f t="shared" ref="W5:W38" si="8">ROUND(S5*V5,0)</f>
        <v>0</v>
      </c>
      <c r="X5" s="86">
        <f>分析係数表!E8</f>
        <v>4.6479574456934729E-2</v>
      </c>
      <c r="Y5" s="99">
        <f t="shared" ref="Y5:Y38" si="9">ROUND(S5*X5,0)</f>
        <v>0</v>
      </c>
    </row>
    <row r="6" spans="1:25">
      <c r="A6" s="10" t="s">
        <v>226</v>
      </c>
      <c r="B6" s="9" t="s">
        <v>274</v>
      </c>
      <c r="C6" s="100"/>
      <c r="D6" s="86">
        <f>投入係数表!X6</f>
        <v>8.0186504633119433E-4</v>
      </c>
      <c r="E6" s="87">
        <f t="shared" si="0"/>
        <v>2.7442562441212168E-2</v>
      </c>
      <c r="F6" s="86">
        <f>分析係数表!C9</f>
        <v>0.40976645435244163</v>
      </c>
      <c r="G6" s="87">
        <f t="shared" si="1"/>
        <v>1.1245041509880996E-2</v>
      </c>
      <c r="H6" s="87">
        <v>1.5660689958915473E-2</v>
      </c>
      <c r="I6" s="87">
        <f t="shared" si="2"/>
        <v>1.5660689958915473E-2</v>
      </c>
      <c r="J6" s="86">
        <f>分析係数表!G9</f>
        <v>0.27278621711745094</v>
      </c>
      <c r="K6" s="88">
        <f t="shared" si="3"/>
        <v>4.2720203713417998E-3</v>
      </c>
      <c r="L6" s="89"/>
      <c r="M6" s="90"/>
      <c r="N6" s="91">
        <f>分析係数表!H9</f>
        <v>5.6766522140644718E-4</v>
      </c>
      <c r="O6" s="92">
        <f t="shared" si="4"/>
        <v>4.2799007898640063E-3</v>
      </c>
      <c r="P6" s="86">
        <f>分析係数表!C9</f>
        <v>0.40976645435244163</v>
      </c>
      <c r="Q6" s="92">
        <f t="shared" si="5"/>
        <v>1.7537597716427882E-3</v>
      </c>
      <c r="R6" s="93">
        <v>2.3607061429943223E-3</v>
      </c>
      <c r="S6" s="94">
        <f t="shared" si="6"/>
        <v>1.8021396101909795E-2</v>
      </c>
      <c r="T6" s="95">
        <f>分析係数表!F9</f>
        <v>0.74407187847350875</v>
      </c>
      <c r="U6" s="96">
        <f t="shared" si="7"/>
        <v>1.3409214050263189E-2</v>
      </c>
      <c r="V6" s="97">
        <f>分析係数表!D9</f>
        <v>0.14440533530937386</v>
      </c>
      <c r="W6" s="98">
        <f t="shared" si="8"/>
        <v>0</v>
      </c>
      <c r="X6" s="86">
        <f>分析係数表!E9</f>
        <v>0.11439422008151168</v>
      </c>
      <c r="Y6" s="99">
        <f t="shared" si="9"/>
        <v>0</v>
      </c>
    </row>
    <row r="7" spans="1:25">
      <c r="A7" s="10" t="s">
        <v>227</v>
      </c>
      <c r="B7" s="9" t="s">
        <v>275</v>
      </c>
      <c r="C7" s="100"/>
      <c r="D7" s="86">
        <f>投入係数表!X7</f>
        <v>8.5583253037582775E-3</v>
      </c>
      <c r="E7" s="87">
        <f t="shared" si="0"/>
        <v>0.29289514191342791</v>
      </c>
      <c r="F7" s="86">
        <f>分析係数表!C10</f>
        <v>0.68007710705743762</v>
      </c>
      <c r="G7" s="87">
        <f t="shared" si="1"/>
        <v>0.19919128078366169</v>
      </c>
      <c r="H7" s="87">
        <v>0.20773214281117031</v>
      </c>
      <c r="I7" s="87">
        <f t="shared" si="2"/>
        <v>0.20773214281117031</v>
      </c>
      <c r="J7" s="86">
        <f>分析係数表!G10</f>
        <v>0.17854260725424764</v>
      </c>
      <c r="K7" s="88">
        <f t="shared" si="3"/>
        <v>3.708903838801806E-2</v>
      </c>
      <c r="L7" s="89"/>
      <c r="M7" s="90"/>
      <c r="N7" s="91">
        <f>分析係数表!H10</f>
        <v>1.290834700219075E-3</v>
      </c>
      <c r="O7" s="92">
        <f t="shared" si="4"/>
        <v>9.7322228748902909E-3</v>
      </c>
      <c r="P7" s="86">
        <f>分析係数表!C10</f>
        <v>0.68007710705743762</v>
      </c>
      <c r="Q7" s="92">
        <f t="shared" si="5"/>
        <v>6.6186619779936076E-3</v>
      </c>
      <c r="R7" s="93">
        <v>1.1163882552141373E-2</v>
      </c>
      <c r="S7" s="94">
        <f t="shared" si="6"/>
        <v>0.21889602536331168</v>
      </c>
      <c r="T7" s="95">
        <f>分析係数表!F10</f>
        <v>0.51654343606185527</v>
      </c>
      <c r="U7" s="96">
        <f t="shared" si="7"/>
        <v>0.11306930508144804</v>
      </c>
      <c r="V7" s="97">
        <f>分析係数表!D10</f>
        <v>9.7799297694606213E-2</v>
      </c>
      <c r="W7" s="98">
        <f t="shared" si="8"/>
        <v>0</v>
      </c>
      <c r="X7" s="86">
        <f>分析係数表!E10</f>
        <v>2.6958057972911079E-2</v>
      </c>
      <c r="Y7" s="99">
        <f t="shared" si="9"/>
        <v>0</v>
      </c>
    </row>
    <row r="8" spans="1:25">
      <c r="A8" s="10" t="s">
        <v>228</v>
      </c>
      <c r="B8" s="9" t="s">
        <v>27</v>
      </c>
      <c r="C8" s="100"/>
      <c r="D8" s="86">
        <f>投入係数表!X8</f>
        <v>4.5664794191612975E-4</v>
      </c>
      <c r="E8" s="87">
        <f t="shared" si="0"/>
        <v>1.5628053270336086E-2</v>
      </c>
      <c r="F8" s="86">
        <f>分析係数表!C11</f>
        <v>2.1147201560344109E-2</v>
      </c>
      <c r="G8" s="87">
        <f t="shared" si="1"/>
        <v>3.3048959250359214E-4</v>
      </c>
      <c r="H8" s="87">
        <v>6.9225858307591275E-3</v>
      </c>
      <c r="I8" s="87">
        <f t="shared" si="2"/>
        <v>6.9225858307591275E-3</v>
      </c>
      <c r="J8" s="86">
        <f>分析係数表!G11</f>
        <v>0.2349962690544718</v>
      </c>
      <c r="K8" s="88">
        <f t="shared" si="3"/>
        <v>1.6267818424377462E-3</v>
      </c>
      <c r="L8" s="89"/>
      <c r="M8" s="90"/>
      <c r="N8" s="91">
        <f>分析係数表!H11</f>
        <v>-2.2238602446561594E-5</v>
      </c>
      <c r="O8" s="92">
        <f t="shared" si="4"/>
        <v>-1.6766750645863965E-4</v>
      </c>
      <c r="P8" s="86">
        <f>分析係数表!C11</f>
        <v>2.1147201560344109E-2</v>
      </c>
      <c r="Q8" s="92">
        <f t="shared" si="5"/>
        <v>-3.5456985542011502E-6</v>
      </c>
      <c r="R8" s="93">
        <v>1.9497218888514304E-3</v>
      </c>
      <c r="S8" s="94">
        <f t="shared" si="6"/>
        <v>8.8723077196105581E-3</v>
      </c>
      <c r="T8" s="95">
        <f>分析係数表!F11</f>
        <v>0.38828483104146677</v>
      </c>
      <c r="U8" s="96">
        <f t="shared" si="7"/>
        <v>3.4449825038568868E-3</v>
      </c>
      <c r="V8" s="97">
        <f>分析係数表!D11</f>
        <v>2.238567316917173E-2</v>
      </c>
      <c r="W8" s="98">
        <f t="shared" si="8"/>
        <v>0</v>
      </c>
      <c r="X8" s="86">
        <f>分析係数表!E11</f>
        <v>2.1852680950858117E-2</v>
      </c>
      <c r="Y8" s="99">
        <f t="shared" si="9"/>
        <v>0</v>
      </c>
    </row>
    <row r="9" spans="1:25">
      <c r="A9" s="10" t="s">
        <v>229</v>
      </c>
      <c r="B9" s="9" t="s">
        <v>196</v>
      </c>
      <c r="C9" s="100"/>
      <c r="D9" s="86">
        <f>投入係数表!X9</f>
        <v>8.5037023441989316E-3</v>
      </c>
      <c r="E9" s="87">
        <f t="shared" si="0"/>
        <v>0.29102575755094751</v>
      </c>
      <c r="F9" s="86">
        <f>分析係数表!C12</f>
        <v>0.26979296775158057</v>
      </c>
      <c r="G9" s="87">
        <f t="shared" si="1"/>
        <v>7.851670282182209E-2</v>
      </c>
      <c r="H9" s="87">
        <v>9.3223499860530176E-2</v>
      </c>
      <c r="I9" s="87">
        <f t="shared" si="2"/>
        <v>9.3223499860530176E-2</v>
      </c>
      <c r="J9" s="86">
        <f>分析係数表!G12</f>
        <v>0.14399966915404239</v>
      </c>
      <c r="K9" s="88">
        <f t="shared" si="3"/>
        <v>1.3424153137298262E-2</v>
      </c>
      <c r="L9" s="89"/>
      <c r="M9" s="90"/>
      <c r="N9" s="91">
        <f>分析係数表!H12</f>
        <v>8.4790563397567215E-2</v>
      </c>
      <c r="O9" s="92">
        <f t="shared" si="4"/>
        <v>0.63927678775027474</v>
      </c>
      <c r="P9" s="86">
        <f>分析係数表!C12</f>
        <v>0.26979296775158057</v>
      </c>
      <c r="Q9" s="92">
        <f t="shared" si="5"/>
        <v>0.1724723817818439</v>
      </c>
      <c r="R9" s="93">
        <v>0.21788654035357433</v>
      </c>
      <c r="S9" s="94">
        <f t="shared" si="6"/>
        <v>0.31111004021410449</v>
      </c>
      <c r="T9" s="95">
        <f>分析係数表!F12</f>
        <v>0.33481714299007204</v>
      </c>
      <c r="U9" s="96">
        <f t="shared" si="7"/>
        <v>0.10416497482001288</v>
      </c>
      <c r="V9" s="97">
        <f>分析係数表!D12</f>
        <v>3.7088865741159563E-2</v>
      </c>
      <c r="W9" s="98">
        <f t="shared" si="8"/>
        <v>0</v>
      </c>
      <c r="X9" s="86">
        <f>分析係数表!E12</f>
        <v>3.539948357013805E-2</v>
      </c>
      <c r="Y9" s="99">
        <f t="shared" si="9"/>
        <v>0</v>
      </c>
    </row>
    <row r="10" spans="1:25">
      <c r="A10" s="10" t="s">
        <v>230</v>
      </c>
      <c r="B10" s="9" t="s">
        <v>28</v>
      </c>
      <c r="C10" s="100"/>
      <c r="D10" s="86">
        <f>投入係数表!X10</f>
        <v>1.0009111109654498E-2</v>
      </c>
      <c r="E10" s="87">
        <f t="shared" si="0"/>
        <v>0.34254599058090718</v>
      </c>
      <c r="F10" s="86">
        <f>分析係数表!C13</f>
        <v>6.684233532602335E-2</v>
      </c>
      <c r="G10" s="87">
        <f t="shared" si="1"/>
        <v>2.2896573966993832E-2</v>
      </c>
      <c r="H10" s="87">
        <v>2.5379045121351817E-2</v>
      </c>
      <c r="I10" s="87">
        <f t="shared" si="2"/>
        <v>2.5379045121351817E-2</v>
      </c>
      <c r="J10" s="86">
        <f>分析係数表!G13</f>
        <v>0.23596605339775753</v>
      </c>
      <c r="K10" s="88">
        <f t="shared" si="3"/>
        <v>5.9885931162890005E-3</v>
      </c>
      <c r="L10" s="89"/>
      <c r="M10" s="90"/>
      <c r="N10" s="91">
        <f>分析係数表!H13</f>
        <v>1.6879182236800124E-2</v>
      </c>
      <c r="O10" s="92">
        <f t="shared" si="4"/>
        <v>0.12726026302713159</v>
      </c>
      <c r="P10" s="86">
        <f>分析係数表!C13</f>
        <v>6.684233532602335E-2</v>
      </c>
      <c r="Q10" s="92">
        <f t="shared" si="5"/>
        <v>8.5063731749374615E-3</v>
      </c>
      <c r="R10" s="93">
        <v>9.5034059741214323E-3</v>
      </c>
      <c r="S10" s="94">
        <f t="shared" si="6"/>
        <v>3.4882451095473249E-2</v>
      </c>
      <c r="T10" s="95">
        <f>分析係数表!F13</f>
        <v>0.36934894381465649</v>
      </c>
      <c r="U10" s="96">
        <f t="shared" si="7"/>
        <v>1.2883796469779453E-2</v>
      </c>
      <c r="V10" s="97">
        <f>分析係数表!D13</f>
        <v>0.1651861487951434</v>
      </c>
      <c r="W10" s="98">
        <f t="shared" si="8"/>
        <v>0</v>
      </c>
      <c r="X10" s="86">
        <f>分析係数表!E13</f>
        <v>0.12199715046769498</v>
      </c>
      <c r="Y10" s="99">
        <f t="shared" si="9"/>
        <v>0</v>
      </c>
    </row>
    <row r="11" spans="1:25">
      <c r="A11" s="10" t="s">
        <v>231</v>
      </c>
      <c r="B11" s="9" t="s">
        <v>276</v>
      </c>
      <c r="C11" s="100"/>
      <c r="D11" s="86">
        <f>投入係数表!X11</f>
        <v>6.2222105693241832E-2</v>
      </c>
      <c r="E11" s="87">
        <f t="shared" si="0"/>
        <v>2.1294531149886651</v>
      </c>
      <c r="F11" s="86">
        <f>分析係数表!C14</f>
        <v>0.21710827927701792</v>
      </c>
      <c r="G11" s="87">
        <f t="shared" si="1"/>
        <v>0.46232190159627484</v>
      </c>
      <c r="H11" s="87">
        <v>0.51965305089244085</v>
      </c>
      <c r="I11" s="87">
        <f t="shared" si="2"/>
        <v>0.51965305089244085</v>
      </c>
      <c r="J11" s="86">
        <f>分析係数表!G14</f>
        <v>0.17574790290253137</v>
      </c>
      <c r="K11" s="88">
        <f t="shared" si="3"/>
        <v>9.1327933931248884E-2</v>
      </c>
      <c r="L11" s="89"/>
      <c r="M11" s="90"/>
      <c r="N11" s="91">
        <f>分析係数表!H14</f>
        <v>1.1225515443921091E-3</v>
      </c>
      <c r="O11" s="92">
        <f t="shared" si="4"/>
        <v>8.4634553260167066E-3</v>
      </c>
      <c r="P11" s="86">
        <f>分析係数表!C14</f>
        <v>0.21710827927701792</v>
      </c>
      <c r="Q11" s="92">
        <f t="shared" si="5"/>
        <v>1.8374862225693999E-3</v>
      </c>
      <c r="R11" s="93">
        <v>1.0338418659357158E-2</v>
      </c>
      <c r="S11" s="94">
        <f t="shared" si="6"/>
        <v>0.52999146955179799</v>
      </c>
      <c r="T11" s="95">
        <f>分析係数表!F14</f>
        <v>0.32729567218469302</v>
      </c>
      <c r="U11" s="96">
        <f t="shared" si="7"/>
        <v>0.17346391427910898</v>
      </c>
      <c r="V11" s="97">
        <f>分析係数表!D14</f>
        <v>4.5196804531672026E-2</v>
      </c>
      <c r="W11" s="98">
        <f t="shared" si="8"/>
        <v>0</v>
      </c>
      <c r="X11" s="86">
        <f>分析係数表!E14</f>
        <v>3.8130342673435243E-2</v>
      </c>
      <c r="Y11" s="99">
        <f t="shared" si="9"/>
        <v>0</v>
      </c>
    </row>
    <row r="12" spans="1:25">
      <c r="A12" s="10" t="s">
        <v>232</v>
      </c>
      <c r="B12" s="9" t="s">
        <v>29</v>
      </c>
      <c r="C12" s="100"/>
      <c r="D12" s="86">
        <f>投入係数表!X12</f>
        <v>3.7390508277563295E-2</v>
      </c>
      <c r="E12" s="87">
        <f t="shared" si="0"/>
        <v>1.2796309838050786</v>
      </c>
      <c r="F12" s="86">
        <f>分析係数表!C15</f>
        <v>0.1777237835164599</v>
      </c>
      <c r="G12" s="87">
        <f t="shared" si="1"/>
        <v>0.22742085994672839</v>
      </c>
      <c r="H12" s="87">
        <v>0.26998984999676073</v>
      </c>
      <c r="I12" s="87">
        <f t="shared" si="2"/>
        <v>0.26998984999676073</v>
      </c>
      <c r="J12" s="86">
        <f>分析係数表!G15</f>
        <v>0.10387096116118634</v>
      </c>
      <c r="K12" s="88">
        <f t="shared" si="3"/>
        <v>2.8044105222928061E-2</v>
      </c>
      <c r="L12" s="89"/>
      <c r="M12" s="90"/>
      <c r="N12" s="91">
        <f>分析係数表!H15</f>
        <v>7.5144901505810619E-3</v>
      </c>
      <c r="O12" s="92">
        <f t="shared" si="4"/>
        <v>5.6655350932393607E-2</v>
      </c>
      <c r="P12" s="86">
        <f>分析係数表!C15</f>
        <v>0.1777237835164599</v>
      </c>
      <c r="Q12" s="92">
        <f t="shared" si="5"/>
        <v>1.0069003324157786E-2</v>
      </c>
      <c r="R12" s="93">
        <v>2.3633940974237648E-2</v>
      </c>
      <c r="S12" s="94">
        <f t="shared" si="6"/>
        <v>0.29362379097099839</v>
      </c>
      <c r="T12" s="95">
        <f>分析係数表!F15</f>
        <v>0.33005409485469872</v>
      </c>
      <c r="U12" s="96">
        <f t="shared" si="7"/>
        <v>9.6911734556738127E-2</v>
      </c>
      <c r="V12" s="97">
        <f>分析係数表!D15</f>
        <v>1.862209422908882E-2</v>
      </c>
      <c r="W12" s="98">
        <f t="shared" si="8"/>
        <v>0</v>
      </c>
      <c r="X12" s="86">
        <f>分析係数表!E15</f>
        <v>1.8544573004253467E-2</v>
      </c>
      <c r="Y12" s="99">
        <f t="shared" si="9"/>
        <v>0</v>
      </c>
    </row>
    <row r="13" spans="1:25">
      <c r="A13" s="10" t="s">
        <v>233</v>
      </c>
      <c r="B13" s="9" t="s">
        <v>30</v>
      </c>
      <c r="C13" s="100"/>
      <c r="D13" s="86">
        <f>投入係数表!X13</f>
        <v>8.8707686324377352E-3</v>
      </c>
      <c r="E13" s="87">
        <f t="shared" si="0"/>
        <v>0.30358802046681577</v>
      </c>
      <c r="F13" s="86">
        <f>分析係数表!C16</f>
        <v>0.12368252551663639</v>
      </c>
      <c r="G13" s="87">
        <f t="shared" si="1"/>
        <v>3.7548533087932073E-2</v>
      </c>
      <c r="H13" s="87">
        <v>6.296536733360196E-2</v>
      </c>
      <c r="I13" s="87">
        <f t="shared" si="2"/>
        <v>6.296536733360196E-2</v>
      </c>
      <c r="J13" s="86">
        <f>分析係数表!G16</f>
        <v>1.9772048092292722E-2</v>
      </c>
      <c r="K13" s="88">
        <f t="shared" si="3"/>
        <v>1.2449542710688552E-3</v>
      </c>
      <c r="L13" s="89"/>
      <c r="M13" s="90"/>
      <c r="N13" s="91">
        <f>分析係数表!H16</f>
        <v>1.7113434381227897E-2</v>
      </c>
      <c r="O13" s="92">
        <f t="shared" si="4"/>
        <v>0.1290264024701642</v>
      </c>
      <c r="P13" s="86">
        <f>分析係数表!C16</f>
        <v>0.12368252551663639</v>
      </c>
      <c r="Q13" s="92">
        <f t="shared" si="5"/>
        <v>1.5958311315835881E-2</v>
      </c>
      <c r="R13" s="93">
        <v>2.3194044750712389E-2</v>
      </c>
      <c r="S13" s="94">
        <f t="shared" si="6"/>
        <v>8.6159412084314352E-2</v>
      </c>
      <c r="T13" s="95">
        <f>分析係数表!F16</f>
        <v>0.17086837167280561</v>
      </c>
      <c r="U13" s="96">
        <f t="shared" si="7"/>
        <v>1.4721918447133043E-2</v>
      </c>
      <c r="V13" s="97">
        <f>分析係数表!D16</f>
        <v>1.2952602682604767E-2</v>
      </c>
      <c r="W13" s="98">
        <f t="shared" si="8"/>
        <v>0</v>
      </c>
      <c r="X13" s="86">
        <f>分析係数表!E16</f>
        <v>1.2952602682604767E-2</v>
      </c>
      <c r="Y13" s="99">
        <f t="shared" si="9"/>
        <v>0</v>
      </c>
    </row>
    <row r="14" spans="1:25">
      <c r="A14" s="10" t="s">
        <v>2</v>
      </c>
      <c r="B14" s="9" t="s">
        <v>388</v>
      </c>
      <c r="C14" s="100"/>
      <c r="D14" s="86">
        <f>投入係数表!X14</f>
        <v>5.9246246856448678E-2</v>
      </c>
      <c r="E14" s="87">
        <f t="shared" si="0"/>
        <v>2.0276090549207333</v>
      </c>
      <c r="F14" s="86">
        <f>分析係数表!C17</f>
        <v>0.19283956701830429</v>
      </c>
      <c r="G14" s="87">
        <f t="shared" si="1"/>
        <v>0.3910032522333074</v>
      </c>
      <c r="H14" s="87">
        <v>0.42578678728433805</v>
      </c>
      <c r="I14" s="87">
        <f t="shared" si="2"/>
        <v>0.42578678728433805</v>
      </c>
      <c r="J14" s="86">
        <f>分析係数表!G17</f>
        <v>0.23402763404868787</v>
      </c>
      <c r="K14" s="88">
        <f t="shared" si="3"/>
        <v>9.9645874437345572E-2</v>
      </c>
      <c r="L14" s="89"/>
      <c r="M14" s="90"/>
      <c r="N14" s="91">
        <f>分析係数表!H17</f>
        <v>3.1766349957435482E-3</v>
      </c>
      <c r="O14" s="92">
        <f t="shared" si="4"/>
        <v>2.3950177172573296E-2</v>
      </c>
      <c r="P14" s="86">
        <f>分析係数表!C17</f>
        <v>0.19283956701830429</v>
      </c>
      <c r="Q14" s="92">
        <f t="shared" si="5"/>
        <v>4.6185417959707098E-3</v>
      </c>
      <c r="R14" s="93">
        <v>1.0618217827880231E-2</v>
      </c>
      <c r="S14" s="94">
        <f t="shared" si="6"/>
        <v>0.4364050051122183</v>
      </c>
      <c r="T14" s="95">
        <f>分析係数表!F17</f>
        <v>0.36995154049829787</v>
      </c>
      <c r="U14" s="96">
        <f t="shared" si="7"/>
        <v>0.16144870392243271</v>
      </c>
      <c r="V14" s="97">
        <f>分析係数表!D17</f>
        <v>4.4453920652026524E-2</v>
      </c>
      <c r="W14" s="98">
        <f t="shared" si="8"/>
        <v>0</v>
      </c>
      <c r="X14" s="86">
        <f>分析係数表!E17</f>
        <v>4.2061277361062542E-2</v>
      </c>
      <c r="Y14" s="99">
        <f t="shared" si="9"/>
        <v>0</v>
      </c>
    </row>
    <row r="15" spans="1:25">
      <c r="A15" s="10" t="s">
        <v>3</v>
      </c>
      <c r="B15" s="9" t="s">
        <v>31</v>
      </c>
      <c r="C15" s="100"/>
      <c r="D15" s="86">
        <f>投入係数表!X15</f>
        <v>7.6078858074256637E-3</v>
      </c>
      <c r="E15" s="87">
        <f t="shared" si="0"/>
        <v>0.26036785400626911</v>
      </c>
      <c r="F15" s="86">
        <f>分析係数表!C18</f>
        <v>0.30630539049432115</v>
      </c>
      <c r="G15" s="87">
        <f t="shared" si="1"/>
        <v>7.975207719355866E-2</v>
      </c>
      <c r="H15" s="87">
        <v>8.7504445829526281E-2</v>
      </c>
      <c r="I15" s="87">
        <f t="shared" si="2"/>
        <v>8.7504445829526281E-2</v>
      </c>
      <c r="J15" s="86">
        <f>分析係数表!G18</f>
        <v>0.21755179396051724</v>
      </c>
      <c r="K15" s="88">
        <f t="shared" si="3"/>
        <v>1.9036749169734343E-2</v>
      </c>
      <c r="L15" s="89"/>
      <c r="M15" s="90"/>
      <c r="N15" s="91">
        <f>分析係数表!H18</f>
        <v>5.3704565311248737E-4</v>
      </c>
      <c r="O15" s="92">
        <f t="shared" si="4"/>
        <v>4.0490451559713272E-3</v>
      </c>
      <c r="P15" s="86">
        <f>分析係数表!C18</f>
        <v>0.30630539049432115</v>
      </c>
      <c r="Q15" s="92">
        <f t="shared" si="5"/>
        <v>1.2402443576289368E-3</v>
      </c>
      <c r="R15" s="93">
        <v>3.2773861077465224E-3</v>
      </c>
      <c r="S15" s="94">
        <f t="shared" si="6"/>
        <v>9.0781831937272808E-2</v>
      </c>
      <c r="T15" s="95">
        <f>分析係数表!F18</f>
        <v>0.4635011306393737</v>
      </c>
      <c r="U15" s="96">
        <f t="shared" si="7"/>
        <v>4.2077481744439552E-2</v>
      </c>
      <c r="V15" s="97">
        <f>分析係数表!D18</f>
        <v>4.1488554421314744E-2</v>
      </c>
      <c r="W15" s="98">
        <f t="shared" si="8"/>
        <v>0</v>
      </c>
      <c r="X15" s="86">
        <f>分析係数表!E18</f>
        <v>3.8178621954614265E-2</v>
      </c>
      <c r="Y15" s="99">
        <f t="shared" si="9"/>
        <v>0</v>
      </c>
    </row>
    <row r="16" spans="1:25">
      <c r="A16" s="10" t="s">
        <v>4</v>
      </c>
      <c r="B16" s="9" t="s">
        <v>32</v>
      </c>
      <c r="C16" s="100"/>
      <c r="D16" s="86">
        <f>投入係数表!X16</f>
        <v>5.5475077728471449E-3</v>
      </c>
      <c r="E16" s="87">
        <f t="shared" si="0"/>
        <v>0.18985467585350868</v>
      </c>
      <c r="F16" s="86">
        <f>分析係数表!C19</f>
        <v>0.36966314955627488</v>
      </c>
      <c r="G16" s="87">
        <f t="shared" si="1"/>
        <v>7.0182277433993676E-2</v>
      </c>
      <c r="H16" s="87">
        <v>0.11165798567580477</v>
      </c>
      <c r="I16" s="87">
        <f t="shared" si="2"/>
        <v>0.11165798567580477</v>
      </c>
      <c r="J16" s="86">
        <f>分析係数表!G19</f>
        <v>4.2381117789262797E-2</v>
      </c>
      <c r="K16" s="88">
        <f t="shared" si="3"/>
        <v>4.7321902430380999E-3</v>
      </c>
      <c r="L16" s="89"/>
      <c r="M16" s="90"/>
      <c r="N16" s="91">
        <f>分析係数表!H19</f>
        <v>-1.254655481313475E-4</v>
      </c>
      <c r="O16" s="92">
        <f t="shared" si="4"/>
        <v>-9.4594503643829532E-4</v>
      </c>
      <c r="P16" s="86">
        <f>分析係数表!C19</f>
        <v>0.36966314955627488</v>
      </c>
      <c r="Q16" s="92">
        <f t="shared" si="5"/>
        <v>-3.4968102147690545E-4</v>
      </c>
      <c r="R16" s="93">
        <v>2.2193054550997929E-3</v>
      </c>
      <c r="S16" s="94">
        <f t="shared" si="6"/>
        <v>0.11387729113090457</v>
      </c>
      <c r="T16" s="95">
        <f>分析係数表!F19</f>
        <v>0.17645477862102601</v>
      </c>
      <c r="U16" s="96">
        <f t="shared" si="7"/>
        <v>2.0094192196465896E-2</v>
      </c>
      <c r="V16" s="97">
        <f>分析係数表!D19</f>
        <v>8.3109656186295868E-3</v>
      </c>
      <c r="W16" s="98">
        <f t="shared" si="8"/>
        <v>0</v>
      </c>
      <c r="X16" s="86">
        <f>分析係数表!E19</f>
        <v>8.1137788631236215E-3</v>
      </c>
      <c r="Y16" s="99">
        <f t="shared" si="9"/>
        <v>0</v>
      </c>
    </row>
    <row r="17" spans="1:25">
      <c r="A17" s="10" t="s">
        <v>5</v>
      </c>
      <c r="B17" s="9" t="s">
        <v>33</v>
      </c>
      <c r="C17" s="100"/>
      <c r="D17" s="86">
        <f>投入係数表!X17</f>
        <v>1.8523738045765299E-2</v>
      </c>
      <c r="E17" s="87">
        <f t="shared" si="0"/>
        <v>0.63394562500435081</v>
      </c>
      <c r="F17" s="86">
        <f>分析係数表!C20</f>
        <v>0.11840151680286914</v>
      </c>
      <c r="G17" s="87">
        <f t="shared" si="1"/>
        <v>7.5060123571058027E-2</v>
      </c>
      <c r="H17" s="87">
        <v>8.2818432554704599E-2</v>
      </c>
      <c r="I17" s="87">
        <f t="shared" si="2"/>
        <v>8.2818432554704599E-2</v>
      </c>
      <c r="J17" s="86">
        <f>分析係数表!G20</f>
        <v>0.11103277983246747</v>
      </c>
      <c r="K17" s="88">
        <f t="shared" si="3"/>
        <v>9.1955607879165725E-3</v>
      </c>
      <c r="L17" s="89"/>
      <c r="M17" s="90"/>
      <c r="N17" s="91">
        <f>分析係数表!H20</f>
        <v>6.0558701736942728E-4</v>
      </c>
      <c r="O17" s="92">
        <f t="shared" si="4"/>
        <v>4.5658114258774335E-3</v>
      </c>
      <c r="P17" s="86">
        <f>分析係数表!C20</f>
        <v>0.11840151680286914</v>
      </c>
      <c r="Q17" s="92">
        <f t="shared" si="5"/>
        <v>5.4059899825975892E-4</v>
      </c>
      <c r="R17" s="93">
        <v>1.4099275036333178E-3</v>
      </c>
      <c r="S17" s="94">
        <f t="shared" si="6"/>
        <v>8.422836005833792E-2</v>
      </c>
      <c r="T17" s="95">
        <f>分析係数表!F20</f>
        <v>0.24737258814980315</v>
      </c>
      <c r="U17" s="96">
        <f t="shared" si="7"/>
        <v>2.0835787423244555E-2</v>
      </c>
      <c r="V17" s="97">
        <f>分析係数表!D20</f>
        <v>2.4837040813006365E-2</v>
      </c>
      <c r="W17" s="98">
        <f t="shared" si="8"/>
        <v>0</v>
      </c>
      <c r="X17" s="86">
        <f>分析係数表!E20</f>
        <v>2.4562278789456368E-2</v>
      </c>
      <c r="Y17" s="99">
        <f t="shared" si="9"/>
        <v>0</v>
      </c>
    </row>
    <row r="18" spans="1:25">
      <c r="A18" s="10" t="s">
        <v>6</v>
      </c>
      <c r="B18" s="9" t="s">
        <v>34</v>
      </c>
      <c r="C18" s="100"/>
      <c r="D18" s="86">
        <f>投入係数表!X18</f>
        <v>1.5539139535442654E-2</v>
      </c>
      <c r="E18" s="87">
        <f t="shared" si="0"/>
        <v>0.53180246343842219</v>
      </c>
      <c r="F18" s="86">
        <f>分析係数表!C21</f>
        <v>0.26258212636596168</v>
      </c>
      <c r="G18" s="87">
        <f t="shared" si="1"/>
        <v>0.1396418216563175</v>
      </c>
      <c r="H18" s="87">
        <v>0.15416489730253402</v>
      </c>
      <c r="I18" s="87">
        <f t="shared" si="2"/>
        <v>0.15416489730253402</v>
      </c>
      <c r="J18" s="86">
        <f>分析係数表!G21</f>
        <v>0.28467983327929475</v>
      </c>
      <c r="K18" s="88">
        <f t="shared" si="3"/>
        <v>4.3887637261604981E-2</v>
      </c>
      <c r="L18" s="89"/>
      <c r="M18" s="90"/>
      <c r="N18" s="91">
        <f>分析係数表!H21</f>
        <v>1.0324354165676096E-3</v>
      </c>
      <c r="O18" s="92">
        <f t="shared" si="4"/>
        <v>7.784026549844756E-3</v>
      </c>
      <c r="P18" s="86">
        <f>分析係数表!C21</f>
        <v>0.26258212636596168</v>
      </c>
      <c r="Q18" s="92">
        <f t="shared" si="5"/>
        <v>2.0439462431473365E-3</v>
      </c>
      <c r="R18" s="93">
        <v>5.9377981960050856E-3</v>
      </c>
      <c r="S18" s="94">
        <f t="shared" si="6"/>
        <v>0.16010269549853912</v>
      </c>
      <c r="T18" s="95">
        <f>分析係数表!F21</f>
        <v>0.42515189534375575</v>
      </c>
      <c r="U18" s="96">
        <f t="shared" si="7"/>
        <v>6.8067964440848103E-2</v>
      </c>
      <c r="V18" s="97">
        <f>分析係数表!D21</f>
        <v>6.1343946819791585E-2</v>
      </c>
      <c r="W18" s="98">
        <f t="shared" si="8"/>
        <v>0</v>
      </c>
      <c r="X18" s="86">
        <f>分析係数表!E21</f>
        <v>5.4343995376178865E-2</v>
      </c>
      <c r="Y18" s="99">
        <f t="shared" si="9"/>
        <v>0</v>
      </c>
    </row>
    <row r="19" spans="1:25">
      <c r="A19" s="10" t="s">
        <v>7</v>
      </c>
      <c r="B19" s="9" t="s">
        <v>277</v>
      </c>
      <c r="C19" s="100"/>
      <c r="D19" s="86">
        <f>投入係数表!X19</f>
        <v>1.7260855220753229E-4</v>
      </c>
      <c r="E19" s="87">
        <f t="shared" si="0"/>
        <v>5.9072545854380416E-3</v>
      </c>
      <c r="F19" s="86">
        <f>分析係数表!C22</f>
        <v>0.19256748567873505</v>
      </c>
      <c r="G19" s="87">
        <f t="shared" si="1"/>
        <v>1.1375451627819821E-3</v>
      </c>
      <c r="H19" s="87">
        <v>7.7086163780837611E-3</v>
      </c>
      <c r="I19" s="87">
        <f t="shared" si="2"/>
        <v>7.7086163780837611E-3</v>
      </c>
      <c r="J19" s="86">
        <f>分析係数表!G22</f>
        <v>0.19753386347788673</v>
      </c>
      <c r="K19" s="88">
        <f t="shared" si="3"/>
        <v>1.5227127752317994E-3</v>
      </c>
      <c r="L19" s="89"/>
      <c r="M19" s="90"/>
      <c r="N19" s="91">
        <f>分析係数表!H22</f>
        <v>4.8211298587508529E-5</v>
      </c>
      <c r="O19" s="92">
        <f t="shared" si="4"/>
        <v>3.6348813900175236E-4</v>
      </c>
      <c r="P19" s="86">
        <f>分析係数表!C22</f>
        <v>0.19256748567873505</v>
      </c>
      <c r="Q19" s="92">
        <f t="shared" si="5"/>
        <v>6.9995997001609997E-5</v>
      </c>
      <c r="R19" s="93">
        <v>1.7086251812853171E-3</v>
      </c>
      <c r="S19" s="94">
        <f t="shared" si="6"/>
        <v>9.4172415593690786E-3</v>
      </c>
      <c r="T19" s="95">
        <f>分析係数表!F22</f>
        <v>0.41915604646677446</v>
      </c>
      <c r="U19" s="96">
        <f t="shared" si="7"/>
        <v>3.9472937406477447E-3</v>
      </c>
      <c r="V19" s="97">
        <f>分析係数表!D22</f>
        <v>2.9425619037728289E-2</v>
      </c>
      <c r="W19" s="98">
        <f t="shared" si="8"/>
        <v>0</v>
      </c>
      <c r="X19" s="86">
        <f>分析係数表!E22</f>
        <v>2.8940662878506891E-2</v>
      </c>
      <c r="Y19" s="99">
        <f t="shared" si="9"/>
        <v>0</v>
      </c>
    </row>
    <row r="20" spans="1:25">
      <c r="A20" s="10" t="s">
        <v>8</v>
      </c>
      <c r="B20" s="9" t="s">
        <v>278</v>
      </c>
      <c r="C20" s="100"/>
      <c r="D20" s="86">
        <f>投入係数表!X20</f>
        <v>4.5883286029850352E-5</v>
      </c>
      <c r="E20" s="87">
        <f t="shared" si="0"/>
        <v>1.5702828644835298E-3</v>
      </c>
      <c r="F20" s="86">
        <f>分析係数表!C23</f>
        <v>0.20116432520583094</v>
      </c>
      <c r="G20" s="87">
        <f t="shared" si="1"/>
        <v>3.1588489281610853E-4</v>
      </c>
      <c r="H20" s="87">
        <v>7.8444051381168223E-3</v>
      </c>
      <c r="I20" s="87">
        <f t="shared" si="2"/>
        <v>7.8444051381168223E-3</v>
      </c>
      <c r="J20" s="86">
        <f>分析係数表!G23</f>
        <v>0.20785566100352021</v>
      </c>
      <c r="K20" s="88">
        <f t="shared" si="3"/>
        <v>1.6305040151626824E-3</v>
      </c>
      <c r="L20" s="89"/>
      <c r="M20" s="90"/>
      <c r="N20" s="91">
        <f>分析係数表!H23</f>
        <v>2.5225877402069866E-5</v>
      </c>
      <c r="O20" s="92">
        <f t="shared" si="4"/>
        <v>1.901900073262181E-4</v>
      </c>
      <c r="P20" s="86">
        <f>分析係数表!C23</f>
        <v>0.20116432520583094</v>
      </c>
      <c r="Q20" s="92">
        <f t="shared" si="5"/>
        <v>3.8259444484670709E-5</v>
      </c>
      <c r="R20" s="93">
        <v>1.6287392572406673E-3</v>
      </c>
      <c r="S20" s="94">
        <f t="shared" si="6"/>
        <v>9.4731443953574891E-3</v>
      </c>
      <c r="T20" s="95">
        <f>分析係数表!F23</f>
        <v>0.42478695148042223</v>
      </c>
      <c r="U20" s="96">
        <f t="shared" si="7"/>
        <v>4.0240681286377554E-3</v>
      </c>
      <c r="V20" s="97">
        <f>分析係数表!D23</f>
        <v>3.5044555722743287E-2</v>
      </c>
      <c r="W20" s="98">
        <f t="shared" si="8"/>
        <v>0</v>
      </c>
      <c r="X20" s="86">
        <f>分析係数表!E23</f>
        <v>3.4275414947972954E-2</v>
      </c>
      <c r="Y20" s="99">
        <f t="shared" si="9"/>
        <v>0</v>
      </c>
    </row>
    <row r="21" spans="1:25">
      <c r="A21" s="10" t="s">
        <v>9</v>
      </c>
      <c r="B21" s="9" t="s">
        <v>279</v>
      </c>
      <c r="C21" s="100"/>
      <c r="D21" s="86">
        <f>投入係数表!X21</f>
        <v>1.1361575588343897E-4</v>
      </c>
      <c r="E21" s="87">
        <f t="shared" si="0"/>
        <v>3.8883194739592168E-3</v>
      </c>
      <c r="F21" s="86">
        <f>分析係数表!C24</f>
        <v>0.46796458506974481</v>
      </c>
      <c r="G21" s="87">
        <f t="shared" si="1"/>
        <v>1.8195958092499334E-3</v>
      </c>
      <c r="H21" s="87">
        <v>9.2036636804465142E-3</v>
      </c>
      <c r="I21" s="87">
        <f t="shared" si="2"/>
        <v>9.2036636804465142E-3</v>
      </c>
      <c r="J21" s="86">
        <f>分析係数表!G24</f>
        <v>0.19290112247208774</v>
      </c>
      <c r="K21" s="88">
        <f t="shared" si="3"/>
        <v>1.7753970548137188E-3</v>
      </c>
      <c r="L21" s="89"/>
      <c r="M21" s="90"/>
      <c r="N21" s="91">
        <f>分析係数表!H24</f>
        <v>1.1220536652328578E-3</v>
      </c>
      <c r="O21" s="92">
        <f t="shared" si="4"/>
        <v>8.4597015758721104E-3</v>
      </c>
      <c r="P21" s="86">
        <f>分析係数表!C24</f>
        <v>0.46796458506974481</v>
      </c>
      <c r="Q21" s="92">
        <f t="shared" si="5"/>
        <v>3.9588407377668588E-3</v>
      </c>
      <c r="R21" s="93">
        <v>8.0342193931039353E-3</v>
      </c>
      <c r="S21" s="94">
        <f t="shared" si="6"/>
        <v>1.7237883073550449E-2</v>
      </c>
      <c r="T21" s="95">
        <f>分析係数表!F24</f>
        <v>0.36341689561906876</v>
      </c>
      <c r="U21" s="96">
        <f t="shared" si="7"/>
        <v>6.2645379536341956E-3</v>
      </c>
      <c r="V21" s="97">
        <f>分析係数表!D24</f>
        <v>4.5804723184795566E-2</v>
      </c>
      <c r="W21" s="98">
        <f t="shared" si="8"/>
        <v>0</v>
      </c>
      <c r="X21" s="86">
        <f>分析係数表!E24</f>
        <v>4.4933066139114755E-2</v>
      </c>
      <c r="Y21" s="99">
        <f t="shared" si="9"/>
        <v>0</v>
      </c>
    </row>
    <row r="22" spans="1:25">
      <c r="A22" s="10" t="s">
        <v>10</v>
      </c>
      <c r="B22" s="9" t="s">
        <v>280</v>
      </c>
      <c r="C22" s="100"/>
      <c r="D22" s="86">
        <f>投入係数表!X22</f>
        <v>1.4333064588372302E-3</v>
      </c>
      <c r="E22" s="87">
        <f t="shared" si="0"/>
        <v>4.9052645671485512E-2</v>
      </c>
      <c r="F22" s="86">
        <f>分析係数表!C25</f>
        <v>0.11839811615034102</v>
      </c>
      <c r="G22" s="87">
        <f t="shared" si="1"/>
        <v>5.8077408396940639E-3</v>
      </c>
      <c r="H22" s="87">
        <v>1.1675776609152142E-2</v>
      </c>
      <c r="I22" s="87">
        <f t="shared" si="2"/>
        <v>1.1675776609152142E-2</v>
      </c>
      <c r="J22" s="86">
        <f>分析係数表!G25</f>
        <v>0.19601885967651284</v>
      </c>
      <c r="K22" s="88">
        <f t="shared" si="3"/>
        <v>2.2886724167637046E-3</v>
      </c>
      <c r="L22" s="89"/>
      <c r="M22" s="90"/>
      <c r="N22" s="91">
        <f>分析係数表!H25</f>
        <v>4.7721717414244671E-4</v>
      </c>
      <c r="O22" s="92">
        <f t="shared" si="4"/>
        <v>3.597969513595659E-3</v>
      </c>
      <c r="P22" s="86">
        <f>分析係数表!C25</f>
        <v>0.11839811615034102</v>
      </c>
      <c r="Q22" s="92">
        <f t="shared" si="5"/>
        <v>4.2599281237608479E-4</v>
      </c>
      <c r="R22" s="93">
        <v>2.6873807515365431E-3</v>
      </c>
      <c r="S22" s="94">
        <f t="shared" si="6"/>
        <v>1.4363157360688685E-2</v>
      </c>
      <c r="T22" s="95">
        <f>分析係数表!F25</f>
        <v>0.34892899519140697</v>
      </c>
      <c r="U22" s="96">
        <f t="shared" si="7"/>
        <v>5.0117220656411641E-3</v>
      </c>
      <c r="V22" s="97">
        <f>分析係数表!D25</f>
        <v>3.4959095734715541E-2</v>
      </c>
      <c r="W22" s="98">
        <f t="shared" si="8"/>
        <v>0</v>
      </c>
      <c r="X22" s="86">
        <f>分析係数表!E25</f>
        <v>3.4440766876912506E-2</v>
      </c>
      <c r="Y22" s="99">
        <f t="shared" si="9"/>
        <v>0</v>
      </c>
    </row>
    <row r="23" spans="1:25">
      <c r="A23" s="10" t="s">
        <v>11</v>
      </c>
      <c r="B23" s="9" t="s">
        <v>35</v>
      </c>
      <c r="C23" s="100"/>
      <c r="D23" s="86">
        <f>投入係数表!X23</f>
        <v>1.3371700500127818E-3</v>
      </c>
      <c r="E23" s="87">
        <f t="shared" si="0"/>
        <v>4.5762529193520016E-2</v>
      </c>
      <c r="F23" s="86">
        <f>分析係数表!C26</f>
        <v>0.29113960871661038</v>
      </c>
      <c r="G23" s="87">
        <f t="shared" si="1"/>
        <v>1.3323284843283876E-2</v>
      </c>
      <c r="H23" s="87">
        <v>2.0882420814948035E-2</v>
      </c>
      <c r="I23" s="87">
        <f t="shared" si="2"/>
        <v>2.0882420814948035E-2</v>
      </c>
      <c r="J23" s="86">
        <f>分析係数表!G26</f>
        <v>0.2004458717578543</v>
      </c>
      <c r="K23" s="88">
        <f t="shared" si="3"/>
        <v>4.1857950446666211E-3</v>
      </c>
      <c r="L23" s="89"/>
      <c r="M23" s="90"/>
      <c r="N23" s="91">
        <f>分析係数表!H26</f>
        <v>1.0726059667332082E-2</v>
      </c>
      <c r="O23" s="92">
        <f t="shared" si="4"/>
        <v>8.0868916240112748E-2</v>
      </c>
      <c r="P23" s="86">
        <f>分析係数表!C26</f>
        <v>0.29113960871661038</v>
      </c>
      <c r="Q23" s="92">
        <f t="shared" si="5"/>
        <v>2.3544144631482765E-2</v>
      </c>
      <c r="R23" s="93">
        <v>2.6489781149158467E-2</v>
      </c>
      <c r="S23" s="94">
        <f t="shared" si="6"/>
        <v>4.7372201964106506E-2</v>
      </c>
      <c r="T23" s="95">
        <f>分析係数表!F26</f>
        <v>0.34176102976079403</v>
      </c>
      <c r="U23" s="96">
        <f t="shared" si="7"/>
        <v>1.6189972525289351E-2</v>
      </c>
      <c r="V23" s="97">
        <f>分析係数表!D26</f>
        <v>2.5195355338839619E-2</v>
      </c>
      <c r="W23" s="98">
        <f t="shared" si="8"/>
        <v>0</v>
      </c>
      <c r="X23" s="86">
        <f>分析係数表!E26</f>
        <v>2.4685974681555249E-2</v>
      </c>
      <c r="Y23" s="99">
        <f t="shared" si="9"/>
        <v>0</v>
      </c>
    </row>
    <row r="24" spans="1:25">
      <c r="A24" s="10" t="s">
        <v>12</v>
      </c>
      <c r="B24" s="9" t="s">
        <v>389</v>
      </c>
      <c r="C24" s="100"/>
      <c r="D24" s="86">
        <f>投入係数表!X24</f>
        <v>5.6807877941719487E-5</v>
      </c>
      <c r="E24" s="87">
        <f t="shared" si="0"/>
        <v>1.9441597369796084E-3</v>
      </c>
      <c r="F24" s="86">
        <f>分析係数表!C27</f>
        <v>0.22390034937983039</v>
      </c>
      <c r="G24" s="87">
        <f t="shared" si="1"/>
        <v>4.3529804435993346E-4</v>
      </c>
      <c r="H24" s="87">
        <v>1.3645151126479192E-3</v>
      </c>
      <c r="I24" s="87">
        <f t="shared" si="2"/>
        <v>1.3645151126479192E-3</v>
      </c>
      <c r="J24" s="86">
        <f>分析係数表!G27</f>
        <v>0.17801424712710151</v>
      </c>
      <c r="K24" s="88">
        <f t="shared" si="3"/>
        <v>2.4290313047157144E-4</v>
      </c>
      <c r="L24" s="89"/>
      <c r="M24" s="90"/>
      <c r="N24" s="91">
        <f>分析係数表!H27</f>
        <v>1.001616696609949E-2</v>
      </c>
      <c r="O24" s="92">
        <f t="shared" si="4"/>
        <v>7.5516694158942368E-2</v>
      </c>
      <c r="P24" s="86">
        <f>分析係数表!C27</f>
        <v>0.22390034937983039</v>
      </c>
      <c r="Q24" s="92">
        <f t="shared" si="5"/>
        <v>1.6908214206196991E-2</v>
      </c>
      <c r="R24" s="93">
        <v>1.7267161942422789E-2</v>
      </c>
      <c r="S24" s="94">
        <f t="shared" si="6"/>
        <v>1.8631677055070708E-2</v>
      </c>
      <c r="T24" s="95">
        <f>分析係数表!F27</f>
        <v>0.3354402389489512</v>
      </c>
      <c r="U24" s="96">
        <f t="shared" si="7"/>
        <v>6.2498142033726098E-3</v>
      </c>
      <c r="V24" s="97">
        <f>分析係数表!D27</f>
        <v>2.2648101403620974E-2</v>
      </c>
      <c r="W24" s="98">
        <f t="shared" si="8"/>
        <v>0</v>
      </c>
      <c r="X24" s="86">
        <f>分析係数表!E27</f>
        <v>2.2430380263578655E-2</v>
      </c>
      <c r="Y24" s="99">
        <f t="shared" si="9"/>
        <v>0</v>
      </c>
    </row>
    <row r="25" spans="1:25">
      <c r="A25" s="10" t="s">
        <v>13</v>
      </c>
      <c r="B25" s="9" t="s">
        <v>197</v>
      </c>
      <c r="C25" s="100"/>
      <c r="D25" s="86">
        <f>投入係数表!X25</f>
        <v>2.1849183823738266E-6</v>
      </c>
      <c r="E25" s="87">
        <f t="shared" si="0"/>
        <v>7.4775374499215711E-5</v>
      </c>
      <c r="F25" s="86">
        <f>分析係数表!C28</f>
        <v>0.22512814125204084</v>
      </c>
      <c r="G25" s="87">
        <f t="shared" si="1"/>
        <v>1.6834041072433688E-5</v>
      </c>
      <c r="H25" s="87">
        <v>1.7447447929070617E-2</v>
      </c>
      <c r="I25" s="87">
        <f t="shared" si="2"/>
        <v>1.7447447929070617E-2</v>
      </c>
      <c r="J25" s="86">
        <f>分析係数表!G28</f>
        <v>0.17968722251031818</v>
      </c>
      <c r="K25" s="88">
        <f t="shared" si="3"/>
        <v>3.1350834582681022E-3</v>
      </c>
      <c r="L25" s="89"/>
      <c r="M25" s="90"/>
      <c r="N25" s="91">
        <f>分析係数表!H28</f>
        <v>8.1409051127791718E-3</v>
      </c>
      <c r="O25" s="92">
        <f t="shared" si="4"/>
        <v>6.1378194239319991E-2</v>
      </c>
      <c r="P25" s="86">
        <f>分析係数表!C28</f>
        <v>0.22512814125204084</v>
      </c>
      <c r="Q25" s="92">
        <f t="shared" si="5"/>
        <v>1.381795878250483E-2</v>
      </c>
      <c r="R25" s="93">
        <v>1.7781818836073507E-2</v>
      </c>
      <c r="S25" s="94">
        <f t="shared" si="6"/>
        <v>3.5229266765144124E-2</v>
      </c>
      <c r="T25" s="95">
        <f>分析係数表!F28</f>
        <v>0.30733691598411605</v>
      </c>
      <c r="U25" s="96">
        <f t="shared" si="7"/>
        <v>1.0827254199981111E-2</v>
      </c>
      <c r="V25" s="97">
        <f>分析係数表!D28</f>
        <v>2.8688437249149327E-2</v>
      </c>
      <c r="W25" s="98">
        <f t="shared" si="8"/>
        <v>0</v>
      </c>
      <c r="X25" s="86">
        <f>分析係数表!E28</f>
        <v>2.8133457885501985E-2</v>
      </c>
      <c r="Y25" s="99">
        <f t="shared" si="9"/>
        <v>0</v>
      </c>
    </row>
    <row r="26" spans="1:25">
      <c r="A26" s="10" t="s">
        <v>14</v>
      </c>
      <c r="B26" s="9" t="s">
        <v>55</v>
      </c>
      <c r="C26" s="85">
        <f>最終需要_まとめ!C27</f>
        <v>34.223417726924545</v>
      </c>
      <c r="D26" s="86">
        <f>投入係数表!X26</f>
        <v>5.7830419744670437E-2</v>
      </c>
      <c r="E26" s="87">
        <f t="shared" si="0"/>
        <v>1.9791546122452415</v>
      </c>
      <c r="F26" s="86">
        <f>分析係数表!C29</f>
        <v>0.20292812083079403</v>
      </c>
      <c r="G26" s="87">
        <f t="shared" si="1"/>
        <v>0.40162612629652567</v>
      </c>
      <c r="H26" s="87">
        <v>0.42169703726787994</v>
      </c>
      <c r="I26" s="87">
        <f t="shared" si="2"/>
        <v>34.645114764192428</v>
      </c>
      <c r="J26" s="86">
        <f>分析係数表!G29</f>
        <v>0.25422836329948895</v>
      </c>
      <c r="K26" s="88">
        <f t="shared" si="3"/>
        <v>8.8077708228236009</v>
      </c>
      <c r="L26" s="89"/>
      <c r="M26" s="90"/>
      <c r="N26" s="91">
        <f>分析係数表!H29</f>
        <v>1.2173975242294967E-2</v>
      </c>
      <c r="O26" s="92">
        <f t="shared" si="4"/>
        <v>9.1785447285623212E-2</v>
      </c>
      <c r="P26" s="86">
        <f>分析係数表!C29</f>
        <v>0.20292812083079403</v>
      </c>
      <c r="Q26" s="92">
        <f t="shared" si="5"/>
        <v>1.8625848337285422E-2</v>
      </c>
      <c r="R26" s="93">
        <v>2.7160910303267363E-2</v>
      </c>
      <c r="S26" s="94">
        <f t="shared" si="6"/>
        <v>34.672275674495694</v>
      </c>
      <c r="T26" s="95">
        <f>分析係数表!F29</f>
        <v>0.40384720428768384</v>
      </c>
      <c r="U26" s="96">
        <f t="shared" si="7"/>
        <v>14.002301597436954</v>
      </c>
      <c r="V26" s="97">
        <f>分析係数表!D29</f>
        <v>7.670374473161555E-2</v>
      </c>
      <c r="W26" s="98">
        <f t="shared" si="8"/>
        <v>3</v>
      </c>
      <c r="X26" s="86">
        <f>分析係数表!E29</f>
        <v>6.1557890505000185E-2</v>
      </c>
      <c r="Y26" s="99">
        <f t="shared" si="9"/>
        <v>2</v>
      </c>
    </row>
    <row r="27" spans="1:25">
      <c r="A27" s="10" t="s">
        <v>15</v>
      </c>
      <c r="B27" s="9" t="s">
        <v>36</v>
      </c>
      <c r="C27" s="100"/>
      <c r="D27" s="86">
        <f>投入係数表!X27</f>
        <v>1.5250730308969309E-3</v>
      </c>
      <c r="E27" s="87">
        <f t="shared" si="0"/>
        <v>5.219321140045257E-2</v>
      </c>
      <c r="F27" s="86">
        <f>分析係数表!C30</f>
        <v>1</v>
      </c>
      <c r="G27" s="87">
        <f t="shared" si="1"/>
        <v>5.219321140045257E-2</v>
      </c>
      <c r="H27" s="87">
        <v>9.6309979514063102E-2</v>
      </c>
      <c r="I27" s="87">
        <f t="shared" si="2"/>
        <v>9.6309979514063102E-2</v>
      </c>
      <c r="J27" s="86">
        <f>分析係数表!G30</f>
        <v>0.34673715455884868</v>
      </c>
      <c r="K27" s="88">
        <f t="shared" si="3"/>
        <v>3.3394248252327251E-2</v>
      </c>
      <c r="L27" s="89"/>
      <c r="M27" s="90"/>
      <c r="N27" s="91">
        <f>分析係数表!H30</f>
        <v>0</v>
      </c>
      <c r="O27" s="92">
        <f t="shared" si="4"/>
        <v>0</v>
      </c>
      <c r="P27" s="86">
        <f>分析係数表!C30</f>
        <v>1</v>
      </c>
      <c r="Q27" s="92">
        <f t="shared" si="5"/>
        <v>0</v>
      </c>
      <c r="R27" s="93">
        <v>3.2417816565641161E-2</v>
      </c>
      <c r="S27" s="94">
        <f t="shared" si="6"/>
        <v>0.12872779607970425</v>
      </c>
      <c r="T27" s="95">
        <f>分析係数表!F30</f>
        <v>0.44336430675838301</v>
      </c>
      <c r="U27" s="96">
        <f t="shared" si="7"/>
        <v>5.7073310069412568E-2</v>
      </c>
      <c r="V27" s="97">
        <f>分析係数表!D30</f>
        <v>8.6867041025616112E-2</v>
      </c>
      <c r="W27" s="98">
        <f t="shared" si="8"/>
        <v>0</v>
      </c>
      <c r="X27" s="86">
        <f>分析係数表!E30</f>
        <v>6.5897217034789901E-2</v>
      </c>
      <c r="Y27" s="99">
        <f t="shared" si="9"/>
        <v>0</v>
      </c>
    </row>
    <row r="28" spans="1:25">
      <c r="A28" s="10" t="s">
        <v>16</v>
      </c>
      <c r="B28" s="9" t="s">
        <v>198</v>
      </c>
      <c r="C28" s="100"/>
      <c r="D28" s="86">
        <f>投入係数表!X28</f>
        <v>1.4603994467786655E-2</v>
      </c>
      <c r="E28" s="87">
        <f t="shared" si="0"/>
        <v>0.49979860315275781</v>
      </c>
      <c r="F28" s="86">
        <f>分析係数表!C31</f>
        <v>0.99667993786519227</v>
      </c>
      <c r="G28" s="87">
        <f t="shared" si="1"/>
        <v>0.49813924073540056</v>
      </c>
      <c r="H28" s="87">
        <v>0.73027147329714737</v>
      </c>
      <c r="I28" s="87">
        <f t="shared" si="2"/>
        <v>0.73027147329714737</v>
      </c>
      <c r="J28" s="86">
        <f>分析係数表!G31</f>
        <v>7.0744430198025232E-2</v>
      </c>
      <c r="K28" s="88">
        <f t="shared" si="3"/>
        <v>5.166263926827909E-2</v>
      </c>
      <c r="L28" s="89"/>
      <c r="M28" s="90"/>
      <c r="N28" s="91">
        <f>分析係数表!H31</f>
        <v>1.5783931066306964E-2</v>
      </c>
      <c r="O28" s="92">
        <f t="shared" si="4"/>
        <v>0.11900263833404358</v>
      </c>
      <c r="P28" s="86">
        <f>分析係数表!C31</f>
        <v>0.99667993786519227</v>
      </c>
      <c r="Q28" s="92">
        <f t="shared" si="5"/>
        <v>0.1186075421805685</v>
      </c>
      <c r="R28" s="93">
        <v>0.22488797928114865</v>
      </c>
      <c r="S28" s="94">
        <f t="shared" si="6"/>
        <v>0.95515945257829604</v>
      </c>
      <c r="T28" s="95">
        <f>分析係数表!F31</f>
        <v>0.308369223350977</v>
      </c>
      <c r="U28" s="96">
        <f t="shared" si="7"/>
        <v>0.29454177856791347</v>
      </c>
      <c r="V28" s="97">
        <f>分析係数表!D31</f>
        <v>6.5953615120199595E-3</v>
      </c>
      <c r="W28" s="98">
        <f t="shared" si="8"/>
        <v>0</v>
      </c>
      <c r="X28" s="86">
        <f>分析係数表!E31</f>
        <v>6.5953615120199595E-3</v>
      </c>
      <c r="Y28" s="99">
        <f t="shared" si="9"/>
        <v>0</v>
      </c>
    </row>
    <row r="29" spans="1:25">
      <c r="A29" s="10" t="s">
        <v>17</v>
      </c>
      <c r="B29" s="9" t="s">
        <v>281</v>
      </c>
      <c r="C29" s="100"/>
      <c r="D29" s="86">
        <f>投入係数表!X29</f>
        <v>1.0400211500099414E-3</v>
      </c>
      <c r="E29" s="87">
        <f t="shared" si="0"/>
        <v>3.5593078261626679E-2</v>
      </c>
      <c r="F29" s="86">
        <f>分析係数表!C32</f>
        <v>0.99973750468741629</v>
      </c>
      <c r="G29" s="87">
        <f t="shared" si="1"/>
        <v>3.5583735245422576E-2</v>
      </c>
      <c r="H29" s="87">
        <v>5.7391350495430433E-2</v>
      </c>
      <c r="I29" s="87">
        <f t="shared" si="2"/>
        <v>5.7391350495430433E-2</v>
      </c>
      <c r="J29" s="86">
        <f>分析係数表!G32</f>
        <v>0.13654952076677315</v>
      </c>
      <c r="K29" s="88">
        <f t="shared" si="3"/>
        <v>7.8367614063089338E-3</v>
      </c>
      <c r="L29" s="89"/>
      <c r="M29" s="90"/>
      <c r="N29" s="91">
        <f>分析係数表!H32</f>
        <v>6.1925380029087757E-3</v>
      </c>
      <c r="O29" s="92">
        <f t="shared" si="4"/>
        <v>4.6688518673466045E-2</v>
      </c>
      <c r="P29" s="86">
        <f>分析係数表!C32</f>
        <v>0.99973750468741629</v>
      </c>
      <c r="Q29" s="92">
        <f t="shared" si="5"/>
        <v>4.6676263156162787E-2</v>
      </c>
      <c r="R29" s="93">
        <v>6.9516422335565167E-2</v>
      </c>
      <c r="S29" s="94">
        <f t="shared" si="6"/>
        <v>0.12690777283099561</v>
      </c>
      <c r="T29" s="95">
        <f>分析係数表!F32</f>
        <v>0.46980830670926516</v>
      </c>
      <c r="U29" s="96">
        <f t="shared" si="7"/>
        <v>5.9622325861974135E-2</v>
      </c>
      <c r="V29" s="97">
        <f>分析係数表!D32</f>
        <v>1.7896698615548455E-2</v>
      </c>
      <c r="W29" s="98">
        <f t="shared" si="8"/>
        <v>0</v>
      </c>
      <c r="X29" s="86">
        <f>分析係数表!E32</f>
        <v>1.7896698615548455E-2</v>
      </c>
      <c r="Y29" s="99">
        <f t="shared" si="9"/>
        <v>0</v>
      </c>
    </row>
    <row r="30" spans="1:25">
      <c r="A30" s="10" t="s">
        <v>18</v>
      </c>
      <c r="B30" s="9" t="s">
        <v>282</v>
      </c>
      <c r="C30" s="100"/>
      <c r="D30" s="86">
        <f>投入係数表!X30</f>
        <v>2.1630691985500883E-4</v>
      </c>
      <c r="E30" s="87">
        <f t="shared" si="0"/>
        <v>7.4027620754223561E-3</v>
      </c>
      <c r="F30" s="86">
        <f>分析係数表!C33</f>
        <v>0.92720800471848297</v>
      </c>
      <c r="G30" s="87">
        <f t="shared" si="1"/>
        <v>6.8639002533580186E-3</v>
      </c>
      <c r="H30" s="87">
        <v>3.2089751791078848E-2</v>
      </c>
      <c r="I30" s="87">
        <f t="shared" si="2"/>
        <v>3.2089751791078848E-2</v>
      </c>
      <c r="J30" s="86">
        <f>分析係数表!G33</f>
        <v>0.48251618559482062</v>
      </c>
      <c r="K30" s="88">
        <f t="shared" si="3"/>
        <v>1.5483824630915929E-2</v>
      </c>
      <c r="L30" s="89"/>
      <c r="M30" s="90"/>
      <c r="N30" s="91">
        <f>分析係数表!H33</f>
        <v>1.0711870111293417E-3</v>
      </c>
      <c r="O30" s="92">
        <f t="shared" si="4"/>
        <v>8.0761934360991747E-3</v>
      </c>
      <c r="P30" s="86">
        <f>分析係数表!C33</f>
        <v>0.92720800471848297</v>
      </c>
      <c r="Q30" s="92">
        <f t="shared" si="5"/>
        <v>7.4883112016060245E-3</v>
      </c>
      <c r="R30" s="93">
        <v>3.0420299503743108E-2</v>
      </c>
      <c r="S30" s="94">
        <f t="shared" si="6"/>
        <v>6.2510051294821956E-2</v>
      </c>
      <c r="T30" s="95">
        <f>分析係数表!F33</f>
        <v>0.61375438359859724</v>
      </c>
      <c r="U30" s="96">
        <f t="shared" si="7"/>
        <v>3.8365818001170143E-2</v>
      </c>
      <c r="V30" s="97">
        <f>分析係数表!D33</f>
        <v>6.3927479543206545E-2</v>
      </c>
      <c r="W30" s="98">
        <f t="shared" si="8"/>
        <v>0</v>
      </c>
      <c r="X30" s="86">
        <f>分析係数表!E33</f>
        <v>6.2471900008991998E-2</v>
      </c>
      <c r="Y30" s="99">
        <f t="shared" si="9"/>
        <v>0</v>
      </c>
    </row>
    <row r="31" spans="1:25">
      <c r="A31" s="10" t="s">
        <v>19</v>
      </c>
      <c r="B31" s="9" t="s">
        <v>283</v>
      </c>
      <c r="C31" s="100"/>
      <c r="D31" s="86">
        <f>投入係数表!X31</f>
        <v>7.6920051651470561E-2</v>
      </c>
      <c r="E31" s="87">
        <f t="shared" si="0"/>
        <v>2.6324670592448891</v>
      </c>
      <c r="F31" s="86">
        <f>分析係数表!C34</f>
        <v>0.43058167090385968</v>
      </c>
      <c r="G31" s="87">
        <f t="shared" si="1"/>
        <v>1.1334920649690341</v>
      </c>
      <c r="H31" s="87">
        <v>1.2572339499397116</v>
      </c>
      <c r="I31" s="87">
        <f t="shared" si="2"/>
        <v>1.2572339499397116</v>
      </c>
      <c r="J31" s="86">
        <f>分析係数表!G34</f>
        <v>0.40252218378442245</v>
      </c>
      <c r="K31" s="88">
        <f t="shared" si="3"/>
        <v>0.50606455505764791</v>
      </c>
      <c r="L31" s="89"/>
      <c r="M31" s="90"/>
      <c r="N31" s="91">
        <f>分析係数表!H34</f>
        <v>0.17332617383102331</v>
      </c>
      <c r="O31" s="92">
        <f t="shared" si="4"/>
        <v>1.3067892840882036</v>
      </c>
      <c r="P31" s="86">
        <f>分析係数表!C34</f>
        <v>0.43058167090385968</v>
      </c>
      <c r="Q31" s="92">
        <f t="shared" si="5"/>
        <v>0.56267951346195733</v>
      </c>
      <c r="R31" s="93">
        <v>0.63208544341665895</v>
      </c>
      <c r="S31" s="94">
        <f t="shared" si="6"/>
        <v>1.8893193933563706</v>
      </c>
      <c r="T31" s="95">
        <f>分析係数表!F34</f>
        <v>0.66293540075026103</v>
      </c>
      <c r="U31" s="96">
        <f t="shared" si="7"/>
        <v>1.2524967091799455</v>
      </c>
      <c r="V31" s="97">
        <f>分析係数表!D34</f>
        <v>0.16067471370017011</v>
      </c>
      <c r="W31" s="98">
        <f t="shared" si="8"/>
        <v>0</v>
      </c>
      <c r="X31" s="86">
        <f>分析係数表!E34</f>
        <v>0.14658203786750718</v>
      </c>
      <c r="Y31" s="99">
        <f t="shared" si="9"/>
        <v>0</v>
      </c>
    </row>
    <row r="32" spans="1:25">
      <c r="A32" s="10" t="s">
        <v>20</v>
      </c>
      <c r="B32" s="9" t="s">
        <v>37</v>
      </c>
      <c r="C32" s="100"/>
      <c r="D32" s="86">
        <f>投入係数表!X32</f>
        <v>1.8139192410467506E-2</v>
      </c>
      <c r="E32" s="87">
        <f t="shared" si="0"/>
        <v>0.62078515909248877</v>
      </c>
      <c r="F32" s="86">
        <f>分析係数表!C35</f>
        <v>0.85041941808411148</v>
      </c>
      <c r="G32" s="87">
        <f t="shared" si="1"/>
        <v>0.5279277537506869</v>
      </c>
      <c r="H32" s="87">
        <v>0.67018574534868713</v>
      </c>
      <c r="I32" s="87">
        <f t="shared" si="2"/>
        <v>0.67018574534868713</v>
      </c>
      <c r="J32" s="86">
        <f>分析係数表!G35</f>
        <v>0.31439227022235533</v>
      </c>
      <c r="K32" s="88">
        <f t="shared" si="3"/>
        <v>0.21070121795083507</v>
      </c>
      <c r="L32" s="89"/>
      <c r="M32" s="90"/>
      <c r="N32" s="91">
        <f>分析係数表!H35</f>
        <v>5.0116599150103677E-2</v>
      </c>
      <c r="O32" s="92">
        <f t="shared" si="4"/>
        <v>0.37785311518009868</v>
      </c>
      <c r="P32" s="86">
        <f>分析係数表!C35</f>
        <v>0.85041941808411148</v>
      </c>
      <c r="Q32" s="92">
        <f t="shared" si="5"/>
        <v>0.32133362633272827</v>
      </c>
      <c r="R32" s="93">
        <v>0.4934689079625611</v>
      </c>
      <c r="S32" s="94">
        <f t="shared" si="6"/>
        <v>1.1636546533112482</v>
      </c>
      <c r="T32" s="95">
        <f>分析係数表!F35</f>
        <v>0.64510687312527537</v>
      </c>
      <c r="U32" s="96">
        <f t="shared" si="7"/>
        <v>0.75068161479529572</v>
      </c>
      <c r="V32" s="97">
        <f>分析係数表!D35</f>
        <v>4.4457450663799247E-2</v>
      </c>
      <c r="W32" s="98">
        <f t="shared" si="8"/>
        <v>0</v>
      </c>
      <c r="X32" s="86">
        <f>分析係数表!E35</f>
        <v>4.3787951741632962E-2</v>
      </c>
      <c r="Y32" s="99">
        <f t="shared" si="9"/>
        <v>0</v>
      </c>
    </row>
    <row r="33" spans="1:25">
      <c r="A33" s="10" t="s">
        <v>21</v>
      </c>
      <c r="B33" s="9" t="s">
        <v>38</v>
      </c>
      <c r="C33" s="100"/>
      <c r="D33" s="86">
        <f>投入係数表!X33</f>
        <v>2.742072569879152E-3</v>
      </c>
      <c r="E33" s="87">
        <f t="shared" si="0"/>
        <v>9.3843094996515719E-2</v>
      </c>
      <c r="F33" s="86">
        <f>分析係数表!C36</f>
        <v>0.99367212085214862</v>
      </c>
      <c r="G33" s="87">
        <f t="shared" si="1"/>
        <v>9.3249267232517433E-2</v>
      </c>
      <c r="H33" s="87">
        <v>0.22509287367592398</v>
      </c>
      <c r="I33" s="87">
        <f t="shared" si="2"/>
        <v>0.22509287367592398</v>
      </c>
      <c r="J33" s="86">
        <f>分析係数表!G36</f>
        <v>5.4622350270852466E-2</v>
      </c>
      <c r="K33" s="88">
        <f t="shared" si="3"/>
        <v>1.2295101789399066E-2</v>
      </c>
      <c r="L33" s="89"/>
      <c r="M33" s="90"/>
      <c r="N33" s="91">
        <f>分析係数表!H36</f>
        <v>0.22260102528255266</v>
      </c>
      <c r="O33" s="92">
        <f t="shared" si="4"/>
        <v>1.678296059023838</v>
      </c>
      <c r="P33" s="86">
        <f>分析係数表!C36</f>
        <v>0.99367212085214862</v>
      </c>
      <c r="Q33" s="92">
        <f t="shared" si="5"/>
        <v>1.6676760043880199</v>
      </c>
      <c r="R33" s="93">
        <v>1.7771391685170013</v>
      </c>
      <c r="S33" s="94">
        <f t="shared" si="6"/>
        <v>2.0022320421929254</v>
      </c>
      <c r="T33" s="95">
        <f>分析係数表!F36</f>
        <v>0.84078106922799567</v>
      </c>
      <c r="U33" s="96">
        <f t="shared" si="7"/>
        <v>1.6834387972775211</v>
      </c>
      <c r="V33" s="97">
        <f>分析係数表!D36</f>
        <v>1.6146279761308086E-2</v>
      </c>
      <c r="W33" s="98">
        <f t="shared" si="8"/>
        <v>0</v>
      </c>
      <c r="X33" s="86">
        <f>分析係数表!E36</f>
        <v>1.4152245516969955E-2</v>
      </c>
      <c r="Y33" s="99">
        <f t="shared" si="9"/>
        <v>0</v>
      </c>
    </row>
    <row r="34" spans="1:25">
      <c r="A34" s="10" t="s">
        <v>22</v>
      </c>
      <c r="B34" s="9" t="s">
        <v>409</v>
      </c>
      <c r="C34" s="100"/>
      <c r="D34" s="86">
        <f>投入係数表!X34</f>
        <v>9.5891697965622497E-2</v>
      </c>
      <c r="E34" s="87">
        <f t="shared" si="0"/>
        <v>3.2817416360215792</v>
      </c>
      <c r="F34" s="86">
        <f>分析係数表!C37</f>
        <v>0.57178358697686016</v>
      </c>
      <c r="G34" s="87">
        <f t="shared" si="1"/>
        <v>1.876446004175728</v>
      </c>
      <c r="H34" s="87">
        <v>2.0908271597410395</v>
      </c>
      <c r="I34" s="87">
        <f t="shared" si="2"/>
        <v>2.0908271597410395</v>
      </c>
      <c r="J34" s="86">
        <f>分析係数表!G37</f>
        <v>0.36884830758302428</v>
      </c>
      <c r="K34" s="88">
        <f t="shared" si="3"/>
        <v>0.77119805931910401</v>
      </c>
      <c r="L34" s="89"/>
      <c r="M34" s="90"/>
      <c r="N34" s="91">
        <f>分析係数表!H37</f>
        <v>4.5622990798280361E-2</v>
      </c>
      <c r="O34" s="92">
        <f t="shared" si="4"/>
        <v>0.34397364325004381</v>
      </c>
      <c r="P34" s="86">
        <f>分析係数表!C37</f>
        <v>0.57178358697686016</v>
      </c>
      <c r="Q34" s="92">
        <f t="shared" si="5"/>
        <v>0.1966784835630089</v>
      </c>
      <c r="R34" s="93">
        <v>0.26565822451764476</v>
      </c>
      <c r="S34" s="94">
        <f t="shared" si="6"/>
        <v>2.3564853842586841</v>
      </c>
      <c r="T34" s="95">
        <f>分析係数表!F37</f>
        <v>0.64429400301330442</v>
      </c>
      <c r="U34" s="96">
        <f t="shared" si="7"/>
        <v>1.5182694012663724</v>
      </c>
      <c r="V34" s="97">
        <f>分析係数表!D37</f>
        <v>7.2142948725191447E-2</v>
      </c>
      <c r="W34" s="98">
        <f t="shared" si="8"/>
        <v>0</v>
      </c>
      <c r="X34" s="86">
        <f>分析係数表!E37</f>
        <v>6.9101643267789628E-2</v>
      </c>
      <c r="Y34" s="99">
        <f t="shared" si="9"/>
        <v>0</v>
      </c>
    </row>
    <row r="35" spans="1:25">
      <c r="A35" s="10" t="s">
        <v>23</v>
      </c>
      <c r="B35" s="9" t="s">
        <v>199</v>
      </c>
      <c r="C35" s="100"/>
      <c r="D35" s="86">
        <f>投入係数表!X35</f>
        <v>6.519796453003498E-3</v>
      </c>
      <c r="E35" s="87">
        <f t="shared" si="0"/>
        <v>0.22312971750565969</v>
      </c>
      <c r="F35" s="86">
        <f>分析係数表!C38</f>
        <v>0.42668283982472699</v>
      </c>
      <c r="G35" s="87">
        <f t="shared" si="1"/>
        <v>9.5205621514603975E-2</v>
      </c>
      <c r="H35" s="87">
        <v>0.19931474607027833</v>
      </c>
      <c r="I35" s="87">
        <f t="shared" si="2"/>
        <v>0.19931474607027833</v>
      </c>
      <c r="J35" s="86">
        <f>分析係数表!G38</f>
        <v>0.18042179614021467</v>
      </c>
      <c r="K35" s="88">
        <f t="shared" si="3"/>
        <v>3.5960724483230407E-2</v>
      </c>
      <c r="L35" s="89"/>
      <c r="M35" s="90"/>
      <c r="N35" s="91">
        <f>分析係数表!H38</f>
        <v>3.1385057501308801E-2</v>
      </c>
      <c r="O35" s="92">
        <f t="shared" si="4"/>
        <v>0.23662702473999619</v>
      </c>
      <c r="P35" s="86">
        <f>分析係数表!C38</f>
        <v>0.42668283982472699</v>
      </c>
      <c r="Q35" s="92">
        <f t="shared" si="5"/>
        <v>0.10096469089533751</v>
      </c>
      <c r="R35" s="93">
        <v>0.1617923912655034</v>
      </c>
      <c r="S35" s="94">
        <f t="shared" si="6"/>
        <v>0.3611071373357817</v>
      </c>
      <c r="T35" s="95">
        <f>分析係数表!F38</f>
        <v>0.52437100026299643</v>
      </c>
      <c r="U35" s="96">
        <f t="shared" si="7"/>
        <v>0.18935411080687109</v>
      </c>
      <c r="V35" s="97">
        <f>分析係数表!D38</f>
        <v>3.745569762927526E-2</v>
      </c>
      <c r="W35" s="98">
        <f t="shared" si="8"/>
        <v>0</v>
      </c>
      <c r="X35" s="86">
        <f>分析係数表!E38</f>
        <v>3.4218337111297577E-2</v>
      </c>
      <c r="Y35" s="99">
        <f t="shared" si="9"/>
        <v>0</v>
      </c>
    </row>
    <row r="36" spans="1:25">
      <c r="A36" s="10" t="s">
        <v>24</v>
      </c>
      <c r="B36" s="9" t="s">
        <v>39</v>
      </c>
      <c r="C36" s="100"/>
      <c r="D36" s="86">
        <f>投入係数表!X36</f>
        <v>0</v>
      </c>
      <c r="E36" s="87">
        <f t="shared" si="0"/>
        <v>0</v>
      </c>
      <c r="F36" s="86">
        <f>分析係数表!C39</f>
        <v>1</v>
      </c>
      <c r="G36" s="87">
        <f t="shared" si="1"/>
        <v>0</v>
      </c>
      <c r="H36" s="87">
        <v>2.8801160903804662E-2</v>
      </c>
      <c r="I36" s="87">
        <f t="shared" si="2"/>
        <v>2.8801160903804662E-2</v>
      </c>
      <c r="J36" s="86">
        <f>分析係数表!G39</f>
        <v>0.351753812215997</v>
      </c>
      <c r="K36" s="88">
        <f t="shared" si="3"/>
        <v>1.0130918144159619E-2</v>
      </c>
      <c r="L36" s="89"/>
      <c r="M36" s="90"/>
      <c r="N36" s="91">
        <f>分析係数表!H39</f>
        <v>2.6196741762610056E-3</v>
      </c>
      <c r="O36" s="92">
        <f t="shared" si="4"/>
        <v>1.9750982010818111E-2</v>
      </c>
      <c r="P36" s="86">
        <f>分析係数表!C39</f>
        <v>1</v>
      </c>
      <c r="Q36" s="92">
        <f t="shared" si="5"/>
        <v>1.9750982010818111E-2</v>
      </c>
      <c r="R36" s="93">
        <v>2.5695505590617295E-2</v>
      </c>
      <c r="S36" s="94">
        <f t="shared" si="6"/>
        <v>5.4496666494421961E-2</v>
      </c>
      <c r="T36" s="95">
        <f>分析係数表!F39</f>
        <v>0.70125652740175148</v>
      </c>
      <c r="U36" s="96">
        <f t="shared" si="7"/>
        <v>3.8216143100849725E-2</v>
      </c>
      <c r="V36" s="97">
        <f>分析係数表!D39</f>
        <v>5.4632803645743147E-2</v>
      </c>
      <c r="W36" s="98">
        <f t="shared" si="8"/>
        <v>0</v>
      </c>
      <c r="X36" s="86">
        <f>分析係数表!E39</f>
        <v>5.4632803645743147E-2</v>
      </c>
      <c r="Y36" s="99">
        <f t="shared" si="9"/>
        <v>0</v>
      </c>
    </row>
    <row r="37" spans="1:25">
      <c r="A37" s="10" t="s">
        <v>25</v>
      </c>
      <c r="B37" s="9" t="s">
        <v>40</v>
      </c>
      <c r="C37" s="100"/>
      <c r="D37" s="86">
        <f>投入係数表!X37</f>
        <v>4.5883286029850352E-5</v>
      </c>
      <c r="E37" s="87">
        <f t="shared" si="0"/>
        <v>1.5702828644835298E-3</v>
      </c>
      <c r="F37" s="86">
        <f>分析係数表!C40</f>
        <v>0.86812466863195592</v>
      </c>
      <c r="G37" s="87">
        <f t="shared" si="1"/>
        <v>1.3632012913882029E-3</v>
      </c>
      <c r="H37" s="87">
        <v>6.0162602131837708E-3</v>
      </c>
      <c r="I37" s="87">
        <f t="shared" si="2"/>
        <v>6.0162602131837708E-3</v>
      </c>
      <c r="J37" s="86">
        <f>分析係数表!G40</f>
        <v>0.5308449982881025</v>
      </c>
      <c r="K37" s="88">
        <f t="shared" si="3"/>
        <v>3.1937016425683182E-3</v>
      </c>
      <c r="L37" s="89"/>
      <c r="M37" s="90"/>
      <c r="N37" s="91">
        <f>分析係数表!H40</f>
        <v>3.1726768564274997E-2</v>
      </c>
      <c r="O37" s="92">
        <f t="shared" si="4"/>
        <v>0.23920334858923753</v>
      </c>
      <c r="P37" s="86">
        <f>分析係数表!C40</f>
        <v>0.86812466863195592</v>
      </c>
      <c r="Q37" s="92">
        <f t="shared" si="5"/>
        <v>0.20765832772968607</v>
      </c>
      <c r="R37" s="93">
        <v>0.20947371569606546</v>
      </c>
      <c r="S37" s="94">
        <f t="shared" si="6"/>
        <v>0.21548997590924923</v>
      </c>
      <c r="T37" s="95">
        <f>分析係数表!F40</f>
        <v>0.72849135138041188</v>
      </c>
      <c r="U37" s="96">
        <f t="shared" si="7"/>
        <v>0.15698258375906138</v>
      </c>
      <c r="V37" s="97">
        <f>分析係数表!D40</f>
        <v>7.8167788596215718E-2</v>
      </c>
      <c r="W37" s="98">
        <f t="shared" si="8"/>
        <v>0</v>
      </c>
      <c r="X37" s="86">
        <f>分析係数表!E40</f>
        <v>7.1051953968348291E-2</v>
      </c>
      <c r="Y37" s="99">
        <f t="shared" si="9"/>
        <v>0</v>
      </c>
    </row>
    <row r="38" spans="1:25">
      <c r="A38" s="10" t="s">
        <v>26</v>
      </c>
      <c r="B38" s="9" t="s">
        <v>285</v>
      </c>
      <c r="C38" s="100"/>
      <c r="D38" s="86">
        <f>投入係数表!X38</f>
        <v>6.5547551471214793E-6</v>
      </c>
      <c r="E38" s="87">
        <f t="shared" si="0"/>
        <v>2.2432612349764715E-4</v>
      </c>
      <c r="F38" s="86">
        <f>分析係数表!C41</f>
        <v>0.9999434031873089</v>
      </c>
      <c r="G38" s="87">
        <f t="shared" si="1"/>
        <v>2.2431342735405383E-4</v>
      </c>
      <c r="H38" s="87">
        <v>4.7939891488278817E-3</v>
      </c>
      <c r="I38" s="87">
        <f t="shared" si="2"/>
        <v>4.7939891488278817E-3</v>
      </c>
      <c r="J38" s="86">
        <f>分析係数表!G41</f>
        <v>0.50163334603597476</v>
      </c>
      <c r="K38" s="88">
        <f t="shared" si="3"/>
        <v>2.4048248175866848E-3</v>
      </c>
      <c r="L38" s="89"/>
      <c r="M38" s="90"/>
      <c r="N38" s="91">
        <f>分析係数表!H41</f>
        <v>4.605647758626856E-2</v>
      </c>
      <c r="O38" s="92">
        <f t="shared" si="4"/>
        <v>0.3472419083759391</v>
      </c>
      <c r="P38" s="86">
        <f>分析係数表!C41</f>
        <v>0.9999434031873089</v>
      </c>
      <c r="Q38" s="92">
        <f t="shared" si="5"/>
        <v>0.34722225559069225</v>
      </c>
      <c r="R38" s="93">
        <v>0.3537335898659219</v>
      </c>
      <c r="S38" s="94">
        <f t="shared" si="6"/>
        <v>0.3585275790147498</v>
      </c>
      <c r="T38" s="95">
        <f>分析係数表!F41</f>
        <v>0.6065809667987323</v>
      </c>
      <c r="U38" s="96">
        <f t="shared" si="7"/>
        <v>0.21747600550277582</v>
      </c>
      <c r="V38" s="97">
        <f>分析係数表!D41</f>
        <v>0.10372147914479408</v>
      </c>
      <c r="W38" s="98">
        <f t="shared" si="8"/>
        <v>0</v>
      </c>
      <c r="X38" s="86">
        <f>分析係数表!E41</f>
        <v>9.872112035903656E-2</v>
      </c>
      <c r="Y38" s="99">
        <f t="shared" si="9"/>
        <v>0</v>
      </c>
    </row>
    <row r="39" spans="1:25">
      <c r="A39" s="10" t="s">
        <v>56</v>
      </c>
      <c r="B39" s="9" t="s">
        <v>391</v>
      </c>
      <c r="C39" s="100"/>
      <c r="D39" s="86">
        <f>投入係数表!X39</f>
        <v>8.7396735294953062E-4</v>
      </c>
      <c r="E39" s="87">
        <f>$C$26*D39</f>
        <v>2.9910149799686286E-2</v>
      </c>
      <c r="F39" s="86">
        <f>分析係数表!C42</f>
        <v>0.93692850875802069</v>
      </c>
      <c r="G39" s="87">
        <f>E39*F39</f>
        <v>2.8023672048549084E-2</v>
      </c>
      <c r="H39" s="87">
        <v>4.2888236551266834E-2</v>
      </c>
      <c r="I39" s="87">
        <f>C39+H39</f>
        <v>4.2888236551266834E-2</v>
      </c>
      <c r="J39" s="86">
        <f>分析係数表!G42</f>
        <v>0.49922072097325781</v>
      </c>
      <c r="K39" s="88">
        <f>I39*J39</f>
        <v>2.1410696372395056E-2</v>
      </c>
      <c r="L39" s="89"/>
      <c r="M39" s="90"/>
      <c r="N39" s="91">
        <f>分析係数表!H42</f>
        <v>1.1809361738003208E-2</v>
      </c>
      <c r="O39" s="92">
        <f t="shared" si="4"/>
        <v>8.9036450929730449E-2</v>
      </c>
      <c r="P39" s="86">
        <f>分析係数表!C42</f>
        <v>0.93692850875802069</v>
      </c>
      <c r="Q39" s="92">
        <f>O39*P39</f>
        <v>8.342078919469903E-2</v>
      </c>
      <c r="R39" s="93">
        <v>9.1150837820740835E-2</v>
      </c>
      <c r="S39" s="94">
        <f>I39+R39</f>
        <v>0.13403907437200768</v>
      </c>
      <c r="T39" s="95">
        <f>分析係数表!F42</f>
        <v>0.57339238661209846</v>
      </c>
      <c r="U39" s="96">
        <f>S39*T39</f>
        <v>7.6856984753442048E-2</v>
      </c>
      <c r="V39" s="97">
        <f>分析係数表!D42</f>
        <v>0.13686157986208444</v>
      </c>
      <c r="W39" s="98">
        <f>ROUND(S39*V39,0)</f>
        <v>0</v>
      </c>
      <c r="X39" s="86">
        <f>分析係数表!E42</f>
        <v>0.12798116275158378</v>
      </c>
      <c r="Y39" s="99">
        <f>ROUND(S39*X39,0)</f>
        <v>0</v>
      </c>
    </row>
    <row r="40" spans="1:25">
      <c r="A40" s="10" t="s">
        <v>200</v>
      </c>
      <c r="B40" s="9" t="s">
        <v>41</v>
      </c>
      <c r="C40" s="100"/>
      <c r="D40" s="86">
        <f>投入係数表!X40</f>
        <v>4.6162955582794207E-2</v>
      </c>
      <c r="E40" s="87">
        <f>$C$26*D40</f>
        <v>1.5798541124194296</v>
      </c>
      <c r="F40" s="86">
        <f>分析係数表!C43</f>
        <v>0.64668770435795053</v>
      </c>
      <c r="G40" s="87">
        <f>E40*F40</f>
        <v>1.0216722291809885</v>
      </c>
      <c r="H40" s="87">
        <v>1.5202729728690252</v>
      </c>
      <c r="I40" s="87">
        <f>C40+H40</f>
        <v>1.5202729728690252</v>
      </c>
      <c r="J40" s="86">
        <f>分析係数表!G43</f>
        <v>0.34525361813281841</v>
      </c>
      <c r="K40" s="88">
        <f>I40*J40</f>
        <v>0.52487974443256702</v>
      </c>
      <c r="L40" s="89"/>
      <c r="M40" s="90"/>
      <c r="N40" s="91">
        <f>分析係数表!H43</f>
        <v>1.6687581740348217E-2</v>
      </c>
      <c r="O40" s="92">
        <f t="shared" si="4"/>
        <v>0.12581569484648605</v>
      </c>
      <c r="P40" s="86">
        <f>分析係数表!C43</f>
        <v>0.64668770435795053</v>
      </c>
      <c r="Q40" s="92">
        <f>O40*P40</f>
        <v>8.1363462872474493E-2</v>
      </c>
      <c r="R40" s="93">
        <v>0.32791975983493254</v>
      </c>
      <c r="S40" s="94">
        <f>I40+R40</f>
        <v>1.8481927327039578</v>
      </c>
      <c r="T40" s="95">
        <f>分析係数表!F43</f>
        <v>0.5971160790993254</v>
      </c>
      <c r="U40" s="96">
        <f>S40*T40</f>
        <v>1.1035855979720548</v>
      </c>
      <c r="V40" s="97">
        <f>分析係数表!D43</f>
        <v>0.11965406207615147</v>
      </c>
      <c r="W40" s="98">
        <f>ROUND(S40*V40,0)</f>
        <v>0</v>
      </c>
      <c r="X40" s="86">
        <f>分析係数表!E43</f>
        <v>0.10089499703022012</v>
      </c>
      <c r="Y40" s="99">
        <f>ROUND(S40*X40,0)</f>
        <v>0</v>
      </c>
    </row>
    <row r="41" spans="1:25">
      <c r="A41" s="10" t="s">
        <v>352</v>
      </c>
      <c r="B41" s="9" t="s">
        <v>42</v>
      </c>
      <c r="C41" s="100"/>
      <c r="D41" s="86">
        <f>投入係数表!X41</f>
        <v>1.1143083750106514E-4</v>
      </c>
      <c r="E41" s="87">
        <f>$C$26*D41</f>
        <v>3.8135440994600013E-3</v>
      </c>
      <c r="F41" s="86">
        <f>分析係数表!C44</f>
        <v>0.69156580457188765</v>
      </c>
      <c r="G41" s="87">
        <f>E41*F41</f>
        <v>2.6373166934134306E-3</v>
      </c>
      <c r="H41" s="87">
        <v>7.3387525239953693E-3</v>
      </c>
      <c r="I41" s="87">
        <f>C41+H41</f>
        <v>7.3387525239953693E-3</v>
      </c>
      <c r="J41" s="86">
        <f>分析係数表!G44</f>
        <v>0.27271905819722003</v>
      </c>
      <c r="K41" s="88">
        <f>I41*J41</f>
        <v>2.0014176766864887E-3</v>
      </c>
      <c r="L41" s="89"/>
      <c r="M41" s="90"/>
      <c r="N41" s="91">
        <f>分析係数表!H44</f>
        <v>0.15674397651271663</v>
      </c>
      <c r="O41" s="92">
        <f t="shared" si="4"/>
        <v>1.1817681330223238</v>
      </c>
      <c r="P41" s="86">
        <f>分析係数表!C44</f>
        <v>0.69156580457188765</v>
      </c>
      <c r="Q41" s="92">
        <f>O41*P41</f>
        <v>0.81727042973100084</v>
      </c>
      <c r="R41" s="93">
        <v>0.83282214145875622</v>
      </c>
      <c r="S41" s="94">
        <f>I41+R41</f>
        <v>0.84016089398275162</v>
      </c>
      <c r="T41" s="95">
        <f>分析係数表!F44</f>
        <v>0.50862281906626206</v>
      </c>
      <c r="U41" s="96">
        <f>S41*T41</f>
        <v>0.42732500236673804</v>
      </c>
      <c r="V41" s="97">
        <f>分析係数表!D44</f>
        <v>0.14406819380410243</v>
      </c>
      <c r="W41" s="98">
        <f>ROUND(S41*V41,0)</f>
        <v>0</v>
      </c>
      <c r="X41" s="86">
        <f>分析係数表!E44</f>
        <v>0.11993705213297758</v>
      </c>
      <c r="Y41" s="99">
        <f>ROUND(S41*X41,0)</f>
        <v>0</v>
      </c>
    </row>
    <row r="42" spans="1:25">
      <c r="A42" s="10" t="s">
        <v>353</v>
      </c>
      <c r="B42" s="9" t="s">
        <v>287</v>
      </c>
      <c r="C42" s="100"/>
      <c r="D42" s="86">
        <f>投入係数表!X42</f>
        <v>1.2169995389822213E-3</v>
      </c>
      <c r="E42" s="87">
        <f>$C$26*D42</f>
        <v>4.1649883596063156E-2</v>
      </c>
      <c r="F42" s="86">
        <f>分析係数表!C45</f>
        <v>1</v>
      </c>
      <c r="G42" s="87">
        <f>E42*F42</f>
        <v>4.1649883596063156E-2</v>
      </c>
      <c r="H42" s="87">
        <v>5.6249848768155697E-2</v>
      </c>
      <c r="I42" s="87">
        <f>C42+H42</f>
        <v>5.6249848768155697E-2</v>
      </c>
      <c r="J42" s="86">
        <f>分析係数表!G45</f>
        <v>0</v>
      </c>
      <c r="K42" s="88">
        <f>I42*J42</f>
        <v>0</v>
      </c>
      <c r="L42" s="89"/>
      <c r="M42" s="90"/>
      <c r="N42" s="91">
        <f>分析係数表!H45</f>
        <v>0</v>
      </c>
      <c r="O42" s="92">
        <f t="shared" si="4"/>
        <v>0</v>
      </c>
      <c r="P42" s="86">
        <f>分析係数表!C45</f>
        <v>1</v>
      </c>
      <c r="Q42" s="92">
        <f>O42*P42</f>
        <v>0</v>
      </c>
      <c r="R42" s="93">
        <v>9.2182069791417517E-3</v>
      </c>
      <c r="S42" s="94">
        <f>I42+R42</f>
        <v>6.5468055747297443E-2</v>
      </c>
      <c r="T42" s="95">
        <f>分析係数表!F45</f>
        <v>0</v>
      </c>
      <c r="U42" s="96">
        <f>S42*T42</f>
        <v>0</v>
      </c>
      <c r="V42" s="97">
        <f>分析係数表!D45</f>
        <v>0</v>
      </c>
      <c r="W42" s="98">
        <f>ROUND(S42*V42,0)</f>
        <v>0</v>
      </c>
      <c r="X42" s="86">
        <f>分析係数表!E45</f>
        <v>0</v>
      </c>
      <c r="Y42" s="99">
        <f>ROUND(S42*X42,0)</f>
        <v>0</v>
      </c>
    </row>
    <row r="43" spans="1:25">
      <c r="A43" s="10" t="s">
        <v>354</v>
      </c>
      <c r="B43" s="9" t="s">
        <v>288</v>
      </c>
      <c r="C43" s="100"/>
      <c r="D43" s="86">
        <f>投入係数表!X43</f>
        <v>1.9249130948713411E-3</v>
      </c>
      <c r="E43" s="87">
        <f>$C$26*D43</f>
        <v>6.587710493380905E-2</v>
      </c>
      <c r="F43" s="86">
        <f>分析係数表!C46</f>
        <v>0.99300149364803736</v>
      </c>
      <c r="G43" s="87">
        <f>E43*F43</f>
        <v>6.5416063596480875E-2</v>
      </c>
      <c r="H43" s="87">
        <v>0.11679262162618442</v>
      </c>
      <c r="I43" s="87">
        <f>C43+H43</f>
        <v>0.11679262162618442</v>
      </c>
      <c r="J43" s="86">
        <f>分析係数表!G46</f>
        <v>1.2662527198429125E-2</v>
      </c>
      <c r="K43" s="88">
        <f>I43*J43</f>
        <v>1.478889747917402E-3</v>
      </c>
      <c r="L43" s="89"/>
      <c r="M43" s="90"/>
      <c r="N43" s="91">
        <f>分析係数表!H46</f>
        <v>3.642815848522589E-5</v>
      </c>
      <c r="O43" s="92">
        <f t="shared" si="4"/>
        <v>2.746493855796373E-4</v>
      </c>
      <c r="P43" s="86">
        <f>分析係数表!C46</f>
        <v>0.99300149364803736</v>
      </c>
      <c r="Q43" s="92">
        <f>O43*P43</f>
        <v>2.7272725011009556E-4</v>
      </c>
      <c r="R43" s="93">
        <v>2.4105850994072333E-2</v>
      </c>
      <c r="S43" s="94">
        <f>I43+R43</f>
        <v>0.14089847262025676</v>
      </c>
      <c r="T43" s="95">
        <f>分析係数表!F46</f>
        <v>0.42786180544499286</v>
      </c>
      <c r="U43" s="96">
        <f>S43*T43</f>
        <v>6.0285074879744951E-2</v>
      </c>
      <c r="V43" s="97">
        <f>分析係数表!D46</f>
        <v>2.303242583452741E-3</v>
      </c>
      <c r="W43" s="98">
        <f>ROUND(S43*V43,0)</f>
        <v>0</v>
      </c>
      <c r="X43" s="86">
        <f>分析係数表!E46</f>
        <v>2.2926285623308391E-3</v>
      </c>
      <c r="Y43" s="99">
        <f>ROUND(S43*X43,0)</f>
        <v>0</v>
      </c>
    </row>
    <row r="44" spans="1:25">
      <c r="A44" s="216">
        <v>40</v>
      </c>
      <c r="B44" s="20" t="s">
        <v>156</v>
      </c>
      <c r="C44" s="224">
        <f>SUM(C5:C43)</f>
        <v>34.223417726924545</v>
      </c>
      <c r="D44" s="103">
        <f>投入係数表!X44</f>
        <v>0.57674416572168952</v>
      </c>
      <c r="E44" s="102">
        <f>SUM(E5:E43)</f>
        <v>19.738156505059973</v>
      </c>
      <c r="F44" s="103">
        <f>分析係数表!C47</f>
        <v>0.58532523599566522</v>
      </c>
      <c r="G44" s="102">
        <f>SUM(G5:G43)</f>
        <v>7.7260396213036451</v>
      </c>
      <c r="H44" s="102">
        <f>SUM(H5:H43)</f>
        <v>9.7337309753416665</v>
      </c>
      <c r="I44" s="102">
        <f>SUM(I5:I43)</f>
        <v>43.95714870226621</v>
      </c>
      <c r="J44" s="103">
        <f>分析係数表!G47</f>
        <v>0.25475569279079324</v>
      </c>
      <c r="K44" s="104">
        <f>SUM(K5:K43)</f>
        <v>11.395828844543091</v>
      </c>
      <c r="L44" s="105">
        <f>最終需要_まとめ!$L$33</f>
        <v>0.66159999999999997</v>
      </c>
      <c r="M44" s="102">
        <f>K44*L44</f>
        <v>7.5394803635497087</v>
      </c>
      <c r="N44" s="106">
        <f>分析係数表!H47</f>
        <v>1</v>
      </c>
      <c r="O44" s="107">
        <f>SUM(O5:O43)</f>
        <v>7.5394803635497079</v>
      </c>
      <c r="P44" s="103">
        <f>分析係数表!C47</f>
        <v>0.58532523599566522</v>
      </c>
      <c r="Q44" s="107">
        <f>SUM(Q5:Q43)</f>
        <v>4.895857745388617</v>
      </c>
      <c r="R44" s="102">
        <f>SUM(R5:R43)</f>
        <v>6.0113851913667995</v>
      </c>
      <c r="S44" s="108">
        <f>SUM(S5:S43)</f>
        <v>49.968533893633001</v>
      </c>
      <c r="T44" s="109">
        <f>分析係数表!F47</f>
        <v>0.5063294671067512</v>
      </c>
      <c r="U44" s="110">
        <f>SUM(U5:U43)</f>
        <v>22.84848462617612</v>
      </c>
      <c r="V44" s="111">
        <f>分析係数表!D47</f>
        <v>6.4581730562403572E-2</v>
      </c>
      <c r="W44" s="112">
        <f>SUM(W5:W43)</f>
        <v>3</v>
      </c>
      <c r="X44" s="103">
        <f>分析係数表!E47</f>
        <v>5.7136770824146227E-2</v>
      </c>
      <c r="Y44" s="113">
        <f>SUM(Y5:Y43)</f>
        <v>2</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303</v>
      </c>
      <c r="S2" s="5" t="s">
        <v>158</v>
      </c>
      <c r="U2" s="74" t="s">
        <v>216</v>
      </c>
      <c r="W2" s="5" t="s">
        <v>135</v>
      </c>
      <c r="Y2" s="5" t="s">
        <v>159</v>
      </c>
    </row>
    <row r="3" spans="1:25" ht="45">
      <c r="B3" s="75"/>
      <c r="C3" s="76" t="s">
        <v>234</v>
      </c>
      <c r="D3" s="76" t="s">
        <v>242</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投入係数表!Y5</f>
        <v>1.0047332058115799E-3</v>
      </c>
      <c r="E5" s="87">
        <f t="shared" ref="E5:E38" si="0">$C$27*D5</f>
        <v>0</v>
      </c>
      <c r="F5" s="86">
        <f>分析係数表!C8</f>
        <v>0.16988323914406789</v>
      </c>
      <c r="G5" s="87">
        <f t="shared" ref="G5:G38" si="1">E5*F5</f>
        <v>0</v>
      </c>
      <c r="H5" s="87">
        <f t="array" ref="H5:H43">MMULT(逆行列係数!C5:AO43,'23'!G5:G43)</f>
        <v>0</v>
      </c>
      <c r="I5" s="87">
        <f t="shared" ref="I5:I38" si="2">C5+H5</f>
        <v>0</v>
      </c>
      <c r="J5" s="86">
        <f>分析係数表!G8</f>
        <v>0.11982810575688495</v>
      </c>
      <c r="K5" s="88">
        <f t="shared" ref="K5:K38" si="3">I5*J5</f>
        <v>0</v>
      </c>
      <c r="L5" s="89" t="s">
        <v>189</v>
      </c>
      <c r="M5" s="90" t="s">
        <v>189</v>
      </c>
      <c r="N5" s="91">
        <f>分析係数表!H8</f>
        <v>1.1007693311748612E-2</v>
      </c>
      <c r="O5" s="92">
        <f t="shared" ref="O5:O43" si="4">$M$44*N5</f>
        <v>0</v>
      </c>
      <c r="P5" s="86">
        <f>分析係数表!C8</f>
        <v>0.16988323914406789</v>
      </c>
      <c r="Q5" s="92">
        <f t="shared" ref="Q5:Q38" si="5">O5*P5</f>
        <v>0</v>
      </c>
      <c r="R5" s="93">
        <f t="array" ref="R5:R43">MMULT(逆行列係数!C5:AO43,'23'!Q5:Q43)</f>
        <v>0</v>
      </c>
      <c r="S5" s="94">
        <f t="shared" ref="S5:S38" si="6">I5+R5</f>
        <v>0</v>
      </c>
      <c r="T5" s="95">
        <f>分析係数表!F8</f>
        <v>0.4520504153237429</v>
      </c>
      <c r="U5" s="96">
        <f t="shared" ref="U5:U38" si="7">S5*T5</f>
        <v>0</v>
      </c>
      <c r="V5" s="97">
        <f>分析係数表!D8</f>
        <v>0.2736524906322878</v>
      </c>
      <c r="W5" s="193">
        <f t="shared" ref="W5:W38" si="8">ROUND(S5*V5,0)</f>
        <v>0</v>
      </c>
      <c r="X5" s="86">
        <f>分析係数表!E8</f>
        <v>4.6479574456934729E-2</v>
      </c>
      <c r="Y5" s="192">
        <f t="shared" ref="Y5:Y38" si="9">ROUND(S5*X5,0)</f>
        <v>0</v>
      </c>
    </row>
    <row r="6" spans="1:25">
      <c r="A6" s="10" t="s">
        <v>226</v>
      </c>
      <c r="B6" s="9" t="s">
        <v>274</v>
      </c>
      <c r="C6" s="100"/>
      <c r="D6" s="86">
        <f>投入係数表!Y6</f>
        <v>2.9693888403888712E-5</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193">
        <f t="shared" si="8"/>
        <v>0</v>
      </c>
      <c r="X6" s="86">
        <f>分析係数表!E9</f>
        <v>0.11439422008151168</v>
      </c>
      <c r="Y6" s="192">
        <f t="shared" si="9"/>
        <v>0</v>
      </c>
    </row>
    <row r="7" spans="1:25">
      <c r="A7" s="10" t="s">
        <v>227</v>
      </c>
      <c r="B7" s="9" t="s">
        <v>275</v>
      </c>
      <c r="C7" s="100"/>
      <c r="D7" s="86">
        <f>投入係数表!Y7</f>
        <v>0</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193">
        <f t="shared" si="8"/>
        <v>0</v>
      </c>
      <c r="X7" s="86">
        <f>分析係数表!E10</f>
        <v>2.6958057972911079E-2</v>
      </c>
      <c r="Y7" s="192">
        <f t="shared" si="9"/>
        <v>0</v>
      </c>
    </row>
    <row r="8" spans="1:25">
      <c r="A8" s="10" t="s">
        <v>228</v>
      </c>
      <c r="B8" s="9" t="s">
        <v>27</v>
      </c>
      <c r="C8" s="100"/>
      <c r="D8" s="86">
        <f>投入係数表!Y8</f>
        <v>6.5520914485380621E-3</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193">
        <f t="shared" si="8"/>
        <v>0</v>
      </c>
      <c r="X8" s="86">
        <f>分析係数表!E11</f>
        <v>2.1852680950858117E-2</v>
      </c>
      <c r="Y8" s="192">
        <f t="shared" si="9"/>
        <v>0</v>
      </c>
    </row>
    <row r="9" spans="1:25">
      <c r="A9" s="10" t="s">
        <v>229</v>
      </c>
      <c r="B9" s="9" t="s">
        <v>196</v>
      </c>
      <c r="C9" s="100"/>
      <c r="D9" s="86">
        <f>投入係数表!Y9</f>
        <v>1.3497222001767595E-5</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193">
        <f t="shared" si="8"/>
        <v>0</v>
      </c>
      <c r="X9" s="86">
        <f>分析係数表!E12</f>
        <v>3.539948357013805E-2</v>
      </c>
      <c r="Y9" s="192">
        <f t="shared" si="9"/>
        <v>0</v>
      </c>
    </row>
    <row r="10" spans="1:25">
      <c r="A10" s="10" t="s">
        <v>230</v>
      </c>
      <c r="B10" s="9" t="s">
        <v>28</v>
      </c>
      <c r="C10" s="100"/>
      <c r="D10" s="86">
        <f>投入係数表!Y10</f>
        <v>3.2220568362619608E-3</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193">
        <f t="shared" si="8"/>
        <v>0</v>
      </c>
      <c r="X10" s="86">
        <f>分析係数表!E13</f>
        <v>0.12199715046769498</v>
      </c>
      <c r="Y10" s="192">
        <f t="shared" si="9"/>
        <v>0</v>
      </c>
    </row>
    <row r="11" spans="1:25">
      <c r="A11" s="10" t="s">
        <v>231</v>
      </c>
      <c r="B11" s="9" t="s">
        <v>276</v>
      </c>
      <c r="C11" s="100"/>
      <c r="D11" s="86">
        <f>投入係数表!Y11</f>
        <v>5.08613117248208E-2</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193">
        <f t="shared" si="8"/>
        <v>0</v>
      </c>
      <c r="X11" s="86">
        <f>分析係数表!E14</f>
        <v>3.8130342673435243E-2</v>
      </c>
      <c r="Y11" s="192">
        <f t="shared" si="9"/>
        <v>0</v>
      </c>
    </row>
    <row r="12" spans="1:25">
      <c r="A12" s="10" t="s">
        <v>232</v>
      </c>
      <c r="B12" s="9" t="s">
        <v>29</v>
      </c>
      <c r="C12" s="100"/>
      <c r="D12" s="86">
        <f>投入係数表!Y12</f>
        <v>4.6937939233346994E-3</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193">
        <f t="shared" si="8"/>
        <v>0</v>
      </c>
      <c r="X12" s="86">
        <f>分析係数表!E15</f>
        <v>1.8544573004253467E-2</v>
      </c>
      <c r="Y12" s="192">
        <f t="shared" si="9"/>
        <v>0</v>
      </c>
    </row>
    <row r="13" spans="1:25">
      <c r="A13" s="10" t="s">
        <v>233</v>
      </c>
      <c r="B13" s="9" t="s">
        <v>30</v>
      </c>
      <c r="C13" s="100"/>
      <c r="D13" s="86">
        <f>投入係数表!Y13</f>
        <v>1.7452447937165574E-2</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193">
        <f t="shared" si="8"/>
        <v>0</v>
      </c>
      <c r="X13" s="86">
        <f>分析係数表!E16</f>
        <v>1.2952602682604767E-2</v>
      </c>
      <c r="Y13" s="192">
        <f t="shared" si="9"/>
        <v>0</v>
      </c>
    </row>
    <row r="14" spans="1:25">
      <c r="A14" s="10" t="s">
        <v>2</v>
      </c>
      <c r="B14" s="9" t="s">
        <v>388</v>
      </c>
      <c r="C14" s="100"/>
      <c r="D14" s="86">
        <f>投入係数表!Y14</f>
        <v>1.3399502114474798E-2</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193">
        <f t="shared" si="8"/>
        <v>0</v>
      </c>
      <c r="X14" s="86">
        <f>分析係数表!E17</f>
        <v>4.2061277361062542E-2</v>
      </c>
      <c r="Y14" s="192">
        <f t="shared" si="9"/>
        <v>0</v>
      </c>
    </row>
    <row r="15" spans="1:25">
      <c r="A15" s="10" t="s">
        <v>3</v>
      </c>
      <c r="B15" s="9" t="s">
        <v>31</v>
      </c>
      <c r="C15" s="100"/>
      <c r="D15" s="86">
        <f>投入係数表!Y15</f>
        <v>5.3076475799750895E-2</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193">
        <f t="shared" si="8"/>
        <v>0</v>
      </c>
      <c r="X15" s="86">
        <f>分析係数表!E18</f>
        <v>3.8178621954614265E-2</v>
      </c>
      <c r="Y15" s="192">
        <f t="shared" si="9"/>
        <v>0</v>
      </c>
    </row>
    <row r="16" spans="1:25">
      <c r="A16" s="10" t="s">
        <v>4</v>
      </c>
      <c r="B16" s="9" t="s">
        <v>32</v>
      </c>
      <c r="C16" s="100"/>
      <c r="D16" s="86">
        <f>投入係数表!Y16</f>
        <v>2.356452994844601E-2</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193">
        <f t="shared" si="8"/>
        <v>0</v>
      </c>
      <c r="X16" s="86">
        <f>分析係数表!E19</f>
        <v>8.1137788631236215E-3</v>
      </c>
      <c r="Y16" s="192">
        <f t="shared" si="9"/>
        <v>0</v>
      </c>
    </row>
    <row r="17" spans="1:25">
      <c r="A17" s="10" t="s">
        <v>5</v>
      </c>
      <c r="B17" s="9" t="s">
        <v>33</v>
      </c>
      <c r="C17" s="100"/>
      <c r="D17" s="86">
        <f>投入係数表!Y17</f>
        <v>8.4551997507872935E-3</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193">
        <f t="shared" si="8"/>
        <v>0</v>
      </c>
      <c r="X17" s="86">
        <f>分析係数表!E20</f>
        <v>2.4562278789456368E-2</v>
      </c>
      <c r="Y17" s="192">
        <f t="shared" si="9"/>
        <v>0</v>
      </c>
    </row>
    <row r="18" spans="1:25">
      <c r="A18" s="10" t="s">
        <v>6</v>
      </c>
      <c r="B18" s="9" t="s">
        <v>34</v>
      </c>
      <c r="C18" s="100"/>
      <c r="D18" s="86">
        <f>投入係数表!Y18</f>
        <v>9.503286033668551E-2</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193">
        <f t="shared" si="8"/>
        <v>0</v>
      </c>
      <c r="X18" s="86">
        <f>分析係数表!E21</f>
        <v>5.4343995376178865E-2</v>
      </c>
      <c r="Y18" s="192">
        <f t="shared" si="9"/>
        <v>0</v>
      </c>
    </row>
    <row r="19" spans="1:25">
      <c r="A19" s="10" t="s">
        <v>7</v>
      </c>
      <c r="B19" s="9" t="s">
        <v>277</v>
      </c>
      <c r="C19" s="100"/>
      <c r="D19" s="86">
        <f>投入係数表!Y19</f>
        <v>7.0909005508486243E-3</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193">
        <f t="shared" si="8"/>
        <v>0</v>
      </c>
      <c r="X19" s="86">
        <f>分析係数表!E22</f>
        <v>2.8940662878506891E-2</v>
      </c>
      <c r="Y19" s="192">
        <f t="shared" si="9"/>
        <v>0</v>
      </c>
    </row>
    <row r="20" spans="1:25">
      <c r="A20" s="10" t="s">
        <v>8</v>
      </c>
      <c r="B20" s="9" t="s">
        <v>278</v>
      </c>
      <c r="C20" s="100"/>
      <c r="D20" s="86">
        <f>投入係数表!Y20</f>
        <v>6.1007443447989538E-5</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193">
        <f t="shared" si="8"/>
        <v>0</v>
      </c>
      <c r="X20" s="86">
        <f>分析係数表!E23</f>
        <v>3.4275414947972954E-2</v>
      </c>
      <c r="Y20" s="192">
        <f t="shared" si="9"/>
        <v>0</v>
      </c>
    </row>
    <row r="21" spans="1:25">
      <c r="A21" s="10" t="s">
        <v>9</v>
      </c>
      <c r="B21" s="9" t="s">
        <v>279</v>
      </c>
      <c r="C21" s="100"/>
      <c r="D21" s="86">
        <f>投入係数表!Y21</f>
        <v>2.262134407496249E-4</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193">
        <f t="shared" si="8"/>
        <v>0</v>
      </c>
      <c r="X21" s="86">
        <f>分析係数表!E24</f>
        <v>4.4933066139114755E-2</v>
      </c>
      <c r="Y21" s="192">
        <f t="shared" si="9"/>
        <v>0</v>
      </c>
    </row>
    <row r="22" spans="1:25">
      <c r="A22" s="10" t="s">
        <v>10</v>
      </c>
      <c r="B22" s="9" t="s">
        <v>280</v>
      </c>
      <c r="C22" s="100"/>
      <c r="D22" s="86">
        <f>投入係数表!Y22</f>
        <v>3.5416710532638174E-4</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193">
        <f t="shared" si="8"/>
        <v>0</v>
      </c>
      <c r="X22" s="86">
        <f>分析係数表!E25</f>
        <v>3.4440766876912506E-2</v>
      </c>
      <c r="Y22" s="192">
        <f t="shared" si="9"/>
        <v>0</v>
      </c>
    </row>
    <row r="23" spans="1:25">
      <c r="A23" s="10" t="s">
        <v>11</v>
      </c>
      <c r="B23" s="9" t="s">
        <v>35</v>
      </c>
      <c r="C23" s="100"/>
      <c r="D23" s="86">
        <f>投入係数表!Y23</f>
        <v>8.4379233066250309E-3</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193">
        <f t="shared" si="8"/>
        <v>0</v>
      </c>
      <c r="X23" s="86">
        <f>分析係数表!E26</f>
        <v>2.4685974681555249E-2</v>
      </c>
      <c r="Y23" s="192">
        <f t="shared" si="9"/>
        <v>0</v>
      </c>
    </row>
    <row r="24" spans="1:25">
      <c r="A24" s="10" t="s">
        <v>12</v>
      </c>
      <c r="B24" s="9" t="s">
        <v>389</v>
      </c>
      <c r="C24" s="100"/>
      <c r="D24" s="86">
        <f>投入係数表!Y24</f>
        <v>1.7044291943832121E-3</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193">
        <f t="shared" si="8"/>
        <v>0</v>
      </c>
      <c r="X24" s="86">
        <f>分析係数表!E27</f>
        <v>2.2430380263578655E-2</v>
      </c>
      <c r="Y24" s="192">
        <f t="shared" si="9"/>
        <v>0</v>
      </c>
    </row>
    <row r="25" spans="1:25">
      <c r="A25" s="10" t="s">
        <v>13</v>
      </c>
      <c r="B25" s="9" t="s">
        <v>197</v>
      </c>
      <c r="C25" s="100"/>
      <c r="D25" s="86">
        <f>投入係数表!Y25</f>
        <v>1.6196666402121115E-6</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193">
        <f t="shared" si="8"/>
        <v>0</v>
      </c>
      <c r="X25" s="86">
        <f>分析係数表!E28</f>
        <v>2.8133457885501985E-2</v>
      </c>
      <c r="Y25" s="192">
        <f t="shared" si="9"/>
        <v>0</v>
      </c>
    </row>
    <row r="26" spans="1:25">
      <c r="A26" s="10" t="s">
        <v>14</v>
      </c>
      <c r="B26" s="9" t="s">
        <v>55</v>
      </c>
      <c r="C26" s="100"/>
      <c r="D26" s="86">
        <f>投入係数表!Y26</f>
        <v>3.2819845019498085E-3</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193">
        <f t="shared" si="8"/>
        <v>0</v>
      </c>
      <c r="X26" s="86">
        <f>分析係数表!E29</f>
        <v>6.1557890505000185E-2</v>
      </c>
      <c r="Y26" s="192">
        <f t="shared" si="9"/>
        <v>0</v>
      </c>
    </row>
    <row r="27" spans="1:25">
      <c r="A27" s="10" t="s">
        <v>15</v>
      </c>
      <c r="B27" s="9" t="s">
        <v>36</v>
      </c>
      <c r="C27" s="85">
        <f>最終需要_まとめ!C28</f>
        <v>0</v>
      </c>
      <c r="D27" s="86">
        <f>投入係数表!Y27</f>
        <v>8.2009120882739917E-4</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193">
        <f t="shared" si="8"/>
        <v>0</v>
      </c>
      <c r="X27" s="86">
        <f>分析係数表!E30</f>
        <v>6.5897217034789901E-2</v>
      </c>
      <c r="Y27" s="192">
        <f t="shared" si="9"/>
        <v>0</v>
      </c>
    </row>
    <row r="28" spans="1:25">
      <c r="A28" s="10" t="s">
        <v>16</v>
      </c>
      <c r="B28" s="9" t="s">
        <v>198</v>
      </c>
      <c r="C28" s="100"/>
      <c r="D28" s="86">
        <f>投入係数表!Y28</f>
        <v>3.4223556107681919E-3</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193">
        <f t="shared" si="8"/>
        <v>0</v>
      </c>
      <c r="X28" s="86">
        <f>分析係数表!E31</f>
        <v>6.5953615120199595E-3</v>
      </c>
      <c r="Y28" s="192">
        <f t="shared" si="9"/>
        <v>0</v>
      </c>
    </row>
    <row r="29" spans="1:25">
      <c r="A29" s="10" t="s">
        <v>17</v>
      </c>
      <c r="B29" s="9" t="s">
        <v>281</v>
      </c>
      <c r="C29" s="100"/>
      <c r="D29" s="86">
        <f>投入係数表!Y29</f>
        <v>8.6490198587326752E-4</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193">
        <f t="shared" si="8"/>
        <v>0</v>
      </c>
      <c r="X29" s="86">
        <f>分析係数表!E32</f>
        <v>1.7896698615548455E-2</v>
      </c>
      <c r="Y29" s="192">
        <f t="shared" si="9"/>
        <v>0</v>
      </c>
    </row>
    <row r="30" spans="1:25">
      <c r="A30" s="10" t="s">
        <v>18</v>
      </c>
      <c r="B30" s="9" t="s">
        <v>282</v>
      </c>
      <c r="C30" s="100"/>
      <c r="D30" s="86">
        <f>投入係数表!Y30</f>
        <v>1.7006499722227171E-3</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193">
        <f t="shared" si="8"/>
        <v>0</v>
      </c>
      <c r="X30" s="86">
        <f>分析係数表!E33</f>
        <v>6.2471900008991998E-2</v>
      </c>
      <c r="Y30" s="192">
        <f t="shared" si="9"/>
        <v>0</v>
      </c>
    </row>
    <row r="31" spans="1:25">
      <c r="A31" s="10" t="s">
        <v>19</v>
      </c>
      <c r="B31" s="9" t="s">
        <v>283</v>
      </c>
      <c r="C31" s="100"/>
      <c r="D31" s="86">
        <f>投入係数表!Y31</f>
        <v>5.7636377280828058E-2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193">
        <f t="shared" si="8"/>
        <v>0</v>
      </c>
      <c r="X31" s="86">
        <f>分析係数表!E34</f>
        <v>0.14658203786750718</v>
      </c>
      <c r="Y31" s="192">
        <f t="shared" si="9"/>
        <v>0</v>
      </c>
    </row>
    <row r="32" spans="1:25">
      <c r="A32" s="10" t="s">
        <v>20</v>
      </c>
      <c r="B32" s="9" t="s">
        <v>37</v>
      </c>
      <c r="C32" s="100"/>
      <c r="D32" s="86">
        <f>投入係数表!Y32</f>
        <v>1.3393023447913951E-2</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193">
        <f t="shared" si="8"/>
        <v>0</v>
      </c>
      <c r="X32" s="86">
        <f>分析係数表!E35</f>
        <v>4.3787951741632962E-2</v>
      </c>
      <c r="Y32" s="192">
        <f t="shared" si="9"/>
        <v>0</v>
      </c>
    </row>
    <row r="33" spans="1:25">
      <c r="A33" s="10" t="s">
        <v>21</v>
      </c>
      <c r="B33" s="9" t="s">
        <v>38</v>
      </c>
      <c r="C33" s="100"/>
      <c r="D33" s="86">
        <f>投入係数表!Y33</f>
        <v>5.3108869132555137E-3</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193">
        <f t="shared" si="8"/>
        <v>0</v>
      </c>
      <c r="X33" s="86">
        <f>分析係数表!E36</f>
        <v>1.4152245516969955E-2</v>
      </c>
      <c r="Y33" s="192">
        <f t="shared" si="9"/>
        <v>0</v>
      </c>
    </row>
    <row r="34" spans="1:25">
      <c r="A34" s="10" t="s">
        <v>22</v>
      </c>
      <c r="B34" s="9" t="s">
        <v>409</v>
      </c>
      <c r="C34" s="100"/>
      <c r="D34" s="86">
        <f>投入係数表!Y34</f>
        <v>2.8728567086322293E-2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193">
        <f t="shared" si="8"/>
        <v>0</v>
      </c>
      <c r="X34" s="86">
        <f>分析係数表!E37</f>
        <v>6.9101643267789628E-2</v>
      </c>
      <c r="Y34" s="192">
        <f t="shared" si="9"/>
        <v>0</v>
      </c>
    </row>
    <row r="35" spans="1:25">
      <c r="A35" s="10" t="s">
        <v>23</v>
      </c>
      <c r="B35" s="9" t="s">
        <v>199</v>
      </c>
      <c r="C35" s="100"/>
      <c r="D35" s="86">
        <f>投入係数表!Y35</f>
        <v>8.03138697993179E-3</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193">
        <f t="shared" si="8"/>
        <v>0</v>
      </c>
      <c r="X35" s="86">
        <f>分析係数表!E38</f>
        <v>3.4218337111297577E-2</v>
      </c>
      <c r="Y35" s="192">
        <f t="shared" si="9"/>
        <v>0</v>
      </c>
    </row>
    <row r="36" spans="1:25">
      <c r="A36" s="10" t="s">
        <v>24</v>
      </c>
      <c r="B36" s="9" t="s">
        <v>39</v>
      </c>
      <c r="C36" s="100"/>
      <c r="D36" s="86">
        <f>投入係数表!Y36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193">
        <f t="shared" si="8"/>
        <v>0</v>
      </c>
      <c r="X36" s="86">
        <f>分析係数表!E39</f>
        <v>5.4632803645743147E-2</v>
      </c>
      <c r="Y36" s="192">
        <f t="shared" si="9"/>
        <v>0</v>
      </c>
    </row>
    <row r="37" spans="1:25">
      <c r="A37" s="10" t="s">
        <v>25</v>
      </c>
      <c r="B37" s="9" t="s">
        <v>40</v>
      </c>
      <c r="C37" s="100"/>
      <c r="D37" s="86">
        <f>投入係数表!Y37</f>
        <v>1.7384421938276663E-4</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193">
        <f t="shared" si="8"/>
        <v>0</v>
      </c>
      <c r="X37" s="86">
        <f>分析係数表!E40</f>
        <v>7.1051953968348291E-2</v>
      </c>
      <c r="Y37" s="192">
        <f t="shared" si="9"/>
        <v>0</v>
      </c>
    </row>
    <row r="38" spans="1:25">
      <c r="A38" s="10" t="s">
        <v>26</v>
      </c>
      <c r="B38" s="9" t="s">
        <v>285</v>
      </c>
      <c r="C38" s="100"/>
      <c r="D38" s="86">
        <f>投入係数表!Y38</f>
        <v>0</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193">
        <f t="shared" si="8"/>
        <v>0</v>
      </c>
      <c r="X38" s="86">
        <f>分析係数表!E41</f>
        <v>9.872112035903656E-2</v>
      </c>
      <c r="Y38" s="192">
        <f t="shared" si="9"/>
        <v>0</v>
      </c>
    </row>
    <row r="39" spans="1:25">
      <c r="A39" s="10" t="s">
        <v>56</v>
      </c>
      <c r="B39" s="9" t="s">
        <v>391</v>
      </c>
      <c r="C39" s="100"/>
      <c r="D39" s="86">
        <f>投入係数表!Y39</f>
        <v>9.750393174076912E-4</v>
      </c>
      <c r="E39" s="87">
        <f>$C$27*D39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S39*T39</f>
        <v>0</v>
      </c>
      <c r="V39" s="97">
        <f>分析係数表!D42</f>
        <v>0.13686157986208444</v>
      </c>
      <c r="W39" s="193">
        <f>ROUND(S39*V39,0)</f>
        <v>0</v>
      </c>
      <c r="X39" s="86">
        <f>分析係数表!E42</f>
        <v>0.12798116275158378</v>
      </c>
      <c r="Y39" s="192">
        <f>ROUND(S39*X39,0)</f>
        <v>0</v>
      </c>
    </row>
    <row r="40" spans="1:25">
      <c r="A40" s="10" t="s">
        <v>200</v>
      </c>
      <c r="B40" s="9" t="s">
        <v>41</v>
      </c>
      <c r="C40" s="100"/>
      <c r="D40" s="86">
        <f>投入係数表!Y40</f>
        <v>0.10016828336391803</v>
      </c>
      <c r="E40" s="87">
        <f>$C$27*D40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S40*T40</f>
        <v>0</v>
      </c>
      <c r="V40" s="97">
        <f>分析係数表!D43</f>
        <v>0.11965406207615147</v>
      </c>
      <c r="W40" s="193">
        <f>ROUND(S40*V40,0)</f>
        <v>0</v>
      </c>
      <c r="X40" s="86">
        <f>分析係数表!E43</f>
        <v>0.10089499703022012</v>
      </c>
      <c r="Y40" s="192">
        <f>ROUND(S40*X40,0)</f>
        <v>0</v>
      </c>
    </row>
    <row r="41" spans="1:25">
      <c r="A41" s="10" t="s">
        <v>352</v>
      </c>
      <c r="B41" s="9" t="s">
        <v>42</v>
      </c>
      <c r="C41" s="100"/>
      <c r="D41" s="86">
        <f>投入係数表!Y41</f>
        <v>2.537477736332308E-4</v>
      </c>
      <c r="E41" s="87">
        <f>$C$27*D41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S41*T41</f>
        <v>0</v>
      </c>
      <c r="V41" s="97">
        <f>分析係数表!D44</f>
        <v>0.14406819380410243</v>
      </c>
      <c r="W41" s="193">
        <f>ROUND(S41*V41,0)</f>
        <v>0</v>
      </c>
      <c r="X41" s="86">
        <f>分析係数表!E44</f>
        <v>0.11993705213297758</v>
      </c>
      <c r="Y41" s="192">
        <f>ROUND(S41*X41,0)</f>
        <v>0</v>
      </c>
    </row>
    <row r="42" spans="1:25">
      <c r="A42" s="10" t="s">
        <v>353</v>
      </c>
      <c r="B42" s="9" t="s">
        <v>287</v>
      </c>
      <c r="C42" s="100"/>
      <c r="D42" s="86">
        <f>投入係数表!Y42</f>
        <v>8.5842331931241915E-4</v>
      </c>
      <c r="E42" s="87">
        <f>$C$27*D42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S42*T42</f>
        <v>0</v>
      </c>
      <c r="V42" s="97">
        <f>分析係数表!D45</f>
        <v>0</v>
      </c>
      <c r="W42" s="193">
        <f>ROUND(S42*V42,0)</f>
        <v>0</v>
      </c>
      <c r="X42" s="86">
        <f>分析係数表!E45</f>
        <v>0</v>
      </c>
      <c r="Y42" s="192">
        <f>ROUND(S42*X42,0)</f>
        <v>0</v>
      </c>
    </row>
    <row r="43" spans="1:25">
      <c r="A43" s="10" t="s">
        <v>354</v>
      </c>
      <c r="B43" s="9" t="s">
        <v>288</v>
      </c>
      <c r="C43" s="100"/>
      <c r="D43" s="86">
        <f>投入係数表!Y43</f>
        <v>1.4280600766750187E-2</v>
      </c>
      <c r="E43" s="87">
        <f>$C$27*D43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S43*T43</f>
        <v>0</v>
      </c>
      <c r="V43" s="97">
        <f>分析係数表!D46</f>
        <v>2.303242583452741E-3</v>
      </c>
      <c r="W43" s="193">
        <f>ROUND(S43*V43,0)</f>
        <v>0</v>
      </c>
      <c r="X43" s="86">
        <f>分析係数表!E46</f>
        <v>2.2926285623308391E-3</v>
      </c>
      <c r="Y43" s="192">
        <f>ROUND(S43*X43,0)</f>
        <v>0</v>
      </c>
    </row>
    <row r="44" spans="1:25">
      <c r="A44" s="216">
        <v>40</v>
      </c>
      <c r="B44" s="20" t="s">
        <v>156</v>
      </c>
      <c r="C44" s="224">
        <f>SUM(C5:C43)</f>
        <v>0</v>
      </c>
      <c r="D44" s="103">
        <f>投入係数表!Y44</f>
        <v>0.5351346185928012</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90">
        <f>SUM(W5:W43)</f>
        <v>0</v>
      </c>
      <c r="X44" s="103">
        <f>分析係数表!E47</f>
        <v>5.7136770824146227E-2</v>
      </c>
      <c r="Y44" s="191">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302</v>
      </c>
      <c r="S2" s="5" t="s">
        <v>158</v>
      </c>
      <c r="U2" s="74" t="s">
        <v>216</v>
      </c>
      <c r="W2" s="5" t="s">
        <v>135</v>
      </c>
      <c r="Y2" s="5" t="s">
        <v>159</v>
      </c>
    </row>
    <row r="3" spans="1:25" ht="45">
      <c r="B3" s="75"/>
      <c r="C3" s="76" t="s">
        <v>234</v>
      </c>
      <c r="D3" s="76" t="s">
        <v>324</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投入係数表!Z5</f>
        <v>0</v>
      </c>
      <c r="E5" s="87">
        <f t="shared" ref="E5:E38" si="0">$C$28*D5</f>
        <v>0</v>
      </c>
      <c r="F5" s="86">
        <f>分析係数表!C8</f>
        <v>0.16988323914406789</v>
      </c>
      <c r="G5" s="87">
        <f t="shared" ref="G5:G38" si="1">E5*F5</f>
        <v>0</v>
      </c>
      <c r="H5" s="87">
        <f t="array" ref="H5:H43">MMULT(逆行列係数!C5:AO43,'24'!G5:G43)</f>
        <v>0</v>
      </c>
      <c r="I5" s="87">
        <f t="shared" ref="I5:I38" si="2">C5+H5</f>
        <v>0</v>
      </c>
      <c r="J5" s="86">
        <f>分析係数表!G8</f>
        <v>0.11982810575688495</v>
      </c>
      <c r="K5" s="88">
        <f t="shared" ref="K5:K38" si="3">I5*J5</f>
        <v>0</v>
      </c>
      <c r="L5" s="89" t="s">
        <v>189</v>
      </c>
      <c r="M5" s="90" t="s">
        <v>189</v>
      </c>
      <c r="N5" s="91">
        <f>分析係数表!H8</f>
        <v>1.1007693311748612E-2</v>
      </c>
      <c r="O5" s="92">
        <f t="shared" ref="O5:O43" si="4">$M$44*N5</f>
        <v>0</v>
      </c>
      <c r="P5" s="86">
        <f>分析係数表!C8</f>
        <v>0.16988323914406789</v>
      </c>
      <c r="Q5" s="92">
        <f t="shared" ref="Q5:Q38" si="5">O5*P5</f>
        <v>0</v>
      </c>
      <c r="R5" s="93">
        <f t="array" ref="R5:R43">MMULT(逆行列係数!C5:AO43,'24'!Q5:Q43)</f>
        <v>0</v>
      </c>
      <c r="S5" s="94">
        <f t="shared" ref="S5:S38" si="6">I5+R5</f>
        <v>0</v>
      </c>
      <c r="T5" s="95">
        <f>分析係数表!F8</f>
        <v>0.4520504153237429</v>
      </c>
      <c r="U5" s="96">
        <f t="shared" ref="U5:U38" si="7">S5*T5</f>
        <v>0</v>
      </c>
      <c r="V5" s="97">
        <f>分析係数表!D8</f>
        <v>0.2736524906322878</v>
      </c>
      <c r="W5" s="193">
        <f t="shared" ref="W5:W38" si="8">ROUND(S5*V5,0)</f>
        <v>0</v>
      </c>
      <c r="X5" s="86">
        <f>分析係数表!E8</f>
        <v>4.6479574456934729E-2</v>
      </c>
      <c r="Y5" s="192">
        <f t="shared" ref="Y5:Y38" si="9">ROUND(S5*X5,0)</f>
        <v>0</v>
      </c>
    </row>
    <row r="6" spans="1:25">
      <c r="A6" s="10" t="s">
        <v>226</v>
      </c>
      <c r="B6" s="9" t="s">
        <v>274</v>
      </c>
      <c r="C6" s="100"/>
      <c r="D6" s="86">
        <f>投入係数表!Z6</f>
        <v>0</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193">
        <f t="shared" si="8"/>
        <v>0</v>
      </c>
      <c r="X6" s="86">
        <f>分析係数表!E9</f>
        <v>0.11439422008151168</v>
      </c>
      <c r="Y6" s="192">
        <f t="shared" si="9"/>
        <v>0</v>
      </c>
    </row>
    <row r="7" spans="1:25">
      <c r="A7" s="10" t="s">
        <v>227</v>
      </c>
      <c r="B7" s="9" t="s">
        <v>275</v>
      </c>
      <c r="C7" s="100"/>
      <c r="D7" s="86">
        <f>投入係数表!Z7</f>
        <v>0</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193">
        <f t="shared" si="8"/>
        <v>0</v>
      </c>
      <c r="X7" s="86">
        <f>分析係数表!E10</f>
        <v>2.6958057972911079E-2</v>
      </c>
      <c r="Y7" s="192">
        <f t="shared" si="9"/>
        <v>0</v>
      </c>
    </row>
    <row r="8" spans="1:25">
      <c r="A8" s="10" t="s">
        <v>228</v>
      </c>
      <c r="B8" s="9" t="s">
        <v>27</v>
      </c>
      <c r="C8" s="100"/>
      <c r="D8" s="86">
        <f>投入係数表!Z8</f>
        <v>0.34118073591887577</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193">
        <f t="shared" si="8"/>
        <v>0</v>
      </c>
      <c r="X8" s="86">
        <f>分析係数表!E11</f>
        <v>2.1852680950858117E-2</v>
      </c>
      <c r="Y8" s="192">
        <f t="shared" si="9"/>
        <v>0</v>
      </c>
    </row>
    <row r="9" spans="1:25">
      <c r="A9" s="10" t="s">
        <v>229</v>
      </c>
      <c r="B9" s="9" t="s">
        <v>196</v>
      </c>
      <c r="C9" s="100"/>
      <c r="D9" s="86">
        <f>投入係数表!Z9</f>
        <v>0</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193">
        <f t="shared" si="8"/>
        <v>0</v>
      </c>
      <c r="X9" s="86">
        <f>分析係数表!E12</f>
        <v>3.539948357013805E-2</v>
      </c>
      <c r="Y9" s="192">
        <f t="shared" si="9"/>
        <v>0</v>
      </c>
    </row>
    <row r="10" spans="1:25">
      <c r="A10" s="10" t="s">
        <v>230</v>
      </c>
      <c r="B10" s="9" t="s">
        <v>28</v>
      </c>
      <c r="C10" s="100"/>
      <c r="D10" s="86">
        <f>投入係数表!Z10</f>
        <v>1.8629932822653998E-4</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193">
        <f t="shared" si="8"/>
        <v>0</v>
      </c>
      <c r="X10" s="86">
        <f>分析係数表!E13</f>
        <v>0.12199715046769498</v>
      </c>
      <c r="Y10" s="192">
        <f t="shared" si="9"/>
        <v>0</v>
      </c>
    </row>
    <row r="11" spans="1:25">
      <c r="A11" s="10" t="s">
        <v>231</v>
      </c>
      <c r="B11" s="9" t="s">
        <v>276</v>
      </c>
      <c r="C11" s="100"/>
      <c r="D11" s="86">
        <f>投入係数表!Z11</f>
        <v>3.6593206284497339E-3</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193">
        <f t="shared" si="8"/>
        <v>0</v>
      </c>
      <c r="X11" s="86">
        <f>分析係数表!E14</f>
        <v>3.8130342673435243E-2</v>
      </c>
      <c r="Y11" s="192">
        <f t="shared" si="9"/>
        <v>0</v>
      </c>
    </row>
    <row r="12" spans="1:25">
      <c r="A12" s="10" t="s">
        <v>232</v>
      </c>
      <c r="B12" s="9" t="s">
        <v>29</v>
      </c>
      <c r="C12" s="100"/>
      <c r="D12" s="86">
        <f>投入係数表!Z12</f>
        <v>1.1086636493481349E-3</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193">
        <f t="shared" si="8"/>
        <v>0</v>
      </c>
      <c r="X12" s="86">
        <f>分析係数表!E15</f>
        <v>1.8544573004253467E-2</v>
      </c>
      <c r="Y12" s="192">
        <f t="shared" si="9"/>
        <v>0</v>
      </c>
    </row>
    <row r="13" spans="1:25">
      <c r="A13" s="10" t="s">
        <v>233</v>
      </c>
      <c r="B13" s="9" t="s">
        <v>30</v>
      </c>
      <c r="C13" s="100"/>
      <c r="D13" s="86">
        <f>投入係数表!Z13</f>
        <v>6.7637614930247336E-2</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193">
        <f t="shared" si="8"/>
        <v>0</v>
      </c>
      <c r="X13" s="86">
        <f>分析係数表!E16</f>
        <v>1.2952602682604767E-2</v>
      </c>
      <c r="Y13" s="192">
        <f t="shared" si="9"/>
        <v>0</v>
      </c>
    </row>
    <row r="14" spans="1:25">
      <c r="A14" s="10" t="s">
        <v>2</v>
      </c>
      <c r="B14" s="9" t="s">
        <v>388</v>
      </c>
      <c r="C14" s="100"/>
      <c r="D14" s="86">
        <f>投入係数表!Z14</f>
        <v>1.3698480016657352E-5</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193">
        <f t="shared" si="8"/>
        <v>0</v>
      </c>
      <c r="X14" s="86">
        <f>分析係数表!E17</f>
        <v>4.2061277361062542E-2</v>
      </c>
      <c r="Y14" s="192">
        <f t="shared" si="9"/>
        <v>0</v>
      </c>
    </row>
    <row r="15" spans="1:25">
      <c r="A15" s="10" t="s">
        <v>3</v>
      </c>
      <c r="B15" s="9" t="s">
        <v>31</v>
      </c>
      <c r="C15" s="100"/>
      <c r="D15" s="86">
        <f>投入係数表!Z15</f>
        <v>5.1140992062187447E-5</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193">
        <f t="shared" si="8"/>
        <v>0</v>
      </c>
      <c r="X15" s="86">
        <f>分析係数表!E18</f>
        <v>3.8178621954614265E-2</v>
      </c>
      <c r="Y15" s="192">
        <f t="shared" si="9"/>
        <v>0</v>
      </c>
    </row>
    <row r="16" spans="1:25">
      <c r="A16" s="10" t="s">
        <v>4</v>
      </c>
      <c r="B16" s="9" t="s">
        <v>32</v>
      </c>
      <c r="C16" s="100"/>
      <c r="D16" s="86">
        <f>投入係数表!Z16</f>
        <v>0</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193">
        <f t="shared" si="8"/>
        <v>0</v>
      </c>
      <c r="X16" s="86">
        <f>分析係数表!E19</f>
        <v>8.1137788631236215E-3</v>
      </c>
      <c r="Y16" s="192">
        <f t="shared" si="9"/>
        <v>0</v>
      </c>
    </row>
    <row r="17" spans="1:25">
      <c r="A17" s="10" t="s">
        <v>5</v>
      </c>
      <c r="B17" s="9" t="s">
        <v>33</v>
      </c>
      <c r="C17" s="100"/>
      <c r="D17" s="86">
        <f>投入係数表!Z17</f>
        <v>1.7625377621432458E-4</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193">
        <f t="shared" si="8"/>
        <v>0</v>
      </c>
      <c r="X17" s="86">
        <f>分析係数表!E20</f>
        <v>2.4562278789456368E-2</v>
      </c>
      <c r="Y17" s="192">
        <f t="shared" si="9"/>
        <v>0</v>
      </c>
    </row>
    <row r="18" spans="1:25">
      <c r="A18" s="10" t="s">
        <v>6</v>
      </c>
      <c r="B18" s="9" t="s">
        <v>34</v>
      </c>
      <c r="C18" s="100"/>
      <c r="D18" s="86">
        <f>投入係数表!Z18</f>
        <v>5.9999342472959205E-4</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193">
        <f t="shared" si="8"/>
        <v>0</v>
      </c>
      <c r="X18" s="86">
        <f>分析係数表!E21</f>
        <v>5.4343995376178865E-2</v>
      </c>
      <c r="Y18" s="192">
        <f t="shared" si="9"/>
        <v>0</v>
      </c>
    </row>
    <row r="19" spans="1:25">
      <c r="A19" s="10" t="s">
        <v>7</v>
      </c>
      <c r="B19" s="9" t="s">
        <v>277</v>
      </c>
      <c r="C19" s="100"/>
      <c r="D19" s="86">
        <f>投入係数表!Z19</f>
        <v>0</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193">
        <f t="shared" si="8"/>
        <v>0</v>
      </c>
      <c r="X19" s="86">
        <f>分析係数表!E22</f>
        <v>2.8940662878506891E-2</v>
      </c>
      <c r="Y19" s="192">
        <f t="shared" si="9"/>
        <v>0</v>
      </c>
    </row>
    <row r="20" spans="1:25">
      <c r="A20" s="10" t="s">
        <v>8</v>
      </c>
      <c r="B20" s="9" t="s">
        <v>278</v>
      </c>
      <c r="C20" s="100"/>
      <c r="D20" s="86">
        <f>投入係数表!Z20</f>
        <v>9.1323200111049004E-6</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193">
        <f t="shared" si="8"/>
        <v>0</v>
      </c>
      <c r="X20" s="86">
        <f>分析係数表!E23</f>
        <v>3.4275414947972954E-2</v>
      </c>
      <c r="Y20" s="192">
        <f t="shared" si="9"/>
        <v>0</v>
      </c>
    </row>
    <row r="21" spans="1:25">
      <c r="A21" s="10" t="s">
        <v>9</v>
      </c>
      <c r="B21" s="9" t="s">
        <v>279</v>
      </c>
      <c r="C21" s="100"/>
      <c r="D21" s="86">
        <f>投入係数表!Z21</f>
        <v>0</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193">
        <f t="shared" si="8"/>
        <v>0</v>
      </c>
      <c r="X21" s="86">
        <f>分析係数表!E24</f>
        <v>4.4933066139114755E-2</v>
      </c>
      <c r="Y21" s="192">
        <f t="shared" si="9"/>
        <v>0</v>
      </c>
    </row>
    <row r="22" spans="1:25">
      <c r="A22" s="10" t="s">
        <v>10</v>
      </c>
      <c r="B22" s="9" t="s">
        <v>280</v>
      </c>
      <c r="C22" s="100"/>
      <c r="D22" s="86">
        <f>投入係数表!Z22</f>
        <v>4.5661600055524502E-6</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193">
        <f t="shared" si="8"/>
        <v>0</v>
      </c>
      <c r="X22" s="86">
        <f>分析係数表!E25</f>
        <v>3.4440766876912506E-2</v>
      </c>
      <c r="Y22" s="192">
        <f t="shared" si="9"/>
        <v>0</v>
      </c>
    </row>
    <row r="23" spans="1:25">
      <c r="A23" s="10" t="s">
        <v>11</v>
      </c>
      <c r="B23" s="9" t="s">
        <v>35</v>
      </c>
      <c r="C23" s="100"/>
      <c r="D23" s="86">
        <f>投入係数表!Z23</f>
        <v>2.7396960033314705E-6</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193">
        <f t="shared" si="8"/>
        <v>0</v>
      </c>
      <c r="X23" s="86">
        <f>分析係数表!E26</f>
        <v>2.4685974681555249E-2</v>
      </c>
      <c r="Y23" s="192">
        <f t="shared" si="9"/>
        <v>0</v>
      </c>
    </row>
    <row r="24" spans="1:25">
      <c r="A24" s="10" t="s">
        <v>12</v>
      </c>
      <c r="B24" s="9" t="s">
        <v>389</v>
      </c>
      <c r="C24" s="100"/>
      <c r="D24" s="86">
        <f>投入係数表!Z24</f>
        <v>1.2785248015546862E-5</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193">
        <f t="shared" si="8"/>
        <v>0</v>
      </c>
      <c r="X24" s="86">
        <f>分析係数表!E27</f>
        <v>2.2430380263578655E-2</v>
      </c>
      <c r="Y24" s="192">
        <f t="shared" si="9"/>
        <v>0</v>
      </c>
    </row>
    <row r="25" spans="1:25">
      <c r="A25" s="10" t="s">
        <v>13</v>
      </c>
      <c r="B25" s="9" t="s">
        <v>197</v>
      </c>
      <c r="C25" s="100"/>
      <c r="D25" s="86">
        <f>投入係数表!Z25</f>
        <v>0</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193">
        <f t="shared" si="8"/>
        <v>0</v>
      </c>
      <c r="X25" s="86">
        <f>分析係数表!E28</f>
        <v>2.8133457885501985E-2</v>
      </c>
      <c r="Y25" s="192">
        <f t="shared" si="9"/>
        <v>0</v>
      </c>
    </row>
    <row r="26" spans="1:25">
      <c r="A26" s="10" t="s">
        <v>14</v>
      </c>
      <c r="B26" s="9" t="s">
        <v>55</v>
      </c>
      <c r="C26" s="100"/>
      <c r="D26" s="86">
        <f>投入係数表!Z26</f>
        <v>1.1934115790511885E-2</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193">
        <f t="shared" si="8"/>
        <v>0</v>
      </c>
      <c r="X26" s="86">
        <f>分析係数表!E29</f>
        <v>6.1557890505000185E-2</v>
      </c>
      <c r="Y26" s="192">
        <f t="shared" si="9"/>
        <v>0</v>
      </c>
    </row>
    <row r="27" spans="1:25">
      <c r="A27" s="10" t="s">
        <v>15</v>
      </c>
      <c r="B27" s="9" t="s">
        <v>36</v>
      </c>
      <c r="C27" s="100"/>
      <c r="D27" s="86">
        <f>投入係数表!Z27</f>
        <v>1.5923113171362507E-2</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193">
        <f t="shared" si="8"/>
        <v>0</v>
      </c>
      <c r="X27" s="86">
        <f>分析係数表!E30</f>
        <v>6.5897217034789901E-2</v>
      </c>
      <c r="Y27" s="192">
        <f t="shared" si="9"/>
        <v>0</v>
      </c>
    </row>
    <row r="28" spans="1:25">
      <c r="A28" s="10" t="s">
        <v>16</v>
      </c>
      <c r="B28" s="9" t="s">
        <v>198</v>
      </c>
      <c r="C28" s="85">
        <f>最終需要_まとめ!C29</f>
        <v>0</v>
      </c>
      <c r="D28" s="86">
        <f>投入係数表!Z28</f>
        <v>9.0268417149766397E-2</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193">
        <f t="shared" si="8"/>
        <v>0</v>
      </c>
      <c r="X28" s="86">
        <f>分析係数表!E31</f>
        <v>6.5953615120199595E-3</v>
      </c>
      <c r="Y28" s="192">
        <f t="shared" si="9"/>
        <v>0</v>
      </c>
    </row>
    <row r="29" spans="1:25">
      <c r="A29" s="10" t="s">
        <v>17</v>
      </c>
      <c r="B29" s="9" t="s">
        <v>281</v>
      </c>
      <c r="C29" s="100"/>
      <c r="D29" s="86">
        <f>投入係数表!Z29</f>
        <v>8.6939686505718662E-4</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193">
        <f t="shared" si="8"/>
        <v>0</v>
      </c>
      <c r="X29" s="86">
        <f>分析係数表!E32</f>
        <v>1.7896698615548455E-2</v>
      </c>
      <c r="Y29" s="192">
        <f t="shared" si="9"/>
        <v>0</v>
      </c>
    </row>
    <row r="30" spans="1:25">
      <c r="A30" s="10" t="s">
        <v>18</v>
      </c>
      <c r="B30" s="9" t="s">
        <v>282</v>
      </c>
      <c r="C30" s="100"/>
      <c r="D30" s="86">
        <f>投入係数表!Z30</f>
        <v>6.0410296873458919E-3</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193">
        <f t="shared" si="8"/>
        <v>0</v>
      </c>
      <c r="X30" s="86">
        <f>分析係数表!E33</f>
        <v>6.2471900008991998E-2</v>
      </c>
      <c r="Y30" s="192">
        <f t="shared" si="9"/>
        <v>0</v>
      </c>
    </row>
    <row r="31" spans="1:25">
      <c r="A31" s="10" t="s">
        <v>19</v>
      </c>
      <c r="B31" s="9" t="s">
        <v>283</v>
      </c>
      <c r="C31" s="100"/>
      <c r="D31" s="86">
        <f>投入係数表!Z31</f>
        <v>2.1315748137919949E-2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193">
        <f t="shared" si="8"/>
        <v>0</v>
      </c>
      <c r="X31" s="86">
        <f>分析係数表!E34</f>
        <v>0.14658203786750718</v>
      </c>
      <c r="Y31" s="192">
        <f t="shared" si="9"/>
        <v>0</v>
      </c>
    </row>
    <row r="32" spans="1:25">
      <c r="A32" s="10" t="s">
        <v>20</v>
      </c>
      <c r="B32" s="9" t="s">
        <v>37</v>
      </c>
      <c r="C32" s="100"/>
      <c r="D32" s="86">
        <f>投入係数表!Z32</f>
        <v>1.4472900753599048E-2</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193">
        <f t="shared" si="8"/>
        <v>0</v>
      </c>
      <c r="X32" s="86">
        <f>分析係数表!E35</f>
        <v>4.3787951741632962E-2</v>
      </c>
      <c r="Y32" s="192">
        <f t="shared" si="9"/>
        <v>0</v>
      </c>
    </row>
    <row r="33" spans="1:25">
      <c r="A33" s="10" t="s">
        <v>21</v>
      </c>
      <c r="B33" s="9" t="s">
        <v>38</v>
      </c>
      <c r="C33" s="100"/>
      <c r="D33" s="86">
        <f>投入係数表!Z33</f>
        <v>5.7122661669461155E-3</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193">
        <f t="shared" si="8"/>
        <v>0</v>
      </c>
      <c r="X33" s="86">
        <f>分析係数表!E36</f>
        <v>1.4152245516969955E-2</v>
      </c>
      <c r="Y33" s="192">
        <f t="shared" si="9"/>
        <v>0</v>
      </c>
    </row>
    <row r="34" spans="1:25">
      <c r="A34" s="10" t="s">
        <v>22</v>
      </c>
      <c r="B34" s="9" t="s">
        <v>409</v>
      </c>
      <c r="C34" s="100"/>
      <c r="D34" s="86">
        <f>投入係数表!Z34</f>
        <v>3.9574908768123092E-2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193">
        <f t="shared" si="8"/>
        <v>0</v>
      </c>
      <c r="X34" s="86">
        <f>分析係数表!E37</f>
        <v>6.9101643267789628E-2</v>
      </c>
      <c r="Y34" s="192">
        <f t="shared" si="9"/>
        <v>0</v>
      </c>
    </row>
    <row r="35" spans="1:25">
      <c r="A35" s="10" t="s">
        <v>23</v>
      </c>
      <c r="B35" s="9" t="s">
        <v>199</v>
      </c>
      <c r="C35" s="100"/>
      <c r="D35" s="86">
        <f>投入係数表!Z35</f>
        <v>1.0113131180297568E-2</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193">
        <f t="shared" si="8"/>
        <v>0</v>
      </c>
      <c r="X35" s="86">
        <f>分析係数表!E38</f>
        <v>3.4218337111297577E-2</v>
      </c>
      <c r="Y35" s="192">
        <f t="shared" si="9"/>
        <v>0</v>
      </c>
    </row>
    <row r="36" spans="1:25">
      <c r="A36" s="10" t="s">
        <v>24</v>
      </c>
      <c r="B36" s="9" t="s">
        <v>39</v>
      </c>
      <c r="C36" s="100"/>
      <c r="D36" s="86">
        <f>投入係数表!Z36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193">
        <f t="shared" si="8"/>
        <v>0</v>
      </c>
      <c r="X36" s="86">
        <f>分析係数表!E39</f>
        <v>5.4632803645743147E-2</v>
      </c>
      <c r="Y36" s="192">
        <f t="shared" si="9"/>
        <v>0</v>
      </c>
    </row>
    <row r="37" spans="1:25">
      <c r="A37" s="10" t="s">
        <v>25</v>
      </c>
      <c r="B37" s="9" t="s">
        <v>40</v>
      </c>
      <c r="C37" s="100"/>
      <c r="D37" s="86">
        <f>投入係数表!Z37</f>
        <v>5.2967456064408427E-4</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193">
        <f t="shared" si="8"/>
        <v>0</v>
      </c>
      <c r="X37" s="86">
        <f>分析係数表!E40</f>
        <v>7.1051953968348291E-2</v>
      </c>
      <c r="Y37" s="192">
        <f t="shared" si="9"/>
        <v>0</v>
      </c>
    </row>
    <row r="38" spans="1:25">
      <c r="A38" s="10" t="s">
        <v>26</v>
      </c>
      <c r="B38" s="9" t="s">
        <v>285</v>
      </c>
      <c r="C38" s="100"/>
      <c r="D38" s="86">
        <f>投入係数表!Z38</f>
        <v>4.5661600055524502E-6</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193">
        <f t="shared" si="8"/>
        <v>0</v>
      </c>
      <c r="X38" s="86">
        <f>分析係数表!E41</f>
        <v>9.872112035903656E-2</v>
      </c>
      <c r="Y38" s="192">
        <f t="shared" si="9"/>
        <v>0</v>
      </c>
    </row>
    <row r="39" spans="1:25">
      <c r="A39" s="10" t="s">
        <v>56</v>
      </c>
      <c r="B39" s="9" t="s">
        <v>391</v>
      </c>
      <c r="C39" s="100"/>
      <c r="D39" s="86">
        <f>投入係数表!Z39</f>
        <v>1.6091147859566837E-3</v>
      </c>
      <c r="E39" s="87">
        <f>$C$28*D39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S39*T39</f>
        <v>0</v>
      </c>
      <c r="V39" s="97">
        <f>分析係数表!D42</f>
        <v>0.13686157986208444</v>
      </c>
      <c r="W39" s="193">
        <f>ROUND(S39*V39,0)</f>
        <v>0</v>
      </c>
      <c r="X39" s="86">
        <f>分析係数表!E42</f>
        <v>0.12798116275158378</v>
      </c>
      <c r="Y39" s="192">
        <f>ROUND(S39*X39,0)</f>
        <v>0</v>
      </c>
    </row>
    <row r="40" spans="1:25">
      <c r="A40" s="10" t="s">
        <v>200</v>
      </c>
      <c r="B40" s="9" t="s">
        <v>41</v>
      </c>
      <c r="C40" s="100"/>
      <c r="D40" s="86">
        <f>投入係数表!Z40</f>
        <v>4.7298111801514504E-2</v>
      </c>
      <c r="E40" s="87">
        <f>$C$28*D40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S40*T40</f>
        <v>0</v>
      </c>
      <c r="V40" s="97">
        <f>分析係数表!D43</f>
        <v>0.11965406207615147</v>
      </c>
      <c r="W40" s="193">
        <f>ROUND(S40*V40,0)</f>
        <v>0</v>
      </c>
      <c r="X40" s="86">
        <f>分析係数表!E43</f>
        <v>0.10089499703022012</v>
      </c>
      <c r="Y40" s="192">
        <f>ROUND(S40*X40,0)</f>
        <v>0</v>
      </c>
    </row>
    <row r="41" spans="1:25">
      <c r="A41" s="10" t="s">
        <v>352</v>
      </c>
      <c r="B41" s="9" t="s">
        <v>42</v>
      </c>
      <c r="C41" s="100"/>
      <c r="D41" s="86">
        <f>投入係数表!Z41</f>
        <v>7.1232096086618234E-5</v>
      </c>
      <c r="E41" s="87">
        <f>$C$28*D41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S41*T41</f>
        <v>0</v>
      </c>
      <c r="V41" s="97">
        <f>分析係数表!D44</f>
        <v>0.14406819380410243</v>
      </c>
      <c r="W41" s="193">
        <f>ROUND(S41*V41,0)</f>
        <v>0</v>
      </c>
      <c r="X41" s="86">
        <f>分析係数表!E44</f>
        <v>0.11993705213297758</v>
      </c>
      <c r="Y41" s="192">
        <f>ROUND(S41*X41,0)</f>
        <v>0</v>
      </c>
    </row>
    <row r="42" spans="1:25">
      <c r="A42" s="10" t="s">
        <v>353</v>
      </c>
      <c r="B42" s="9" t="s">
        <v>287</v>
      </c>
      <c r="C42" s="100"/>
      <c r="D42" s="86">
        <f>投入係数表!Z42</f>
        <v>4.7488064057745487E-5</v>
      </c>
      <c r="E42" s="87">
        <f>$C$28*D42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S42*T42</f>
        <v>0</v>
      </c>
      <c r="V42" s="97">
        <f>分析係数表!D45</f>
        <v>0</v>
      </c>
      <c r="W42" s="193">
        <f>ROUND(S42*V42,0)</f>
        <v>0</v>
      </c>
      <c r="X42" s="86">
        <f>分析係数表!E45</f>
        <v>0</v>
      </c>
      <c r="Y42" s="192">
        <f>ROUND(S42*X42,0)</f>
        <v>0</v>
      </c>
    </row>
    <row r="43" spans="1:25">
      <c r="A43" s="10" t="s">
        <v>354</v>
      </c>
      <c r="B43" s="9" t="s">
        <v>288</v>
      </c>
      <c r="C43" s="100"/>
      <c r="D43" s="86">
        <f>投入係数表!Z43</f>
        <v>2.2712079867617889E-3</v>
      </c>
      <c r="E43" s="87">
        <f>$C$28*D43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S43*T43</f>
        <v>0</v>
      </c>
      <c r="V43" s="97">
        <f>分析係数表!D46</f>
        <v>2.303242583452741E-3</v>
      </c>
      <c r="W43" s="193">
        <f>ROUND(S43*V43,0)</f>
        <v>0</v>
      </c>
      <c r="X43" s="86">
        <f>分析係数表!E46</f>
        <v>2.2926285623308391E-3</v>
      </c>
      <c r="Y43" s="192">
        <f>ROUND(S43*X43,0)</f>
        <v>0</v>
      </c>
    </row>
    <row r="44" spans="1:25">
      <c r="A44" s="216">
        <v>40</v>
      </c>
      <c r="B44" s="20" t="s">
        <v>156</v>
      </c>
      <c r="C44" s="224">
        <f>SUM(C5:C43)</f>
        <v>0</v>
      </c>
      <c r="D44" s="103">
        <f>投入係数表!Z44</f>
        <v>0.68269936767816242</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SUM(R7:R43)</f>
        <v>0</v>
      </c>
      <c r="S44" s="108">
        <f>SUM(S5:S43)</f>
        <v>0</v>
      </c>
      <c r="T44" s="109">
        <f>分析係数表!F47</f>
        <v>0.5063294671067512</v>
      </c>
      <c r="U44" s="110">
        <f>SUM(U5:U43)</f>
        <v>0</v>
      </c>
      <c r="V44" s="111">
        <f>分析係数表!D47</f>
        <v>6.4581730562403572E-2</v>
      </c>
      <c r="W44" s="190">
        <f>SUM(W5:W43)</f>
        <v>0</v>
      </c>
      <c r="X44" s="103">
        <f>分析係数表!E47</f>
        <v>5.7136770824146227E-2</v>
      </c>
      <c r="Y44" s="191">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295</v>
      </c>
      <c r="S2" s="5" t="s">
        <v>158</v>
      </c>
      <c r="U2" s="74" t="s">
        <v>216</v>
      </c>
      <c r="W2" s="5" t="s">
        <v>135</v>
      </c>
      <c r="Y2" s="5" t="s">
        <v>159</v>
      </c>
    </row>
    <row r="3" spans="1:25" ht="45">
      <c r="B3" s="75"/>
      <c r="C3" s="76" t="s">
        <v>234</v>
      </c>
      <c r="D3" s="76" t="s">
        <v>325</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投入係数表!AA5</f>
        <v>0</v>
      </c>
      <c r="E5" s="87">
        <f t="shared" ref="E5:E38" si="0">$C$29*D5</f>
        <v>0</v>
      </c>
      <c r="F5" s="86">
        <f>分析係数表!C8</f>
        <v>0.16988323914406789</v>
      </c>
      <c r="G5" s="87">
        <f t="shared" ref="G5:G38" si="1">E5*F5</f>
        <v>0</v>
      </c>
      <c r="H5" s="87">
        <f t="array" ref="H5:H43">MMULT(逆行列係数!C5:AO43,'25'!G5:G43)</f>
        <v>0</v>
      </c>
      <c r="I5" s="87">
        <f t="shared" ref="I5:I38" si="2">C5+H5</f>
        <v>0</v>
      </c>
      <c r="J5" s="86">
        <f>分析係数表!G8</f>
        <v>0.11982810575688495</v>
      </c>
      <c r="K5" s="88">
        <f t="shared" ref="K5:K38" si="3">I5*J5</f>
        <v>0</v>
      </c>
      <c r="L5" s="89" t="s">
        <v>190</v>
      </c>
      <c r="M5" s="90" t="s">
        <v>190</v>
      </c>
      <c r="N5" s="91">
        <f>分析係数表!H8</f>
        <v>1.1007693311748612E-2</v>
      </c>
      <c r="O5" s="92">
        <f t="shared" ref="O5:O43" si="4">$M$44*N5</f>
        <v>0</v>
      </c>
      <c r="P5" s="86">
        <f>分析係数表!C8</f>
        <v>0.16988323914406789</v>
      </c>
      <c r="Q5" s="92">
        <f t="shared" ref="Q5:Q38" si="5">O5*P5</f>
        <v>0</v>
      </c>
      <c r="R5" s="93">
        <f t="array" ref="R5:R43">MMULT(逆行列係数!C5:AO43,'25'!Q5:Q43)</f>
        <v>0</v>
      </c>
      <c r="S5" s="94">
        <f t="shared" ref="S5:S38" si="6">I5+R5</f>
        <v>0</v>
      </c>
      <c r="T5" s="95">
        <f>分析係数表!F8</f>
        <v>0.4520504153237429</v>
      </c>
      <c r="U5" s="96">
        <f t="shared" ref="U5:U38" si="7">S5*T5</f>
        <v>0</v>
      </c>
      <c r="V5" s="97">
        <f>分析係数表!D8</f>
        <v>0.2736524906322878</v>
      </c>
      <c r="W5" s="193">
        <f t="shared" ref="W5:W38" si="8">ROUND(S5*V5,0)</f>
        <v>0</v>
      </c>
      <c r="X5" s="86">
        <f>分析係数表!E8</f>
        <v>4.6479574456934729E-2</v>
      </c>
      <c r="Y5" s="192">
        <f t="shared" ref="Y5:Y38" si="9">ROUND(S5*X5,0)</f>
        <v>0</v>
      </c>
    </row>
    <row r="6" spans="1:25">
      <c r="A6" s="10" t="s">
        <v>226</v>
      </c>
      <c r="B6" s="9" t="s">
        <v>274</v>
      </c>
      <c r="C6" s="100"/>
      <c r="D6" s="86">
        <f>投入係数表!AA6</f>
        <v>0</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193">
        <f t="shared" si="8"/>
        <v>0</v>
      </c>
      <c r="X6" s="86">
        <f>分析係数表!E9</f>
        <v>0.11439422008151168</v>
      </c>
      <c r="Y6" s="192">
        <f t="shared" si="9"/>
        <v>0</v>
      </c>
    </row>
    <row r="7" spans="1:25">
      <c r="A7" s="10" t="s">
        <v>227</v>
      </c>
      <c r="B7" s="9" t="s">
        <v>275</v>
      </c>
      <c r="C7" s="100"/>
      <c r="D7" s="86">
        <f>投入係数表!AA7</f>
        <v>0</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193">
        <f t="shared" si="8"/>
        <v>0</v>
      </c>
      <c r="X7" s="86">
        <f>分析係数表!E10</f>
        <v>2.6958057972911079E-2</v>
      </c>
      <c r="Y7" s="192">
        <f t="shared" si="9"/>
        <v>0</v>
      </c>
    </row>
    <row r="8" spans="1:25">
      <c r="A8" s="10" t="s">
        <v>228</v>
      </c>
      <c r="B8" s="9" t="s">
        <v>27</v>
      </c>
      <c r="C8" s="100"/>
      <c r="D8" s="86">
        <f>投入係数表!AA8</f>
        <v>0</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193">
        <f t="shared" si="8"/>
        <v>0</v>
      </c>
      <c r="X8" s="86">
        <f>分析係数表!E11</f>
        <v>2.1852680950858117E-2</v>
      </c>
      <c r="Y8" s="192">
        <f t="shared" si="9"/>
        <v>0</v>
      </c>
    </row>
    <row r="9" spans="1:25">
      <c r="A9" s="10" t="s">
        <v>229</v>
      </c>
      <c r="B9" s="9" t="s">
        <v>196</v>
      </c>
      <c r="C9" s="100"/>
      <c r="D9" s="86">
        <f>投入係数表!AA9</f>
        <v>0</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193">
        <f t="shared" si="8"/>
        <v>0</v>
      </c>
      <c r="X9" s="86">
        <f>分析係数表!E12</f>
        <v>3.539948357013805E-2</v>
      </c>
      <c r="Y9" s="192">
        <f t="shared" si="9"/>
        <v>0</v>
      </c>
    </row>
    <row r="10" spans="1:25">
      <c r="A10" s="10" t="s">
        <v>230</v>
      </c>
      <c r="B10" s="9" t="s">
        <v>28</v>
      </c>
      <c r="C10" s="100"/>
      <c r="D10" s="86">
        <f>投入係数表!AA10</f>
        <v>9.8509052183173591E-4</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193">
        <f t="shared" si="8"/>
        <v>0</v>
      </c>
      <c r="X10" s="86">
        <f>分析係数表!E13</f>
        <v>0.12199715046769498</v>
      </c>
      <c r="Y10" s="192">
        <f t="shared" si="9"/>
        <v>0</v>
      </c>
    </row>
    <row r="11" spans="1:25">
      <c r="A11" s="10" t="s">
        <v>231</v>
      </c>
      <c r="B11" s="9" t="s">
        <v>276</v>
      </c>
      <c r="C11" s="100"/>
      <c r="D11" s="86">
        <f>投入係数表!AA11</f>
        <v>3.1043663471778489E-3</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193">
        <f t="shared" si="8"/>
        <v>0</v>
      </c>
      <c r="X11" s="86">
        <f>分析係数表!E14</f>
        <v>3.8130342673435243E-2</v>
      </c>
      <c r="Y11" s="192">
        <f t="shared" si="9"/>
        <v>0</v>
      </c>
    </row>
    <row r="12" spans="1:25">
      <c r="A12" s="10" t="s">
        <v>232</v>
      </c>
      <c r="B12" s="9" t="s">
        <v>29</v>
      </c>
      <c r="C12" s="100"/>
      <c r="D12" s="86">
        <f>投入係数表!AA12</f>
        <v>8.9829605963791265E-3</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193">
        <f t="shared" si="8"/>
        <v>0</v>
      </c>
      <c r="X12" s="86">
        <f>分析係数表!E15</f>
        <v>1.8544573004253467E-2</v>
      </c>
      <c r="Y12" s="192">
        <f t="shared" si="9"/>
        <v>0</v>
      </c>
    </row>
    <row r="13" spans="1:25">
      <c r="A13" s="10" t="s">
        <v>233</v>
      </c>
      <c r="B13" s="9" t="s">
        <v>30</v>
      </c>
      <c r="C13" s="100"/>
      <c r="D13" s="86">
        <f>投入係数表!AA13</f>
        <v>1.4877529286474973E-2</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193">
        <f t="shared" si="8"/>
        <v>0</v>
      </c>
      <c r="X13" s="86">
        <f>分析係数表!E16</f>
        <v>1.2952602682604767E-2</v>
      </c>
      <c r="Y13" s="192">
        <f t="shared" si="9"/>
        <v>0</v>
      </c>
    </row>
    <row r="14" spans="1:25">
      <c r="A14" s="10" t="s">
        <v>2</v>
      </c>
      <c r="B14" s="9" t="s">
        <v>388</v>
      </c>
      <c r="C14" s="100"/>
      <c r="D14" s="86">
        <f>投入係数表!AA14</f>
        <v>3.9068157614483491E-2</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193">
        <f t="shared" si="8"/>
        <v>0</v>
      </c>
      <c r="X14" s="86">
        <f>分析係数表!E17</f>
        <v>4.2061277361062542E-2</v>
      </c>
      <c r="Y14" s="192">
        <f t="shared" si="9"/>
        <v>0</v>
      </c>
    </row>
    <row r="15" spans="1:25">
      <c r="A15" s="10" t="s">
        <v>3</v>
      </c>
      <c r="B15" s="9" t="s">
        <v>31</v>
      </c>
      <c r="C15" s="100"/>
      <c r="D15" s="86">
        <f>投入係数表!AA15</f>
        <v>4.680511182108626E-3</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193">
        <f t="shared" si="8"/>
        <v>0</v>
      </c>
      <c r="X15" s="86">
        <f>分析係数表!E18</f>
        <v>3.8178621954614265E-2</v>
      </c>
      <c r="Y15" s="192">
        <f t="shared" si="9"/>
        <v>0</v>
      </c>
    </row>
    <row r="16" spans="1:25">
      <c r="A16" s="10" t="s">
        <v>4</v>
      </c>
      <c r="B16" s="9" t="s">
        <v>32</v>
      </c>
      <c r="C16" s="100"/>
      <c r="D16" s="86">
        <f>投入係数表!AA16</f>
        <v>3.1948881789137381E-5</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193">
        <f t="shared" si="8"/>
        <v>0</v>
      </c>
      <c r="X16" s="86">
        <f>分析係数表!E19</f>
        <v>8.1137788631236215E-3</v>
      </c>
      <c r="Y16" s="192">
        <f t="shared" si="9"/>
        <v>0</v>
      </c>
    </row>
    <row r="17" spans="1:25">
      <c r="A17" s="10" t="s">
        <v>5</v>
      </c>
      <c r="B17" s="9" t="s">
        <v>33</v>
      </c>
      <c r="C17" s="100"/>
      <c r="D17" s="86">
        <f>投入係数表!AA17</f>
        <v>2.3429179978700745E-4</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193">
        <f t="shared" si="8"/>
        <v>0</v>
      </c>
      <c r="X17" s="86">
        <f>分析係数表!E20</f>
        <v>2.4562278789456368E-2</v>
      </c>
      <c r="Y17" s="192">
        <f t="shared" si="9"/>
        <v>0</v>
      </c>
    </row>
    <row r="18" spans="1:25">
      <c r="A18" s="10" t="s">
        <v>6</v>
      </c>
      <c r="B18" s="9" t="s">
        <v>34</v>
      </c>
      <c r="C18" s="100"/>
      <c r="D18" s="86">
        <f>投入係数表!AA18</f>
        <v>7.8807241746538866E-4</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193">
        <f t="shared" si="8"/>
        <v>0</v>
      </c>
      <c r="X18" s="86">
        <f>分析係数表!E21</f>
        <v>5.4343995376178865E-2</v>
      </c>
      <c r="Y18" s="192">
        <f t="shared" si="9"/>
        <v>0</v>
      </c>
    </row>
    <row r="19" spans="1:25">
      <c r="A19" s="10" t="s">
        <v>7</v>
      </c>
      <c r="B19" s="9" t="s">
        <v>277</v>
      </c>
      <c r="C19" s="100"/>
      <c r="D19" s="86">
        <f>投入係数表!AA19</f>
        <v>1.1315228966986156E-2</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193">
        <f t="shared" si="8"/>
        <v>0</v>
      </c>
      <c r="X19" s="86">
        <f>分析係数表!E22</f>
        <v>2.8940662878506891E-2</v>
      </c>
      <c r="Y19" s="192">
        <f t="shared" si="9"/>
        <v>0</v>
      </c>
    </row>
    <row r="20" spans="1:25">
      <c r="A20" s="10" t="s">
        <v>8</v>
      </c>
      <c r="B20" s="9" t="s">
        <v>278</v>
      </c>
      <c r="C20" s="100"/>
      <c r="D20" s="86">
        <f>投入係数表!AA20</f>
        <v>2.7689030883919062E-4</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193">
        <f t="shared" si="8"/>
        <v>0</v>
      </c>
      <c r="X20" s="86">
        <f>分析係数表!E23</f>
        <v>3.4275414947972954E-2</v>
      </c>
      <c r="Y20" s="192">
        <f t="shared" si="9"/>
        <v>0</v>
      </c>
    </row>
    <row r="21" spans="1:25">
      <c r="A21" s="10" t="s">
        <v>9</v>
      </c>
      <c r="B21" s="9" t="s">
        <v>279</v>
      </c>
      <c r="C21" s="100"/>
      <c r="D21" s="86">
        <f>投入係数表!AA21</f>
        <v>1.0117145899893504E-4</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193">
        <f t="shared" si="8"/>
        <v>0</v>
      </c>
      <c r="X21" s="86">
        <f>分析係数表!E24</f>
        <v>4.4933066139114755E-2</v>
      </c>
      <c r="Y21" s="192">
        <f t="shared" si="9"/>
        <v>0</v>
      </c>
    </row>
    <row r="22" spans="1:25">
      <c r="A22" s="10" t="s">
        <v>10</v>
      </c>
      <c r="B22" s="9" t="s">
        <v>280</v>
      </c>
      <c r="C22" s="100"/>
      <c r="D22" s="86">
        <f>投入係数表!AA22</f>
        <v>2.6624068157614482E-5</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193">
        <f t="shared" si="8"/>
        <v>0</v>
      </c>
      <c r="X22" s="86">
        <f>分析係数表!E25</f>
        <v>3.4440766876912506E-2</v>
      </c>
      <c r="Y22" s="192">
        <f t="shared" si="9"/>
        <v>0</v>
      </c>
    </row>
    <row r="23" spans="1:25">
      <c r="A23" s="10" t="s">
        <v>11</v>
      </c>
      <c r="B23" s="9" t="s">
        <v>35</v>
      </c>
      <c r="C23" s="100"/>
      <c r="D23" s="86">
        <f>投入係数表!AA23</f>
        <v>2.0234291799787007E-4</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193">
        <f t="shared" si="8"/>
        <v>0</v>
      </c>
      <c r="X23" s="86">
        <f>分析係数表!E26</f>
        <v>2.4685974681555249E-2</v>
      </c>
      <c r="Y23" s="192">
        <f t="shared" si="9"/>
        <v>0</v>
      </c>
    </row>
    <row r="24" spans="1:25">
      <c r="A24" s="10" t="s">
        <v>12</v>
      </c>
      <c r="B24" s="9" t="s">
        <v>389</v>
      </c>
      <c r="C24" s="100"/>
      <c r="D24" s="86">
        <f>投入係数表!AA24</f>
        <v>1.0649627263045793E-5</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193">
        <f t="shared" si="8"/>
        <v>0</v>
      </c>
      <c r="X24" s="86">
        <f>分析係数表!E27</f>
        <v>2.2430380263578655E-2</v>
      </c>
      <c r="Y24" s="192">
        <f t="shared" si="9"/>
        <v>0</v>
      </c>
    </row>
    <row r="25" spans="1:25">
      <c r="A25" s="10" t="s">
        <v>13</v>
      </c>
      <c r="B25" s="9" t="s">
        <v>197</v>
      </c>
      <c r="C25" s="100"/>
      <c r="D25" s="86">
        <f>投入係数表!AA25</f>
        <v>0</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193">
        <f t="shared" si="8"/>
        <v>0</v>
      </c>
      <c r="X25" s="86">
        <f>分析係数表!E28</f>
        <v>2.8133457885501985E-2</v>
      </c>
      <c r="Y25" s="192">
        <f t="shared" si="9"/>
        <v>0</v>
      </c>
    </row>
    <row r="26" spans="1:25">
      <c r="A26" s="10" t="s">
        <v>14</v>
      </c>
      <c r="B26" s="9" t="s">
        <v>55</v>
      </c>
      <c r="C26" s="100"/>
      <c r="D26" s="86">
        <f>投入係数表!AA26</f>
        <v>3.8232161874334398E-3</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193">
        <f t="shared" si="8"/>
        <v>0</v>
      </c>
      <c r="X26" s="86">
        <f>分析係数表!E29</f>
        <v>6.1557890505000185E-2</v>
      </c>
      <c r="Y26" s="192">
        <f t="shared" si="9"/>
        <v>0</v>
      </c>
    </row>
    <row r="27" spans="1:25">
      <c r="A27" s="10" t="s">
        <v>15</v>
      </c>
      <c r="B27" s="9" t="s">
        <v>36</v>
      </c>
      <c r="C27" s="100"/>
      <c r="D27" s="86">
        <f>投入係数表!AA27</f>
        <v>2.9350372736954206E-2</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193">
        <f t="shared" si="8"/>
        <v>0</v>
      </c>
      <c r="X27" s="86">
        <f>分析係数表!E30</f>
        <v>6.5897217034789901E-2</v>
      </c>
      <c r="Y27" s="192">
        <f t="shared" si="9"/>
        <v>0</v>
      </c>
    </row>
    <row r="28" spans="1:25">
      <c r="A28" s="10" t="s">
        <v>16</v>
      </c>
      <c r="B28" s="9" t="s">
        <v>198</v>
      </c>
      <c r="C28" s="100"/>
      <c r="D28" s="86">
        <f>投入係数表!AA28</f>
        <v>4.4888178913738017E-2</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193">
        <f t="shared" si="8"/>
        <v>0</v>
      </c>
      <c r="X28" s="86">
        <f>分析係数表!E31</f>
        <v>6.5953615120199595E-3</v>
      </c>
      <c r="Y28" s="192">
        <f t="shared" si="9"/>
        <v>0</v>
      </c>
    </row>
    <row r="29" spans="1:25">
      <c r="A29" s="10" t="s">
        <v>17</v>
      </c>
      <c r="B29" s="9" t="s">
        <v>281</v>
      </c>
      <c r="C29" s="85">
        <f>最終需要_まとめ!C30</f>
        <v>0</v>
      </c>
      <c r="D29" s="86">
        <f>投入係数表!AA29</f>
        <v>8.3296059637912673E-2</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193">
        <f t="shared" si="8"/>
        <v>0</v>
      </c>
      <c r="X29" s="86">
        <f>分析係数表!E32</f>
        <v>1.7896698615548455E-2</v>
      </c>
      <c r="Y29" s="192">
        <f t="shared" si="9"/>
        <v>0</v>
      </c>
    </row>
    <row r="30" spans="1:25">
      <c r="A30" s="10" t="s">
        <v>18</v>
      </c>
      <c r="B30" s="9" t="s">
        <v>282</v>
      </c>
      <c r="C30" s="100"/>
      <c r="D30" s="86">
        <f>投入係数表!AA30</f>
        <v>1.8210862619808307E-3</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193">
        <f t="shared" si="8"/>
        <v>0</v>
      </c>
      <c r="X30" s="86">
        <f>分析係数表!E33</f>
        <v>6.2471900008991998E-2</v>
      </c>
      <c r="Y30" s="192">
        <f t="shared" si="9"/>
        <v>0</v>
      </c>
    </row>
    <row r="31" spans="1:25">
      <c r="A31" s="10" t="s">
        <v>19</v>
      </c>
      <c r="B31" s="9" t="s">
        <v>283</v>
      </c>
      <c r="C31" s="100"/>
      <c r="D31" s="86">
        <f>投入係数表!AA31</f>
        <v>1.9526091586794463E-2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193">
        <f t="shared" si="8"/>
        <v>0</v>
      </c>
      <c r="X31" s="86">
        <f>分析係数表!E34</f>
        <v>0.14658203786750718</v>
      </c>
      <c r="Y31" s="192">
        <f t="shared" si="9"/>
        <v>0</v>
      </c>
    </row>
    <row r="32" spans="1:25">
      <c r="A32" s="10" t="s">
        <v>20</v>
      </c>
      <c r="B32" s="9" t="s">
        <v>37</v>
      </c>
      <c r="C32" s="100"/>
      <c r="D32" s="86">
        <f>投入係数表!AA32</f>
        <v>2.562300319488818E-2</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193">
        <f t="shared" si="8"/>
        <v>0</v>
      </c>
      <c r="X32" s="86">
        <f>分析係数表!E35</f>
        <v>4.3787951741632962E-2</v>
      </c>
      <c r="Y32" s="192">
        <f t="shared" si="9"/>
        <v>0</v>
      </c>
    </row>
    <row r="33" spans="1:25">
      <c r="A33" s="10" t="s">
        <v>21</v>
      </c>
      <c r="B33" s="9" t="s">
        <v>38</v>
      </c>
      <c r="C33" s="100"/>
      <c r="D33" s="86">
        <f>投入係数表!AA33</f>
        <v>1.4749733759318424E-3</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193">
        <f t="shared" si="8"/>
        <v>0</v>
      </c>
      <c r="X33" s="86">
        <f>分析係数表!E36</f>
        <v>1.4152245516969955E-2</v>
      </c>
      <c r="Y33" s="192">
        <f t="shared" si="9"/>
        <v>0</v>
      </c>
    </row>
    <row r="34" spans="1:25">
      <c r="A34" s="10" t="s">
        <v>22</v>
      </c>
      <c r="B34" s="9" t="s">
        <v>409</v>
      </c>
      <c r="C34" s="100"/>
      <c r="D34" s="86">
        <f>投入係数表!AA34</f>
        <v>1.5005324813631524E-2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193">
        <f t="shared" si="8"/>
        <v>0</v>
      </c>
      <c r="X34" s="86">
        <f>分析係数表!E37</f>
        <v>6.9101643267789628E-2</v>
      </c>
      <c r="Y34" s="192">
        <f t="shared" si="9"/>
        <v>0</v>
      </c>
    </row>
    <row r="35" spans="1:25">
      <c r="A35" s="10" t="s">
        <v>23</v>
      </c>
      <c r="B35" s="9" t="s">
        <v>199</v>
      </c>
      <c r="C35" s="100"/>
      <c r="D35" s="86">
        <f>投入係数表!AA35</f>
        <v>4.1432374866879659E-2</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193">
        <f t="shared" si="8"/>
        <v>0</v>
      </c>
      <c r="X35" s="86">
        <f>分析係数表!E38</f>
        <v>3.4218337111297577E-2</v>
      </c>
      <c r="Y35" s="192">
        <f t="shared" si="9"/>
        <v>0</v>
      </c>
    </row>
    <row r="36" spans="1:25">
      <c r="A36" s="10" t="s">
        <v>24</v>
      </c>
      <c r="B36" s="9" t="s">
        <v>39</v>
      </c>
      <c r="C36" s="100"/>
      <c r="D36" s="86">
        <f>投入係数表!AA36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193">
        <f t="shared" si="8"/>
        <v>0</v>
      </c>
      <c r="X36" s="86">
        <f>分析係数表!E39</f>
        <v>5.4632803645743147E-2</v>
      </c>
      <c r="Y36" s="192">
        <f t="shared" si="9"/>
        <v>0</v>
      </c>
    </row>
    <row r="37" spans="1:25">
      <c r="A37" s="10" t="s">
        <v>25</v>
      </c>
      <c r="B37" s="9" t="s">
        <v>40</v>
      </c>
      <c r="C37" s="100"/>
      <c r="D37" s="86">
        <f>投入係数表!AA37</f>
        <v>9.5846645367412143E-5</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193">
        <f t="shared" si="8"/>
        <v>0</v>
      </c>
      <c r="X37" s="86">
        <f>分析係数表!E40</f>
        <v>7.1051953968348291E-2</v>
      </c>
      <c r="Y37" s="192">
        <f t="shared" si="9"/>
        <v>0</v>
      </c>
    </row>
    <row r="38" spans="1:25">
      <c r="A38" s="10" t="s">
        <v>26</v>
      </c>
      <c r="B38" s="9" t="s">
        <v>285</v>
      </c>
      <c r="C38" s="100"/>
      <c r="D38" s="86">
        <f>投入係数表!AA38</f>
        <v>2.7156549520766771E-4</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193">
        <f t="shared" si="8"/>
        <v>0</v>
      </c>
      <c r="X38" s="86">
        <f>分析係数表!E41</f>
        <v>9.872112035903656E-2</v>
      </c>
      <c r="Y38" s="192">
        <f t="shared" si="9"/>
        <v>0</v>
      </c>
    </row>
    <row r="39" spans="1:25">
      <c r="A39" s="10" t="s">
        <v>56</v>
      </c>
      <c r="B39" s="9" t="s">
        <v>391</v>
      </c>
      <c r="C39" s="100"/>
      <c r="D39" s="86">
        <f>投入係数表!AA39</f>
        <v>8.4291799787007456E-3</v>
      </c>
      <c r="E39" s="87">
        <f>$C$29*D39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S39*T39</f>
        <v>0</v>
      </c>
      <c r="V39" s="97">
        <f>分析係数表!D42</f>
        <v>0.13686157986208444</v>
      </c>
      <c r="W39" s="193">
        <f>ROUND(S39*V39,0)</f>
        <v>0</v>
      </c>
      <c r="X39" s="86">
        <f>分析係数表!E42</f>
        <v>0.12798116275158378</v>
      </c>
      <c r="Y39" s="192">
        <f>ROUND(S39*X39,0)</f>
        <v>0</v>
      </c>
    </row>
    <row r="40" spans="1:25">
      <c r="A40" s="10" t="s">
        <v>200</v>
      </c>
      <c r="B40" s="9" t="s">
        <v>41</v>
      </c>
      <c r="C40" s="100"/>
      <c r="D40" s="86">
        <f>投入係数表!AA40</f>
        <v>0.14626198083067093</v>
      </c>
      <c r="E40" s="87">
        <f>$C$29*D40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S40*T40</f>
        <v>0</v>
      </c>
      <c r="V40" s="97">
        <f>分析係数表!D43</f>
        <v>0.11965406207615147</v>
      </c>
      <c r="W40" s="193">
        <f>ROUND(S40*V40,0)</f>
        <v>0</v>
      </c>
      <c r="X40" s="86">
        <f>分析係数表!E43</f>
        <v>0.10089499703022012</v>
      </c>
      <c r="Y40" s="192">
        <f>ROUND(S40*X40,0)</f>
        <v>0</v>
      </c>
    </row>
    <row r="41" spans="1:25">
      <c r="A41" s="10" t="s">
        <v>352</v>
      </c>
      <c r="B41" s="9" t="s">
        <v>42</v>
      </c>
      <c r="C41" s="100"/>
      <c r="D41" s="86">
        <f>投入係数表!AA41</f>
        <v>2.8221512247071352E-4</v>
      </c>
      <c r="E41" s="87">
        <f>$C$29*D41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S41*T41</f>
        <v>0</v>
      </c>
      <c r="V41" s="97">
        <f>分析係数表!D44</f>
        <v>0.14406819380410243</v>
      </c>
      <c r="W41" s="193">
        <f>ROUND(S41*V41,0)</f>
        <v>0</v>
      </c>
      <c r="X41" s="86">
        <f>分析係数表!E44</f>
        <v>0.11993705213297758</v>
      </c>
      <c r="Y41" s="192">
        <f>ROUND(S41*X41,0)</f>
        <v>0</v>
      </c>
    </row>
    <row r="42" spans="1:25">
      <c r="A42" s="10" t="s">
        <v>353</v>
      </c>
      <c r="B42" s="9" t="s">
        <v>287</v>
      </c>
      <c r="C42" s="100"/>
      <c r="D42" s="86">
        <f>投入係数表!AA42</f>
        <v>9.9041533546325887E-4</v>
      </c>
      <c r="E42" s="87">
        <f>$C$29*D42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S42*T42</f>
        <v>0</v>
      </c>
      <c r="V42" s="97">
        <f>分析係数表!D45</f>
        <v>0</v>
      </c>
      <c r="W42" s="193">
        <f>ROUND(S42*V42,0)</f>
        <v>0</v>
      </c>
      <c r="X42" s="86">
        <f>分析係数表!E45</f>
        <v>0</v>
      </c>
      <c r="Y42" s="192">
        <f>ROUND(S42*X42,0)</f>
        <v>0</v>
      </c>
    </row>
    <row r="43" spans="1:25">
      <c r="A43" s="10" t="s">
        <v>354</v>
      </c>
      <c r="B43" s="9" t="s">
        <v>288</v>
      </c>
      <c r="C43" s="100"/>
      <c r="D43" s="86">
        <f>投入係数表!AA43</f>
        <v>9.2811501597444088E-3</v>
      </c>
      <c r="E43" s="87">
        <f>$C$29*D43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S43*T43</f>
        <v>0</v>
      </c>
      <c r="V43" s="97">
        <f>分析係数表!D46</f>
        <v>2.303242583452741E-3</v>
      </c>
      <c r="W43" s="193">
        <f>ROUND(S43*V43,0)</f>
        <v>0</v>
      </c>
      <c r="X43" s="86">
        <f>分析係数表!E46</f>
        <v>2.2926285623308391E-3</v>
      </c>
      <c r="Y43" s="192">
        <f>ROUND(S43*X43,0)</f>
        <v>0</v>
      </c>
    </row>
    <row r="44" spans="1:25">
      <c r="A44" s="216">
        <v>40</v>
      </c>
      <c r="B44" s="20" t="s">
        <v>156</v>
      </c>
      <c r="C44" s="224">
        <f>SUM(C5:C43)</f>
        <v>0</v>
      </c>
      <c r="D44" s="103">
        <f>投入係数表!AA44</f>
        <v>0.51653887113951014</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90">
        <f>SUM(W5:W43)</f>
        <v>0</v>
      </c>
      <c r="X44" s="103">
        <f>分析係数表!E47</f>
        <v>5.7136770824146227E-2</v>
      </c>
      <c r="Y44" s="191">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49"/>
  <sheetViews>
    <sheetView tabSelected="1" workbookViewId="0">
      <pane xSplit="2" ySplit="5" topLeftCell="C21" activePane="bottomRight" state="frozen"/>
      <selection activeCell="D5" sqref="D5"/>
      <selection pane="topRight" activeCell="D5" sqref="D5"/>
      <selection pane="bottomLeft" activeCell="D5" sqref="D5"/>
      <selection pane="bottomRight" activeCell="N29" sqref="N29"/>
    </sheetView>
  </sheetViews>
  <sheetFormatPr defaultRowHeight="13.5"/>
  <cols>
    <col min="1" max="1" width="3.25" customWidth="1"/>
    <col min="2" max="2" width="19.75" bestFit="1" customWidth="1"/>
    <col min="3" max="3" width="10.125" customWidth="1"/>
    <col min="4" max="5" width="10.875" customWidth="1"/>
    <col min="6" max="7" width="9.25" customWidth="1"/>
    <col min="8" max="8" width="6.875" customWidth="1"/>
    <col min="9" max="9" width="4" customWidth="1"/>
    <col min="10" max="10" width="11" customWidth="1"/>
    <col min="11" max="12" width="11.125" customWidth="1"/>
  </cols>
  <sheetData>
    <row r="1" spans="1:13">
      <c r="A1" s="21" t="s">
        <v>381</v>
      </c>
    </row>
    <row r="2" spans="1:13">
      <c r="A2" s="53" t="s">
        <v>380</v>
      </c>
      <c r="B2" s="54"/>
      <c r="C2" s="54"/>
      <c r="D2" s="54"/>
      <c r="E2" s="54"/>
      <c r="F2" s="54"/>
      <c r="G2" s="55"/>
      <c r="H2" s="56"/>
      <c r="I2" s="56"/>
      <c r="J2" s="56"/>
    </row>
    <row r="3" spans="1:13">
      <c r="A3" s="21" t="s">
        <v>124</v>
      </c>
      <c r="C3" s="57" t="s">
        <v>125</v>
      </c>
      <c r="I3" s="58"/>
      <c r="J3" s="59" t="s">
        <v>126</v>
      </c>
      <c r="K3" s="60"/>
      <c r="L3" s="60"/>
    </row>
    <row r="4" spans="1:13">
      <c r="A4" s="61"/>
      <c r="B4" s="62"/>
      <c r="C4" s="146" t="s">
        <v>127</v>
      </c>
      <c r="D4" s="137" t="s">
        <v>128</v>
      </c>
      <c r="E4" s="137"/>
      <c r="F4" s="63" t="s">
        <v>129</v>
      </c>
      <c r="G4" s="128"/>
      <c r="H4" s="118" t="s">
        <v>130</v>
      </c>
      <c r="I4" s="58"/>
      <c r="J4" s="22"/>
      <c r="K4" s="117" t="s">
        <v>131</v>
      </c>
      <c r="L4" s="64"/>
    </row>
    <row r="5" spans="1:13">
      <c r="A5" s="115"/>
      <c r="B5" s="58"/>
      <c r="C5" s="147" t="s">
        <v>132</v>
      </c>
      <c r="D5" s="141" t="s">
        <v>133</v>
      </c>
      <c r="E5" s="140" t="s">
        <v>134</v>
      </c>
      <c r="F5" s="141" t="s">
        <v>135</v>
      </c>
      <c r="G5" s="140" t="s">
        <v>136</v>
      </c>
      <c r="H5" s="183" t="s">
        <v>137</v>
      </c>
      <c r="I5" s="41"/>
      <c r="J5" s="187"/>
      <c r="K5" s="188" t="s">
        <v>138</v>
      </c>
      <c r="L5" s="67" t="s">
        <v>139</v>
      </c>
    </row>
    <row r="6" spans="1:13">
      <c r="A6" s="3" t="s">
        <v>272</v>
      </c>
      <c r="B6" s="15" t="s">
        <v>273</v>
      </c>
      <c r="C6" s="148">
        <f>[2]最終需要!M5</f>
        <v>0</v>
      </c>
      <c r="D6" s="143">
        <f>'1'!S44</f>
        <v>0</v>
      </c>
      <c r="E6" s="194">
        <f>'1'!U44</f>
        <v>0</v>
      </c>
      <c r="F6" s="134">
        <f>'1'!W44</f>
        <v>0</v>
      </c>
      <c r="G6" s="197">
        <f>'1'!Y44</f>
        <v>0</v>
      </c>
      <c r="H6" s="64">
        <v>1</v>
      </c>
      <c r="I6" s="68"/>
      <c r="J6" s="117" t="s">
        <v>107</v>
      </c>
      <c r="K6" s="210">
        <v>0.75600000000000001</v>
      </c>
      <c r="L6" s="211">
        <v>0.73199999999999998</v>
      </c>
    </row>
    <row r="7" spans="1:13">
      <c r="A7" s="184" t="s">
        <v>226</v>
      </c>
      <c r="B7" s="16" t="s">
        <v>274</v>
      </c>
      <c r="C7" s="149">
        <f>[2]最終需要!M6</f>
        <v>0</v>
      </c>
      <c r="D7" s="144">
        <f>'2'!S44</f>
        <v>0</v>
      </c>
      <c r="E7" s="195">
        <f>'2'!U44</f>
        <v>0</v>
      </c>
      <c r="F7" s="135">
        <f>'2'!W44</f>
        <v>0</v>
      </c>
      <c r="G7" s="198">
        <f>'2'!Y44</f>
        <v>0</v>
      </c>
      <c r="H7" s="181">
        <v>2</v>
      </c>
      <c r="I7" s="68"/>
      <c r="J7" s="115" t="s">
        <v>140</v>
      </c>
      <c r="K7" s="212">
        <v>0.74099999999999999</v>
      </c>
      <c r="L7" s="213">
        <v>0.71099999999999997</v>
      </c>
    </row>
    <row r="8" spans="1:13">
      <c r="A8" s="184" t="s">
        <v>227</v>
      </c>
      <c r="B8" s="16" t="s">
        <v>275</v>
      </c>
      <c r="C8" s="149">
        <f>[2]最終需要!M7</f>
        <v>0</v>
      </c>
      <c r="D8" s="144">
        <f>'3'!S44</f>
        <v>0</v>
      </c>
      <c r="E8" s="195">
        <f>'3'!U44</f>
        <v>0</v>
      </c>
      <c r="F8" s="135">
        <f>'3'!W44</f>
        <v>0</v>
      </c>
      <c r="G8" s="198">
        <f>'3'!Y44</f>
        <v>0</v>
      </c>
      <c r="H8" s="181">
        <v>3</v>
      </c>
      <c r="I8" s="68"/>
      <c r="J8" s="115" t="s">
        <v>141</v>
      </c>
      <c r="K8" s="212">
        <v>0.90500000000000003</v>
      </c>
      <c r="L8" s="213">
        <v>0.73599999999999999</v>
      </c>
    </row>
    <row r="9" spans="1:13">
      <c r="A9" s="184" t="s">
        <v>228</v>
      </c>
      <c r="B9" s="16" t="s">
        <v>27</v>
      </c>
      <c r="C9" s="149">
        <f>[2]最終需要!M8</f>
        <v>0</v>
      </c>
      <c r="D9" s="144">
        <f>'4'!S44</f>
        <v>0</v>
      </c>
      <c r="E9" s="195">
        <f>'4'!U44</f>
        <v>0</v>
      </c>
      <c r="F9" s="135">
        <f>'4'!W44</f>
        <v>0</v>
      </c>
      <c r="G9" s="198">
        <f>'4'!Y44</f>
        <v>0</v>
      </c>
      <c r="H9" s="181">
        <v>4</v>
      </c>
      <c r="I9" s="68"/>
      <c r="J9" s="115" t="s">
        <v>142</v>
      </c>
      <c r="K9" s="212">
        <v>0.871</v>
      </c>
      <c r="L9" s="213">
        <v>0.74299999999999999</v>
      </c>
    </row>
    <row r="10" spans="1:13">
      <c r="A10" s="3" t="s">
        <v>229</v>
      </c>
      <c r="B10" s="15" t="s">
        <v>196</v>
      </c>
      <c r="C10" s="148">
        <f>[2]最終需要!M9</f>
        <v>285.24589858348071</v>
      </c>
      <c r="D10" s="143">
        <f>'5'!S44</f>
        <v>395.90601699937565</v>
      </c>
      <c r="E10" s="194">
        <f>'5'!U44</f>
        <v>154.40317777248842</v>
      </c>
      <c r="F10" s="134">
        <f>'5'!W44</f>
        <v>18</v>
      </c>
      <c r="G10" s="197">
        <f>'5'!Y44</f>
        <v>16</v>
      </c>
      <c r="H10" s="64">
        <v>5</v>
      </c>
      <c r="I10" s="68"/>
      <c r="J10" s="115" t="s">
        <v>143</v>
      </c>
      <c r="K10" s="212">
        <v>0.82499999999999996</v>
      </c>
      <c r="L10" s="213">
        <v>0.73499999999999999</v>
      </c>
    </row>
    <row r="11" spans="1:13">
      <c r="A11" s="184" t="s">
        <v>230</v>
      </c>
      <c r="B11" s="16" t="s">
        <v>28</v>
      </c>
      <c r="C11" s="149">
        <f>[2]最終需要!M10</f>
        <v>19.051525022961123</v>
      </c>
      <c r="D11" s="144">
        <f>'6'!S44</f>
        <v>25.995654341105041</v>
      </c>
      <c r="E11" s="195">
        <f>'6'!U44</f>
        <v>10.932436425290524</v>
      </c>
      <c r="F11" s="135">
        <f>'6'!W44</f>
        <v>3</v>
      </c>
      <c r="G11" s="198">
        <f>'6'!Y44</f>
        <v>2</v>
      </c>
      <c r="H11" s="181">
        <v>6</v>
      </c>
      <c r="I11" s="68"/>
      <c r="J11" s="116" t="s">
        <v>144</v>
      </c>
      <c r="K11" s="212">
        <v>0.86899999999999999</v>
      </c>
      <c r="L11" s="213">
        <v>0.76500000000000001</v>
      </c>
    </row>
    <row r="12" spans="1:13">
      <c r="A12" s="184" t="s">
        <v>231</v>
      </c>
      <c r="B12" s="16" t="s">
        <v>276</v>
      </c>
      <c r="C12" s="149">
        <f>[2]最終需要!M11</f>
        <v>0</v>
      </c>
      <c r="D12" s="144">
        <f>'7'!S44</f>
        <v>0</v>
      </c>
      <c r="E12" s="195">
        <f>'7'!U44</f>
        <v>0</v>
      </c>
      <c r="F12" s="135">
        <f>'7'!W44</f>
        <v>0</v>
      </c>
      <c r="G12" s="198">
        <f>'7'!Y44</f>
        <v>0</v>
      </c>
      <c r="H12" s="181">
        <v>7</v>
      </c>
      <c r="I12" s="68"/>
      <c r="J12" s="115" t="s">
        <v>145</v>
      </c>
      <c r="K12" s="212">
        <v>0.80400000000000005</v>
      </c>
      <c r="L12" s="213">
        <v>0.749</v>
      </c>
    </row>
    <row r="13" spans="1:13">
      <c r="A13" s="184" t="s">
        <v>232</v>
      </c>
      <c r="B13" s="16" t="s">
        <v>29</v>
      </c>
      <c r="C13" s="149">
        <f>[2]最終需要!M12</f>
        <v>0</v>
      </c>
      <c r="D13" s="144">
        <f>'8'!S44</f>
        <v>0</v>
      </c>
      <c r="E13" s="195">
        <f>'8'!U44</f>
        <v>0</v>
      </c>
      <c r="F13" s="135">
        <f>'8'!W44</f>
        <v>0</v>
      </c>
      <c r="G13" s="198">
        <f>'8'!Y44</f>
        <v>0</v>
      </c>
      <c r="H13" s="181">
        <v>8</v>
      </c>
      <c r="I13" s="68"/>
      <c r="J13" s="115" t="s">
        <v>201</v>
      </c>
      <c r="K13" s="186">
        <v>0.78600000000000003</v>
      </c>
      <c r="L13" s="214">
        <v>0.73599999999999999</v>
      </c>
    </row>
    <row r="14" spans="1:13">
      <c r="A14" s="184" t="s">
        <v>233</v>
      </c>
      <c r="B14" s="16" t="s">
        <v>30</v>
      </c>
      <c r="C14" s="149">
        <f>[2]最終需要!M13</f>
        <v>0</v>
      </c>
      <c r="D14" s="144">
        <f>'9'!S44</f>
        <v>0</v>
      </c>
      <c r="E14" s="195">
        <f>'9'!U44</f>
        <v>0</v>
      </c>
      <c r="F14" s="135">
        <f>'9'!W44</f>
        <v>0</v>
      </c>
      <c r="G14" s="198">
        <f>'9'!Y44</f>
        <v>0</v>
      </c>
      <c r="H14" s="181">
        <v>9</v>
      </c>
      <c r="I14" s="68"/>
      <c r="J14" s="115" t="s">
        <v>202</v>
      </c>
      <c r="K14" s="186">
        <v>0.69399999999999995</v>
      </c>
      <c r="L14" s="214">
        <v>0.751</v>
      </c>
    </row>
    <row r="15" spans="1:13">
      <c r="A15" s="184" t="s">
        <v>2</v>
      </c>
      <c r="B15" s="16" t="s">
        <v>388</v>
      </c>
      <c r="C15" s="149">
        <f>[2]最終需要!M14</f>
        <v>0</v>
      </c>
      <c r="D15" s="144">
        <f>'10'!S44</f>
        <v>0</v>
      </c>
      <c r="E15" s="195">
        <f>'10'!U44</f>
        <v>0</v>
      </c>
      <c r="F15" s="135">
        <f>'10'!W44</f>
        <v>0</v>
      </c>
      <c r="G15" s="198">
        <f>'10'!Y44</f>
        <v>0</v>
      </c>
      <c r="H15" s="181">
        <v>10</v>
      </c>
      <c r="I15" s="68"/>
      <c r="J15" s="116" t="s">
        <v>203</v>
      </c>
      <c r="K15" s="186">
        <v>0.66300000000000003</v>
      </c>
      <c r="L15" s="214">
        <v>0.73499999999999999</v>
      </c>
      <c r="M15" t="s">
        <v>476</v>
      </c>
    </row>
    <row r="16" spans="1:13">
      <c r="A16" s="184" t="s">
        <v>3</v>
      </c>
      <c r="B16" s="16" t="s">
        <v>31</v>
      </c>
      <c r="C16" s="149">
        <f>[2]最終需要!M15</f>
        <v>0</v>
      </c>
      <c r="D16" s="144">
        <f>'11'!S44</f>
        <v>0</v>
      </c>
      <c r="E16" s="195">
        <f>'11'!U44</f>
        <v>0</v>
      </c>
      <c r="F16" s="135">
        <f>'11'!W44</f>
        <v>0</v>
      </c>
      <c r="G16" s="198">
        <f>'11'!Y44</f>
        <v>0</v>
      </c>
      <c r="H16" s="181">
        <v>11</v>
      </c>
      <c r="I16" s="68"/>
      <c r="J16" s="115" t="s">
        <v>204</v>
      </c>
      <c r="K16" s="186">
        <v>0.66</v>
      </c>
      <c r="L16" s="214">
        <v>0.72199999999999998</v>
      </c>
    </row>
    <row r="17" spans="1:12">
      <c r="A17" s="184" t="s">
        <v>4</v>
      </c>
      <c r="B17" s="16" t="s">
        <v>32</v>
      </c>
      <c r="C17" s="149">
        <f>[2]最終需要!M16</f>
        <v>0</v>
      </c>
      <c r="D17" s="144">
        <f>'12'!S44</f>
        <v>0</v>
      </c>
      <c r="E17" s="195">
        <f>'12'!U44</f>
        <v>0</v>
      </c>
      <c r="F17" s="135">
        <f>'12'!W44</f>
        <v>0</v>
      </c>
      <c r="G17" s="198">
        <f>'12'!Y44</f>
        <v>0</v>
      </c>
      <c r="H17" s="181">
        <v>12</v>
      </c>
      <c r="I17" s="68"/>
      <c r="J17" s="115" t="s">
        <v>205</v>
      </c>
      <c r="K17" s="186">
        <v>0.69299999999999995</v>
      </c>
      <c r="L17" s="214">
        <v>0.73899999999999999</v>
      </c>
    </row>
    <row r="18" spans="1:12">
      <c r="A18" s="184" t="s">
        <v>5</v>
      </c>
      <c r="B18" s="16" t="s">
        <v>33</v>
      </c>
      <c r="C18" s="149">
        <f>[2]最終需要!M17</f>
        <v>0</v>
      </c>
      <c r="D18" s="144">
        <f>'13'!S44</f>
        <v>0</v>
      </c>
      <c r="E18" s="195">
        <f>'13'!U44</f>
        <v>0</v>
      </c>
      <c r="F18" s="135">
        <f>'13'!W44</f>
        <v>0</v>
      </c>
      <c r="G18" s="198">
        <f>'13'!Y44</f>
        <v>0</v>
      </c>
      <c r="H18" s="181">
        <v>13</v>
      </c>
      <c r="I18" s="68"/>
      <c r="J18" s="116" t="s">
        <v>222</v>
      </c>
      <c r="K18" s="186">
        <v>0.75800000000000001</v>
      </c>
      <c r="L18" s="214">
        <v>0.74199999999999999</v>
      </c>
    </row>
    <row r="19" spans="1:12">
      <c r="A19" s="184" t="s">
        <v>6</v>
      </c>
      <c r="B19" s="16" t="s">
        <v>34</v>
      </c>
      <c r="C19" s="149">
        <f>[2]最終需要!M18</f>
        <v>0</v>
      </c>
      <c r="D19" s="144">
        <f>'14'!S44</f>
        <v>0</v>
      </c>
      <c r="E19" s="195">
        <f>'14'!U44</f>
        <v>0</v>
      </c>
      <c r="F19" s="135">
        <f>'14'!W44</f>
        <v>0</v>
      </c>
      <c r="G19" s="198">
        <f>'14'!Y44</f>
        <v>0</v>
      </c>
      <c r="H19" s="181">
        <v>14</v>
      </c>
      <c r="I19" s="68"/>
      <c r="J19" s="116" t="s">
        <v>223</v>
      </c>
      <c r="K19" s="186">
        <v>0.752</v>
      </c>
      <c r="L19" s="214">
        <v>0.72199999999999998</v>
      </c>
    </row>
    <row r="20" spans="1:12">
      <c r="A20" s="184" t="s">
        <v>7</v>
      </c>
      <c r="B20" s="16" t="s">
        <v>277</v>
      </c>
      <c r="C20" s="149">
        <f>[2]最終需要!M19</f>
        <v>0</v>
      </c>
      <c r="D20" s="144">
        <f>'15'!S44</f>
        <v>0</v>
      </c>
      <c r="E20" s="195">
        <f>'15'!U44</f>
        <v>0</v>
      </c>
      <c r="F20" s="135">
        <f>'15'!W44</f>
        <v>0</v>
      </c>
      <c r="G20" s="198">
        <f>'15'!Y44</f>
        <v>0</v>
      </c>
      <c r="H20" s="181">
        <v>15</v>
      </c>
      <c r="I20" s="68"/>
      <c r="J20" s="116" t="s">
        <v>224</v>
      </c>
      <c r="K20" s="186">
        <v>0.71899999999999997</v>
      </c>
      <c r="L20" s="214">
        <v>0.74399999999999999</v>
      </c>
    </row>
    <row r="21" spans="1:12">
      <c r="A21" s="184" t="s">
        <v>8</v>
      </c>
      <c r="B21" s="16" t="s">
        <v>278</v>
      </c>
      <c r="C21" s="149">
        <f>[2]最終需要!M20</f>
        <v>0</v>
      </c>
      <c r="D21" s="144">
        <f>'16'!S44</f>
        <v>0</v>
      </c>
      <c r="E21" s="195">
        <f>'16'!U44</f>
        <v>0</v>
      </c>
      <c r="F21" s="135">
        <f>'16'!W44</f>
        <v>0</v>
      </c>
      <c r="G21" s="198">
        <f>'16'!Y44</f>
        <v>0</v>
      </c>
      <c r="H21" s="181">
        <v>16</v>
      </c>
      <c r="I21" s="68"/>
      <c r="J21" s="116" t="s">
        <v>225</v>
      </c>
      <c r="K21" s="186">
        <v>0.82599999999999996</v>
      </c>
      <c r="L21" s="214">
        <v>0.75</v>
      </c>
    </row>
    <row r="22" spans="1:12">
      <c r="A22" s="184" t="s">
        <v>9</v>
      </c>
      <c r="B22" s="16" t="s">
        <v>279</v>
      </c>
      <c r="C22" s="149">
        <f>[2]最終需要!M21</f>
        <v>0</v>
      </c>
      <c r="D22" s="144">
        <f>'17'!S44</f>
        <v>0</v>
      </c>
      <c r="E22" s="195">
        <f>'17'!U44</f>
        <v>0</v>
      </c>
      <c r="F22" s="135">
        <f>'17'!W44</f>
        <v>0</v>
      </c>
      <c r="G22" s="198">
        <f>'17'!Y44</f>
        <v>0</v>
      </c>
      <c r="H22" s="181">
        <v>17</v>
      </c>
      <c r="I22" s="68"/>
      <c r="J22" s="116" t="s">
        <v>259</v>
      </c>
      <c r="K22" s="186">
        <v>0.84399999999999997</v>
      </c>
      <c r="L22" s="214">
        <v>0.76200000000000001</v>
      </c>
    </row>
    <row r="23" spans="1:12">
      <c r="A23" s="184" t="s">
        <v>10</v>
      </c>
      <c r="B23" s="16" t="s">
        <v>280</v>
      </c>
      <c r="C23" s="149">
        <f>[2]最終需要!M22</f>
        <v>0</v>
      </c>
      <c r="D23" s="144">
        <f>'18'!S44</f>
        <v>0</v>
      </c>
      <c r="E23" s="195">
        <f>'18'!U44</f>
        <v>0</v>
      </c>
      <c r="F23" s="135">
        <f>'18'!W44</f>
        <v>0</v>
      </c>
      <c r="G23" s="198">
        <f>'18'!Y44</f>
        <v>0</v>
      </c>
      <c r="H23" s="181">
        <v>18</v>
      </c>
      <c r="I23" s="68"/>
      <c r="J23" s="215" t="s">
        <v>271</v>
      </c>
      <c r="K23" s="451">
        <v>0.94499999999999995</v>
      </c>
      <c r="L23" s="452">
        <v>0.77200000000000002</v>
      </c>
    </row>
    <row r="24" spans="1:12">
      <c r="A24" s="184" t="s">
        <v>11</v>
      </c>
      <c r="B24" s="16" t="s">
        <v>35</v>
      </c>
      <c r="C24" s="149">
        <f>[2]最終需要!M23</f>
        <v>0</v>
      </c>
      <c r="D24" s="144">
        <f>'19'!S44</f>
        <v>0</v>
      </c>
      <c r="E24" s="195">
        <f>'19'!U44</f>
        <v>0</v>
      </c>
      <c r="F24" s="135">
        <f>'19'!W44</f>
        <v>0</v>
      </c>
      <c r="G24" s="198">
        <f>'19'!Y44</f>
        <v>0</v>
      </c>
      <c r="H24" s="181">
        <v>19</v>
      </c>
      <c r="I24" s="68"/>
      <c r="J24" s="116" t="s">
        <v>351</v>
      </c>
      <c r="K24" s="453">
        <v>0.80800000000000005</v>
      </c>
      <c r="L24" s="454">
        <v>0.74199999999999999</v>
      </c>
    </row>
    <row r="25" spans="1:12">
      <c r="A25" s="184" t="s">
        <v>12</v>
      </c>
      <c r="B25" s="16" t="s">
        <v>390</v>
      </c>
      <c r="C25" s="149">
        <f>[2]最終需要!M24</f>
        <v>24.76060245739199</v>
      </c>
      <c r="D25" s="144">
        <f>'20'!S44</f>
        <v>32.593304825609451</v>
      </c>
      <c r="E25" s="195">
        <f>'20'!U44</f>
        <v>12.530547214146823</v>
      </c>
      <c r="F25" s="135">
        <f>'20'!W44</f>
        <v>1</v>
      </c>
      <c r="G25" s="198">
        <f>'20'!Y44</f>
        <v>1</v>
      </c>
      <c r="H25" s="181">
        <v>20</v>
      </c>
      <c r="I25" s="114"/>
      <c r="J25" s="116" t="s">
        <v>394</v>
      </c>
      <c r="K25" s="453">
        <v>0.82699999999999996</v>
      </c>
      <c r="L25" s="453">
        <v>0.69599999999999995</v>
      </c>
    </row>
    <row r="26" spans="1:12">
      <c r="A26" s="184" t="s">
        <v>13</v>
      </c>
      <c r="B26" s="16" t="s">
        <v>197</v>
      </c>
      <c r="C26" s="149">
        <f>[2]最終需要!M25</f>
        <v>0</v>
      </c>
      <c r="D26" s="144">
        <f>'21'!S44</f>
        <v>0</v>
      </c>
      <c r="E26" s="195">
        <f>'21'!U44</f>
        <v>0</v>
      </c>
      <c r="F26" s="135">
        <f>'21'!W44</f>
        <v>0</v>
      </c>
      <c r="G26" s="198">
        <f>'21'!Y44</f>
        <v>0</v>
      </c>
      <c r="H26" s="181">
        <v>21</v>
      </c>
      <c r="I26" s="114"/>
      <c r="J26" s="473" t="s">
        <v>395</v>
      </c>
      <c r="K26" s="474">
        <v>0.78</v>
      </c>
      <c r="L26" s="475">
        <v>0.71399999999999997</v>
      </c>
    </row>
    <row r="27" spans="1:12">
      <c r="A27" s="17" t="s">
        <v>14</v>
      </c>
      <c r="B27" s="18" t="s">
        <v>55</v>
      </c>
      <c r="C27" s="150">
        <f>[2]最終需要!M26</f>
        <v>34.223417726924545</v>
      </c>
      <c r="D27" s="145">
        <f>'22'!S44</f>
        <v>49.968533893633001</v>
      </c>
      <c r="E27" s="196">
        <f>'22'!U44</f>
        <v>22.84848462617612</v>
      </c>
      <c r="F27" s="136">
        <f>'22'!W44</f>
        <v>3</v>
      </c>
      <c r="G27" s="199">
        <f>'22'!Y44</f>
        <v>2</v>
      </c>
      <c r="H27" s="182">
        <v>22</v>
      </c>
      <c r="I27" s="114"/>
      <c r="J27" s="473" t="s">
        <v>396</v>
      </c>
      <c r="K27" s="474">
        <v>0.82799999999999996</v>
      </c>
      <c r="L27" s="476">
        <v>0.68200000000000005</v>
      </c>
    </row>
    <row r="28" spans="1:12">
      <c r="A28" s="184" t="s">
        <v>15</v>
      </c>
      <c r="B28" s="16" t="s">
        <v>36</v>
      </c>
      <c r="C28" s="149">
        <f>[2]最終需要!M27</f>
        <v>0</v>
      </c>
      <c r="D28" s="144">
        <f>'23'!S44</f>
        <v>0</v>
      </c>
      <c r="E28" s="195">
        <f>'23'!U44</f>
        <v>0</v>
      </c>
      <c r="F28" s="135">
        <f>'23'!W44</f>
        <v>0</v>
      </c>
      <c r="G28" s="198">
        <f>'23'!Y44</f>
        <v>0</v>
      </c>
      <c r="H28" s="181">
        <v>23</v>
      </c>
      <c r="I28" s="114"/>
      <c r="J28" s="457" t="s">
        <v>477</v>
      </c>
      <c r="K28" s="458">
        <v>0.67200000000000004</v>
      </c>
      <c r="L28" s="459">
        <v>0.67900000000000005</v>
      </c>
    </row>
    <row r="29" spans="1:12">
      <c r="A29" s="184" t="s">
        <v>16</v>
      </c>
      <c r="B29" s="16" t="s">
        <v>198</v>
      </c>
      <c r="C29" s="149">
        <f>[2]最終需要!M28</f>
        <v>0</v>
      </c>
      <c r="D29" s="144">
        <f>'24'!S44</f>
        <v>0</v>
      </c>
      <c r="E29" s="195">
        <f>'24'!U44</f>
        <v>0</v>
      </c>
      <c r="F29" s="135">
        <f>'24'!W44</f>
        <v>0</v>
      </c>
      <c r="G29" s="198">
        <f>'24'!Y44</f>
        <v>0</v>
      </c>
      <c r="H29" s="181">
        <v>24</v>
      </c>
      <c r="I29" s="114"/>
      <c r="J29" s="456" t="s">
        <v>475</v>
      </c>
      <c r="K29" s="460">
        <v>0.59799999999999998</v>
      </c>
      <c r="L29" s="461">
        <v>0.61099999999999999</v>
      </c>
    </row>
    <row r="30" spans="1:12">
      <c r="A30" s="184" t="s">
        <v>17</v>
      </c>
      <c r="B30" s="16" t="s">
        <v>281</v>
      </c>
      <c r="C30" s="149">
        <f>[2]最終需要!M29</f>
        <v>0</v>
      </c>
      <c r="D30" s="144">
        <f>'25'!S44</f>
        <v>0</v>
      </c>
      <c r="E30" s="195">
        <f>'25'!U44</f>
        <v>0</v>
      </c>
      <c r="F30" s="135">
        <f>'25'!W44</f>
        <v>0</v>
      </c>
      <c r="G30" s="198">
        <f>'25'!Y44</f>
        <v>0</v>
      </c>
      <c r="H30" s="181">
        <v>25</v>
      </c>
      <c r="I30" s="114"/>
      <c r="J30" s="462" t="s">
        <v>478</v>
      </c>
      <c r="K30" s="463">
        <v>0.71299999999999997</v>
      </c>
      <c r="L30" s="464">
        <v>0.622</v>
      </c>
    </row>
    <row r="31" spans="1:12">
      <c r="A31" s="184" t="s">
        <v>18</v>
      </c>
      <c r="B31" s="16" t="s">
        <v>282</v>
      </c>
      <c r="C31" s="149">
        <f>[2]最終需要!M30</f>
        <v>0</v>
      </c>
      <c r="D31" s="144">
        <f>'26'!S44</f>
        <v>0</v>
      </c>
      <c r="E31" s="195">
        <f>'26'!U44</f>
        <v>0</v>
      </c>
      <c r="F31" s="135">
        <f>'26'!W44</f>
        <v>0</v>
      </c>
      <c r="G31" s="198">
        <f>'26'!Y44</f>
        <v>0</v>
      </c>
      <c r="H31" s="181">
        <v>26</v>
      </c>
      <c r="I31" s="114"/>
      <c r="J31" s="465" t="s">
        <v>146</v>
      </c>
      <c r="K31" s="466"/>
      <c r="L31" s="467" t="s">
        <v>125</v>
      </c>
    </row>
    <row r="32" spans="1:12">
      <c r="A32" s="184" t="s">
        <v>19</v>
      </c>
      <c r="B32" s="16" t="s">
        <v>283</v>
      </c>
      <c r="C32" s="149">
        <f>[2]最終需要!M31</f>
        <v>227.32111719519781</v>
      </c>
      <c r="D32" s="144">
        <f>'27'!S44</f>
        <v>339.51563871619288</v>
      </c>
      <c r="E32" s="195">
        <f>'27'!U44</f>
        <v>217.97632397532004</v>
      </c>
      <c r="F32" s="135">
        <f>'27'!W44</f>
        <v>42</v>
      </c>
      <c r="G32" s="198">
        <f>'27'!Y44</f>
        <v>37</v>
      </c>
      <c r="H32" s="181">
        <v>27</v>
      </c>
      <c r="I32" s="68"/>
      <c r="J32" s="468" t="s">
        <v>147</v>
      </c>
      <c r="K32" s="469"/>
      <c r="L32" s="470" t="s">
        <v>479</v>
      </c>
    </row>
    <row r="33" spans="1:12">
      <c r="A33" s="184" t="s">
        <v>20</v>
      </c>
      <c r="B33" s="16" t="s">
        <v>37</v>
      </c>
      <c r="C33" s="149">
        <f>[2]最終需要!M32</f>
        <v>48.8</v>
      </c>
      <c r="D33" s="144">
        <f>'28'!S44</f>
        <v>71.181418735748267</v>
      </c>
      <c r="E33" s="195">
        <f>'28'!U44</f>
        <v>45.113401606164764</v>
      </c>
      <c r="F33" s="135">
        <f>'28'!W44</f>
        <v>3</v>
      </c>
      <c r="G33" s="198">
        <f>'28'!Y44</f>
        <v>3</v>
      </c>
      <c r="H33" s="181">
        <v>28</v>
      </c>
      <c r="I33" s="68"/>
      <c r="J33" s="471" t="s">
        <v>480</v>
      </c>
      <c r="K33" s="472">
        <f>AVERAGE(K26:K30)</f>
        <v>0.71820000000000006</v>
      </c>
      <c r="L33" s="472">
        <f>AVERAGE(L26:L30)</f>
        <v>0.66159999999999997</v>
      </c>
    </row>
    <row r="34" spans="1:12">
      <c r="A34" s="184" t="s">
        <v>21</v>
      </c>
      <c r="B34" s="16" t="s">
        <v>38</v>
      </c>
      <c r="C34" s="149">
        <f>[2]最終需要!M33</f>
        <v>0</v>
      </c>
      <c r="D34" s="144">
        <f>'29'!S44</f>
        <v>0</v>
      </c>
      <c r="E34" s="195">
        <f>'29'!U44</f>
        <v>0</v>
      </c>
      <c r="F34" s="135">
        <f>'29'!W44</f>
        <v>0</v>
      </c>
      <c r="G34" s="198">
        <f>'29'!Y44</f>
        <v>0</v>
      </c>
      <c r="H34" s="181">
        <v>29</v>
      </c>
      <c r="I34" s="68"/>
    </row>
    <row r="35" spans="1:12">
      <c r="A35" s="184" t="s">
        <v>22</v>
      </c>
      <c r="B35" s="16" t="s">
        <v>409</v>
      </c>
      <c r="C35" s="149">
        <f>[2]最終需要!M34</f>
        <v>21.323617083874669</v>
      </c>
      <c r="D35" s="144">
        <f>'30'!S44</f>
        <v>31.526704298562461</v>
      </c>
      <c r="E35" s="195">
        <f>'30'!U44</f>
        <v>19.924351355856391</v>
      </c>
      <c r="F35" s="135">
        <f>'30'!W44</f>
        <v>2</v>
      </c>
      <c r="G35" s="198">
        <f>'30'!Y44</f>
        <v>2</v>
      </c>
      <c r="H35" s="181">
        <v>30</v>
      </c>
      <c r="I35" s="68"/>
    </row>
    <row r="36" spans="1:12">
      <c r="A36" s="184" t="s">
        <v>23</v>
      </c>
      <c r="B36" s="16" t="s">
        <v>199</v>
      </c>
      <c r="C36" s="149">
        <f>[2]最終需要!M35</f>
        <v>4.9521204914783974</v>
      </c>
      <c r="D36" s="144">
        <f>'31'!S44</f>
        <v>7.2394608486027865</v>
      </c>
      <c r="E36" s="195">
        <f>'31'!U44</f>
        <v>3.9507488595485145</v>
      </c>
      <c r="F36" s="135">
        <f>'31'!W44</f>
        <v>0</v>
      </c>
      <c r="G36" s="198">
        <f>'31'!Y44</f>
        <v>0</v>
      </c>
      <c r="H36" s="181">
        <v>31</v>
      </c>
      <c r="I36" s="68"/>
    </row>
    <row r="37" spans="1:12">
      <c r="A37" s="184" t="s">
        <v>24</v>
      </c>
      <c r="B37" s="16" t="s">
        <v>39</v>
      </c>
      <c r="C37" s="149">
        <f>[2]最終需要!M36</f>
        <v>0</v>
      </c>
      <c r="D37" s="144">
        <f>'32'!S44</f>
        <v>0</v>
      </c>
      <c r="E37" s="195">
        <f>'32'!U44</f>
        <v>0</v>
      </c>
      <c r="F37" s="135">
        <f>'32'!W44</f>
        <v>0</v>
      </c>
      <c r="G37" s="198">
        <f>'32'!Y44</f>
        <v>0</v>
      </c>
      <c r="H37" s="181">
        <v>32</v>
      </c>
      <c r="I37" s="68"/>
    </row>
    <row r="38" spans="1:12">
      <c r="A38" s="184" t="s">
        <v>25</v>
      </c>
      <c r="B38" s="16" t="s">
        <v>40</v>
      </c>
      <c r="C38" s="149">
        <f>[2]最終需要!M37</f>
        <v>0</v>
      </c>
      <c r="D38" s="144">
        <f>'33'!S44</f>
        <v>0</v>
      </c>
      <c r="E38" s="195">
        <f>'33'!U44</f>
        <v>0</v>
      </c>
      <c r="F38" s="135">
        <f>'33'!W44</f>
        <v>0</v>
      </c>
      <c r="G38" s="198">
        <f>'33'!Y44</f>
        <v>0</v>
      </c>
      <c r="H38" s="181">
        <v>33</v>
      </c>
      <c r="I38" s="68"/>
    </row>
    <row r="39" spans="1:12">
      <c r="A39" s="184" t="s">
        <v>26</v>
      </c>
      <c r="B39" s="16" t="s">
        <v>285</v>
      </c>
      <c r="C39" s="149">
        <f>[2]最終需要!M38</f>
        <v>0</v>
      </c>
      <c r="D39" s="144">
        <f>'34'!S44</f>
        <v>0</v>
      </c>
      <c r="E39" s="195">
        <f>'34'!U44</f>
        <v>0</v>
      </c>
      <c r="F39" s="135">
        <f>'34'!W44</f>
        <v>0</v>
      </c>
      <c r="G39" s="198">
        <f>'34'!Y44</f>
        <v>0</v>
      </c>
      <c r="H39" s="181">
        <v>34</v>
      </c>
      <c r="I39" s="68"/>
    </row>
    <row r="40" spans="1:12">
      <c r="A40" s="184" t="s">
        <v>56</v>
      </c>
      <c r="B40" s="16" t="s">
        <v>391</v>
      </c>
      <c r="C40" s="149">
        <f>[2]最終需要!M39</f>
        <v>31.45</v>
      </c>
      <c r="D40" s="144">
        <f>'35'!S44</f>
        <v>48.375606510752917</v>
      </c>
      <c r="E40" s="195">
        <f>'35'!U44</f>
        <v>28.329286772827452</v>
      </c>
      <c r="F40" s="135">
        <f>'35'!W44</f>
        <v>4</v>
      </c>
      <c r="G40" s="198">
        <f>'35'!Y44</f>
        <v>4</v>
      </c>
      <c r="H40" s="181">
        <v>35</v>
      </c>
      <c r="I40" s="68"/>
    </row>
    <row r="41" spans="1:12">
      <c r="A41" s="184" t="s">
        <v>200</v>
      </c>
      <c r="B41" s="16" t="s">
        <v>41</v>
      </c>
      <c r="C41" s="149">
        <f>[2]最終需要!M40</f>
        <v>16.3</v>
      </c>
      <c r="D41" s="144">
        <f>'36'!S44</f>
        <v>23.554031559098807</v>
      </c>
      <c r="E41" s="195">
        <f>'36'!U44</f>
        <v>14.032892718602939</v>
      </c>
      <c r="F41" s="135">
        <f>'36'!W44</f>
        <v>2</v>
      </c>
      <c r="G41" s="198">
        <f>'36'!Y44</f>
        <v>2</v>
      </c>
      <c r="H41" s="181">
        <v>36</v>
      </c>
      <c r="I41" s="68"/>
    </row>
    <row r="42" spans="1:12">
      <c r="A42" s="184" t="s">
        <v>206</v>
      </c>
      <c r="B42" s="16" t="s">
        <v>357</v>
      </c>
      <c r="C42" s="149">
        <f>[2]最終需要!M41</f>
        <v>152.93877920728704</v>
      </c>
      <c r="D42" s="144">
        <f>'37'!S44</f>
        <v>226.34917238425169</v>
      </c>
      <c r="E42" s="195">
        <f>'37'!U44</f>
        <v>119.04440558026509</v>
      </c>
      <c r="F42" s="135">
        <f>'37'!W44</f>
        <v>25</v>
      </c>
      <c r="G42" s="198">
        <f>'37'!Y44</f>
        <v>21</v>
      </c>
      <c r="H42" s="181">
        <v>37</v>
      </c>
      <c r="I42" s="68"/>
    </row>
    <row r="43" spans="1:12">
      <c r="A43" s="184" t="s">
        <v>207</v>
      </c>
      <c r="B43" s="16" t="s">
        <v>287</v>
      </c>
      <c r="C43" s="149">
        <f>[2]最終需要!M42</f>
        <v>0</v>
      </c>
      <c r="D43" s="144">
        <f>'38'!S44</f>
        <v>0</v>
      </c>
      <c r="E43" s="195">
        <f>'38'!U44</f>
        <v>0</v>
      </c>
      <c r="F43" s="135">
        <f>'38'!W44</f>
        <v>0</v>
      </c>
      <c r="G43" s="198">
        <f>'38'!Y44</f>
        <v>0</v>
      </c>
      <c r="H43" s="181">
        <v>38</v>
      </c>
      <c r="I43" s="68"/>
    </row>
    <row r="44" spans="1:12">
      <c r="A44" s="184" t="s">
        <v>208</v>
      </c>
      <c r="B44" s="16" t="s">
        <v>288</v>
      </c>
      <c r="C44" s="149">
        <f>[2]最終需要!M43</f>
        <v>0</v>
      </c>
      <c r="D44" s="144">
        <f>'39'!S44</f>
        <v>0</v>
      </c>
      <c r="E44" s="195">
        <f>'39'!U44</f>
        <v>0</v>
      </c>
      <c r="F44" s="135">
        <f>'39'!W44</f>
        <v>0</v>
      </c>
      <c r="G44" s="198">
        <f>'39'!Y44</f>
        <v>0</v>
      </c>
      <c r="H44" s="181">
        <v>39</v>
      </c>
      <c r="I44" s="68"/>
    </row>
    <row r="45" spans="1:12">
      <c r="A45" s="119"/>
      <c r="B45" s="138" t="s">
        <v>88</v>
      </c>
      <c r="C45" s="151">
        <f>[2]最終需要!M44</f>
        <v>866.36707776859635</v>
      </c>
      <c r="D45" s="335">
        <f>SUM(D6:D44)</f>
        <v>1252.2055431129329</v>
      </c>
      <c r="E45" s="336">
        <f>SUM(E6:E44)</f>
        <v>649.08605690668708</v>
      </c>
      <c r="F45" s="337">
        <f>SUM(F6:F44)</f>
        <v>103</v>
      </c>
      <c r="G45" s="338">
        <f>SUM(G6:G44)</f>
        <v>90</v>
      </c>
      <c r="H45" s="185"/>
      <c r="I45" s="68"/>
    </row>
    <row r="46" spans="1:12">
      <c r="A46" s="72" t="s">
        <v>392</v>
      </c>
      <c r="B46" s="70"/>
      <c r="C46" s="70"/>
      <c r="D46" s="70"/>
      <c r="E46" s="70"/>
      <c r="F46" s="70"/>
      <c r="G46" s="70"/>
      <c r="H46" s="339"/>
      <c r="I46" s="339"/>
      <c r="J46" s="339"/>
    </row>
    <row r="47" spans="1:12">
      <c r="A47" s="69" t="s">
        <v>393</v>
      </c>
      <c r="B47" s="70"/>
      <c r="C47" s="70"/>
      <c r="D47" s="70"/>
      <c r="E47" s="70"/>
      <c r="F47" s="70"/>
      <c r="G47" s="70"/>
      <c r="H47" s="339"/>
      <c r="I47" s="339"/>
      <c r="J47" s="339"/>
    </row>
    <row r="48" spans="1:12">
      <c r="A48" s="69" t="s">
        <v>397</v>
      </c>
      <c r="B48" s="70"/>
      <c r="C48" s="70"/>
      <c r="D48" s="70"/>
      <c r="E48" s="70"/>
      <c r="F48" s="70"/>
      <c r="G48" s="70"/>
      <c r="H48" s="339"/>
      <c r="I48" s="339"/>
      <c r="J48" s="339"/>
    </row>
    <row r="49" spans="1:10">
      <c r="A49" s="69" t="s">
        <v>258</v>
      </c>
      <c r="B49" s="70"/>
      <c r="C49" s="70"/>
      <c r="D49" s="70"/>
      <c r="E49" s="70"/>
      <c r="F49" s="70"/>
      <c r="G49" s="70"/>
      <c r="H49" s="339"/>
      <c r="I49" s="339"/>
      <c r="J49" s="339"/>
    </row>
  </sheetData>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291</v>
      </c>
      <c r="S2" s="5" t="s">
        <v>158</v>
      </c>
      <c r="U2" s="74" t="s">
        <v>216</v>
      </c>
      <c r="W2" s="5" t="s">
        <v>135</v>
      </c>
      <c r="Y2" s="5" t="s">
        <v>159</v>
      </c>
    </row>
    <row r="3" spans="1:25" ht="45">
      <c r="B3" s="75"/>
      <c r="C3" s="76" t="s">
        <v>234</v>
      </c>
      <c r="D3" s="76" t="s">
        <v>326</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投入係数表!AB5</f>
        <v>0</v>
      </c>
      <c r="E5" s="87">
        <f t="shared" ref="E5:E38" si="0">$C$30*D5</f>
        <v>0</v>
      </c>
      <c r="F5" s="86">
        <f>分析係数表!C8</f>
        <v>0.16988323914406789</v>
      </c>
      <c r="G5" s="87">
        <f t="shared" ref="G5:G38" si="1">E5*F5</f>
        <v>0</v>
      </c>
      <c r="H5" s="87">
        <f t="array" ref="H5:H43">MMULT(逆行列係数!C5:AO43,'26'!G5:G43)</f>
        <v>0</v>
      </c>
      <c r="I5" s="87">
        <f t="shared" ref="I5:I38" si="2">C5+H5</f>
        <v>0</v>
      </c>
      <c r="J5" s="86">
        <f>分析係数表!G8</f>
        <v>0.11982810575688495</v>
      </c>
      <c r="K5" s="88">
        <f t="shared" ref="K5:K38" si="3">I5*J5</f>
        <v>0</v>
      </c>
      <c r="L5" s="89" t="s">
        <v>190</v>
      </c>
      <c r="M5" s="90" t="s">
        <v>190</v>
      </c>
      <c r="N5" s="91">
        <f>分析係数表!H8</f>
        <v>1.1007693311748612E-2</v>
      </c>
      <c r="O5" s="92">
        <f t="shared" ref="O5:O43" si="4">$M$44*N5</f>
        <v>0</v>
      </c>
      <c r="P5" s="86">
        <f>分析係数表!C8</f>
        <v>0.16988323914406789</v>
      </c>
      <c r="Q5" s="92">
        <f t="shared" ref="Q5:Q38" si="5">O5*P5</f>
        <v>0</v>
      </c>
      <c r="R5" s="93">
        <f t="array" ref="R5:R43">MMULT(逆行列係数!C5:AO43,'26'!Q5:Q43)</f>
        <v>0</v>
      </c>
      <c r="S5" s="94">
        <f t="shared" ref="S5:S38" si="6">I5+R5</f>
        <v>0</v>
      </c>
      <c r="T5" s="95">
        <f>分析係数表!F8</f>
        <v>0.4520504153237429</v>
      </c>
      <c r="U5" s="96">
        <f t="shared" ref="U5:U38" si="7">S5*T5</f>
        <v>0</v>
      </c>
      <c r="V5" s="97">
        <f>分析係数表!D8</f>
        <v>0.2736524906322878</v>
      </c>
      <c r="W5" s="98">
        <f t="shared" ref="W5:W38" si="8">ROUND(S5*V5,0)</f>
        <v>0</v>
      </c>
      <c r="X5" s="86">
        <f>分析係数表!E8</f>
        <v>4.6479574456934729E-2</v>
      </c>
      <c r="Y5" s="99">
        <f t="shared" ref="Y5:Y38" si="9">ROUND(S5*X5,0)</f>
        <v>0</v>
      </c>
    </row>
    <row r="6" spans="1:25">
      <c r="A6" s="10" t="s">
        <v>226</v>
      </c>
      <c r="B6" s="9" t="s">
        <v>274</v>
      </c>
      <c r="C6" s="100"/>
      <c r="D6" s="86">
        <f>投入係数表!AB6</f>
        <v>0</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98">
        <f t="shared" si="8"/>
        <v>0</v>
      </c>
      <c r="X6" s="86">
        <f>分析係数表!E9</f>
        <v>0.11439422008151168</v>
      </c>
      <c r="Y6" s="99">
        <f t="shared" si="9"/>
        <v>0</v>
      </c>
    </row>
    <row r="7" spans="1:25">
      <c r="A7" s="10" t="s">
        <v>227</v>
      </c>
      <c r="B7" s="9" t="s">
        <v>275</v>
      </c>
      <c r="C7" s="100"/>
      <c r="D7" s="86">
        <f>投入係数表!AB7</f>
        <v>0</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98">
        <f t="shared" si="8"/>
        <v>0</v>
      </c>
      <c r="X7" s="86">
        <f>分析係数表!E10</f>
        <v>2.6958057972911079E-2</v>
      </c>
      <c r="Y7" s="99">
        <f t="shared" si="9"/>
        <v>0</v>
      </c>
    </row>
    <row r="8" spans="1:25">
      <c r="A8" s="10" t="s">
        <v>228</v>
      </c>
      <c r="B8" s="9" t="s">
        <v>27</v>
      </c>
      <c r="C8" s="100"/>
      <c r="D8" s="86">
        <f>投入係数表!AB8</f>
        <v>0</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98">
        <f t="shared" si="8"/>
        <v>0</v>
      </c>
      <c r="X8" s="86">
        <f>分析係数表!E11</f>
        <v>2.1852680950858117E-2</v>
      </c>
      <c r="Y8" s="99">
        <f t="shared" si="9"/>
        <v>0</v>
      </c>
    </row>
    <row r="9" spans="1:25">
      <c r="A9" s="10" t="s">
        <v>229</v>
      </c>
      <c r="B9" s="9" t="s">
        <v>196</v>
      </c>
      <c r="C9" s="100"/>
      <c r="D9" s="86">
        <f>投入係数表!AB9</f>
        <v>0</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98">
        <f t="shared" si="8"/>
        <v>0</v>
      </c>
      <c r="X9" s="86">
        <f>分析係数表!E12</f>
        <v>3.539948357013805E-2</v>
      </c>
      <c r="Y9" s="99">
        <f t="shared" si="9"/>
        <v>0</v>
      </c>
    </row>
    <row r="10" spans="1:25">
      <c r="A10" s="10" t="s">
        <v>230</v>
      </c>
      <c r="B10" s="9" t="s">
        <v>28</v>
      </c>
      <c r="C10" s="100"/>
      <c r="D10" s="86">
        <f>投入係数表!AB10</f>
        <v>1.9501393759553997E-3</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98">
        <f t="shared" si="8"/>
        <v>0</v>
      </c>
      <c r="X10" s="86">
        <f>分析係数表!E13</f>
        <v>0.12199715046769498</v>
      </c>
      <c r="Y10" s="99">
        <f t="shared" si="9"/>
        <v>0</v>
      </c>
    </row>
    <row r="11" spans="1:25">
      <c r="A11" s="10" t="s">
        <v>231</v>
      </c>
      <c r="B11" s="9" t="s">
        <v>276</v>
      </c>
      <c r="C11" s="100"/>
      <c r="D11" s="86">
        <f>投入係数表!AB11</f>
        <v>3.4787788867907564E-3</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98">
        <f t="shared" si="8"/>
        <v>0</v>
      </c>
      <c r="X11" s="86">
        <f>分析係数表!E14</f>
        <v>3.8130342673435243E-2</v>
      </c>
      <c r="Y11" s="99">
        <f t="shared" si="9"/>
        <v>0</v>
      </c>
    </row>
    <row r="12" spans="1:25">
      <c r="A12" s="10" t="s">
        <v>232</v>
      </c>
      <c r="B12" s="9" t="s">
        <v>29</v>
      </c>
      <c r="C12" s="100"/>
      <c r="D12" s="86">
        <f>投入係数表!AB12</f>
        <v>1.4269175433863862E-2</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98">
        <f t="shared" si="8"/>
        <v>0</v>
      </c>
      <c r="X12" s="86">
        <f>分析係数表!E15</f>
        <v>1.8544573004253467E-2</v>
      </c>
      <c r="Y12" s="99">
        <f t="shared" si="9"/>
        <v>0</v>
      </c>
    </row>
    <row r="13" spans="1:25">
      <c r="A13" s="10" t="s">
        <v>233</v>
      </c>
      <c r="B13" s="9" t="s">
        <v>30</v>
      </c>
      <c r="C13" s="100"/>
      <c r="D13" s="86">
        <f>投入係数表!AB13</f>
        <v>1.8169454185774661E-2</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98">
        <f t="shared" si="8"/>
        <v>0</v>
      </c>
      <c r="X13" s="86">
        <f>分析係数表!E16</f>
        <v>1.2952602682604767E-2</v>
      </c>
      <c r="Y13" s="99">
        <f t="shared" si="9"/>
        <v>0</v>
      </c>
    </row>
    <row r="14" spans="1:25">
      <c r="A14" s="10" t="s">
        <v>2</v>
      </c>
      <c r="B14" s="9" t="s">
        <v>388</v>
      </c>
      <c r="C14" s="100"/>
      <c r="D14" s="86">
        <f>投入係数表!AB14</f>
        <v>1.415677546983185E-2</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98">
        <f t="shared" si="8"/>
        <v>0</v>
      </c>
      <c r="X14" s="86">
        <f>分析係数表!E17</f>
        <v>4.2061277361062542E-2</v>
      </c>
      <c r="Y14" s="99">
        <f t="shared" si="9"/>
        <v>0</v>
      </c>
    </row>
    <row r="15" spans="1:25">
      <c r="A15" s="10" t="s">
        <v>3</v>
      </c>
      <c r="B15" s="9" t="s">
        <v>31</v>
      </c>
      <c r="C15" s="100"/>
      <c r="D15" s="86">
        <f>投入係数表!AB15</f>
        <v>4.9455984174085062E-4</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98">
        <f t="shared" si="8"/>
        <v>0</v>
      </c>
      <c r="X15" s="86">
        <f>分析係数表!E18</f>
        <v>3.8178621954614265E-2</v>
      </c>
      <c r="Y15" s="99">
        <f t="shared" si="9"/>
        <v>0</v>
      </c>
    </row>
    <row r="16" spans="1:25">
      <c r="A16" s="10" t="s">
        <v>4</v>
      </c>
      <c r="B16" s="9" t="s">
        <v>32</v>
      </c>
      <c r="C16" s="100"/>
      <c r="D16" s="86">
        <f>投入係数表!AB16</f>
        <v>0</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98">
        <f t="shared" si="8"/>
        <v>0</v>
      </c>
      <c r="X16" s="86">
        <f>分析係数表!E19</f>
        <v>8.1137788631236215E-3</v>
      </c>
      <c r="Y16" s="99">
        <f t="shared" si="9"/>
        <v>0</v>
      </c>
    </row>
    <row r="17" spans="1:25">
      <c r="A17" s="10" t="s">
        <v>5</v>
      </c>
      <c r="B17" s="9" t="s">
        <v>33</v>
      </c>
      <c r="C17" s="100"/>
      <c r="D17" s="86">
        <f>投入係数表!AB17</f>
        <v>5.6199982016005753E-6</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98">
        <f t="shared" si="8"/>
        <v>0</v>
      </c>
      <c r="X17" s="86">
        <f>分析係数表!E20</f>
        <v>2.4562278789456368E-2</v>
      </c>
      <c r="Y17" s="99">
        <f t="shared" si="9"/>
        <v>0</v>
      </c>
    </row>
    <row r="18" spans="1:25">
      <c r="A18" s="10" t="s">
        <v>6</v>
      </c>
      <c r="B18" s="9" t="s">
        <v>34</v>
      </c>
      <c r="C18" s="100"/>
      <c r="D18" s="86">
        <f>投入係数表!AB18</f>
        <v>1.5173995144321555E-4</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98">
        <f t="shared" si="8"/>
        <v>0</v>
      </c>
      <c r="X18" s="86">
        <f>分析係数表!E21</f>
        <v>5.4343995376178865E-2</v>
      </c>
      <c r="Y18" s="99">
        <f t="shared" si="9"/>
        <v>0</v>
      </c>
    </row>
    <row r="19" spans="1:25">
      <c r="A19" s="10" t="s">
        <v>7</v>
      </c>
      <c r="B19" s="9" t="s">
        <v>277</v>
      </c>
      <c r="C19" s="100"/>
      <c r="D19" s="86">
        <f>投入係数表!AB19</f>
        <v>0</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98">
        <f t="shared" si="8"/>
        <v>0</v>
      </c>
      <c r="X19" s="86">
        <f>分析係数表!E22</f>
        <v>2.8940662878506891E-2</v>
      </c>
      <c r="Y19" s="99">
        <f t="shared" si="9"/>
        <v>0</v>
      </c>
    </row>
    <row r="20" spans="1:25">
      <c r="A20" s="10" t="s">
        <v>8</v>
      </c>
      <c r="B20" s="9" t="s">
        <v>278</v>
      </c>
      <c r="C20" s="100"/>
      <c r="D20" s="86">
        <f>投入係数表!AB20</f>
        <v>0</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98">
        <f t="shared" si="8"/>
        <v>0</v>
      </c>
      <c r="X20" s="86">
        <f>分析係数表!E23</f>
        <v>3.4275414947972954E-2</v>
      </c>
      <c r="Y20" s="99">
        <f t="shared" si="9"/>
        <v>0</v>
      </c>
    </row>
    <row r="21" spans="1:25">
      <c r="A21" s="10" t="s">
        <v>9</v>
      </c>
      <c r="B21" s="9" t="s">
        <v>279</v>
      </c>
      <c r="C21" s="100"/>
      <c r="D21" s="86">
        <f>投入係数表!AB21</f>
        <v>2.8099991008002876E-5</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98">
        <f t="shared" si="8"/>
        <v>0</v>
      </c>
      <c r="X21" s="86">
        <f>分析係数表!E24</f>
        <v>4.4933066139114755E-2</v>
      </c>
      <c r="Y21" s="99">
        <f t="shared" si="9"/>
        <v>0</v>
      </c>
    </row>
    <row r="22" spans="1:25">
      <c r="A22" s="10" t="s">
        <v>10</v>
      </c>
      <c r="B22" s="9" t="s">
        <v>280</v>
      </c>
      <c r="C22" s="100"/>
      <c r="D22" s="86">
        <f>投入係数表!AB22</f>
        <v>0</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98">
        <f t="shared" si="8"/>
        <v>0</v>
      </c>
      <c r="X22" s="86">
        <f>分析係数表!E25</f>
        <v>3.4440766876912506E-2</v>
      </c>
      <c r="Y22" s="99">
        <f t="shared" si="9"/>
        <v>0</v>
      </c>
    </row>
    <row r="23" spans="1:25">
      <c r="A23" s="10" t="s">
        <v>11</v>
      </c>
      <c r="B23" s="9" t="s">
        <v>35</v>
      </c>
      <c r="C23" s="100"/>
      <c r="D23" s="86">
        <f>投入係数表!AB23</f>
        <v>0</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98">
        <f t="shared" si="8"/>
        <v>0</v>
      </c>
      <c r="X23" s="86">
        <f>分析係数表!E26</f>
        <v>2.4685974681555249E-2</v>
      </c>
      <c r="Y23" s="99">
        <f t="shared" si="9"/>
        <v>0</v>
      </c>
    </row>
    <row r="24" spans="1:25">
      <c r="A24" s="10" t="s">
        <v>12</v>
      </c>
      <c r="B24" s="9" t="s">
        <v>389</v>
      </c>
      <c r="C24" s="100"/>
      <c r="D24" s="86">
        <f>投入係数表!AB24</f>
        <v>1.6859994604801726E-5</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98">
        <f t="shared" si="8"/>
        <v>0</v>
      </c>
      <c r="X24" s="86">
        <f>分析係数表!E27</f>
        <v>2.2430380263578655E-2</v>
      </c>
      <c r="Y24" s="99">
        <f t="shared" si="9"/>
        <v>0</v>
      </c>
    </row>
    <row r="25" spans="1:25">
      <c r="A25" s="10" t="s">
        <v>13</v>
      </c>
      <c r="B25" s="9" t="s">
        <v>197</v>
      </c>
      <c r="C25" s="100"/>
      <c r="D25" s="86">
        <f>投入係数表!AB25</f>
        <v>0</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98">
        <f t="shared" si="8"/>
        <v>0</v>
      </c>
      <c r="X25" s="86">
        <f>分析係数表!E28</f>
        <v>2.8133457885501985E-2</v>
      </c>
      <c r="Y25" s="99">
        <f t="shared" si="9"/>
        <v>0</v>
      </c>
    </row>
    <row r="26" spans="1:25">
      <c r="A26" s="10" t="s">
        <v>14</v>
      </c>
      <c r="B26" s="9" t="s">
        <v>55</v>
      </c>
      <c r="C26" s="100"/>
      <c r="D26" s="86">
        <f>投入係数表!AB26</f>
        <v>4.0014387195396097E-3</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98">
        <f t="shared" si="8"/>
        <v>0</v>
      </c>
      <c r="X26" s="86">
        <f>分析係数表!E29</f>
        <v>6.1557890505000185E-2</v>
      </c>
      <c r="Y26" s="99">
        <f t="shared" si="9"/>
        <v>0</v>
      </c>
    </row>
    <row r="27" spans="1:25">
      <c r="A27" s="10" t="s">
        <v>15</v>
      </c>
      <c r="B27" s="9" t="s">
        <v>36</v>
      </c>
      <c r="C27" s="100"/>
      <c r="D27" s="86">
        <f>投入係数表!AB27</f>
        <v>3.1640589875011238E-3</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98">
        <f t="shared" si="8"/>
        <v>0</v>
      </c>
      <c r="X27" s="86">
        <f>分析係数表!E30</f>
        <v>6.5897217034789901E-2</v>
      </c>
      <c r="Y27" s="99">
        <f t="shared" si="9"/>
        <v>0</v>
      </c>
    </row>
    <row r="28" spans="1:25">
      <c r="A28" s="10" t="s">
        <v>16</v>
      </c>
      <c r="B28" s="9" t="s">
        <v>198</v>
      </c>
      <c r="C28" s="100"/>
      <c r="D28" s="86">
        <f>投入係数表!AB28</f>
        <v>9.2246650481071849E-2</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98">
        <f t="shared" si="8"/>
        <v>0</v>
      </c>
      <c r="X28" s="86">
        <f>分析係数表!E31</f>
        <v>6.5953615120199595E-3</v>
      </c>
      <c r="Y28" s="99">
        <f t="shared" si="9"/>
        <v>0</v>
      </c>
    </row>
    <row r="29" spans="1:25">
      <c r="A29" s="10" t="s">
        <v>17</v>
      </c>
      <c r="B29" s="9" t="s">
        <v>281</v>
      </c>
      <c r="C29" s="100"/>
      <c r="D29" s="86">
        <f>投入係数表!AB29</f>
        <v>9.2842370290441515E-3</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98">
        <f t="shared" si="8"/>
        <v>0</v>
      </c>
      <c r="X29" s="86">
        <f>分析係数表!E32</f>
        <v>1.7896698615548455E-2</v>
      </c>
      <c r="Y29" s="99">
        <f t="shared" si="9"/>
        <v>0</v>
      </c>
    </row>
    <row r="30" spans="1:25">
      <c r="A30" s="10" t="s">
        <v>18</v>
      </c>
      <c r="B30" s="9" t="s">
        <v>282</v>
      </c>
      <c r="C30" s="85">
        <f>最終需要_まとめ!C31</f>
        <v>0</v>
      </c>
      <c r="D30" s="86">
        <f>投入係数表!AB30</f>
        <v>0</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98">
        <f t="shared" si="8"/>
        <v>0</v>
      </c>
      <c r="X30" s="86">
        <f>分析係数表!E33</f>
        <v>6.2471900008991998E-2</v>
      </c>
      <c r="Y30" s="99">
        <f t="shared" si="9"/>
        <v>0</v>
      </c>
    </row>
    <row r="31" spans="1:25">
      <c r="A31" s="10" t="s">
        <v>19</v>
      </c>
      <c r="B31" s="9" t="s">
        <v>283</v>
      </c>
      <c r="C31" s="100"/>
      <c r="D31" s="86">
        <f>投入係数表!AB31</f>
        <v>1.689371459401133E-2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98">
        <f t="shared" si="8"/>
        <v>0</v>
      </c>
      <c r="X31" s="86">
        <f>分析係数表!E34</f>
        <v>0.14658203786750718</v>
      </c>
      <c r="Y31" s="99">
        <f t="shared" si="9"/>
        <v>0</v>
      </c>
    </row>
    <row r="32" spans="1:25">
      <c r="A32" s="10" t="s">
        <v>20</v>
      </c>
      <c r="B32" s="9" t="s">
        <v>37</v>
      </c>
      <c r="C32" s="100"/>
      <c r="D32" s="86">
        <f>投入係数表!AB32</f>
        <v>3.0634610196924737E-2</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98">
        <f t="shared" si="8"/>
        <v>0</v>
      </c>
      <c r="X32" s="86">
        <f>分析係数表!E35</f>
        <v>4.3787951741632962E-2</v>
      </c>
      <c r="Y32" s="99">
        <f t="shared" si="9"/>
        <v>0</v>
      </c>
    </row>
    <row r="33" spans="1:25">
      <c r="A33" s="10" t="s">
        <v>21</v>
      </c>
      <c r="B33" s="9" t="s">
        <v>38</v>
      </c>
      <c r="C33" s="100"/>
      <c r="D33" s="86">
        <f>投入係数表!AB33</f>
        <v>2.1299793184066181E-3</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98">
        <f t="shared" si="8"/>
        <v>0</v>
      </c>
      <c r="X33" s="86">
        <f>分析係数表!E36</f>
        <v>1.4152245516969955E-2</v>
      </c>
      <c r="Y33" s="99">
        <f t="shared" si="9"/>
        <v>0</v>
      </c>
    </row>
    <row r="34" spans="1:25">
      <c r="A34" s="10" t="s">
        <v>22</v>
      </c>
      <c r="B34" s="9" t="s">
        <v>409</v>
      </c>
      <c r="C34" s="100"/>
      <c r="D34" s="86">
        <f>投入係数表!AB34</f>
        <v>4.3819125977879687E-2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98">
        <f t="shared" si="8"/>
        <v>0</v>
      </c>
      <c r="X34" s="86">
        <f>分析係数表!E37</f>
        <v>6.9101643267789628E-2</v>
      </c>
      <c r="Y34" s="99">
        <f t="shared" si="9"/>
        <v>0</v>
      </c>
    </row>
    <row r="35" spans="1:25">
      <c r="A35" s="10" t="s">
        <v>23</v>
      </c>
      <c r="B35" s="9" t="s">
        <v>199</v>
      </c>
      <c r="C35" s="100"/>
      <c r="D35" s="86">
        <f>投入係数表!AB35</f>
        <v>9.6888768995593913E-3</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98">
        <f t="shared" si="8"/>
        <v>0</v>
      </c>
      <c r="X35" s="86">
        <f>分析係数表!E38</f>
        <v>3.4218337111297577E-2</v>
      </c>
      <c r="Y35" s="99">
        <f t="shared" si="9"/>
        <v>0</v>
      </c>
    </row>
    <row r="36" spans="1:25">
      <c r="A36" s="10" t="s">
        <v>24</v>
      </c>
      <c r="B36" s="9" t="s">
        <v>39</v>
      </c>
      <c r="C36" s="100"/>
      <c r="D36" s="86">
        <f>投入係数表!AB36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98">
        <f t="shared" si="8"/>
        <v>0</v>
      </c>
      <c r="X36" s="86">
        <f>分析係数表!E39</f>
        <v>5.4632803645743147E-2</v>
      </c>
      <c r="Y36" s="99">
        <f t="shared" si="9"/>
        <v>0</v>
      </c>
    </row>
    <row r="37" spans="1:25">
      <c r="A37" s="10" t="s">
        <v>25</v>
      </c>
      <c r="B37" s="9" t="s">
        <v>40</v>
      </c>
      <c r="C37" s="100"/>
      <c r="D37" s="86">
        <f>投入係数表!AB37</f>
        <v>1.5735994964481611E-4</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98">
        <f t="shared" si="8"/>
        <v>0</v>
      </c>
      <c r="X37" s="86">
        <f>分析係数表!E40</f>
        <v>7.1051953968348291E-2</v>
      </c>
      <c r="Y37" s="99">
        <f t="shared" si="9"/>
        <v>0</v>
      </c>
    </row>
    <row r="38" spans="1:25">
      <c r="A38" s="10" t="s">
        <v>26</v>
      </c>
      <c r="B38" s="9" t="s">
        <v>285</v>
      </c>
      <c r="C38" s="100"/>
      <c r="D38" s="86">
        <f>投入係数表!AB38</f>
        <v>0</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98">
        <f t="shared" si="8"/>
        <v>0</v>
      </c>
      <c r="X38" s="86">
        <f>分析係数表!E41</f>
        <v>9.872112035903656E-2</v>
      </c>
      <c r="Y38" s="99">
        <f t="shared" si="9"/>
        <v>0</v>
      </c>
    </row>
    <row r="39" spans="1:25">
      <c r="A39" s="10" t="s">
        <v>56</v>
      </c>
      <c r="B39" s="9" t="s">
        <v>391</v>
      </c>
      <c r="C39" s="100"/>
      <c r="D39" s="86">
        <f>投入係数表!AB39</f>
        <v>1.9388993795521985E-3</v>
      </c>
      <c r="E39" s="87">
        <f>$C$30*D39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S39*T39</f>
        <v>0</v>
      </c>
      <c r="V39" s="97">
        <f>分析係数表!D42</f>
        <v>0.13686157986208444</v>
      </c>
      <c r="W39" s="98">
        <f>ROUND(S39*V39,0)</f>
        <v>0</v>
      </c>
      <c r="X39" s="86">
        <f>分析係数表!E42</f>
        <v>0.12798116275158378</v>
      </c>
      <c r="Y39" s="99">
        <f>ROUND(S39*X39,0)</f>
        <v>0</v>
      </c>
    </row>
    <row r="40" spans="1:25">
      <c r="A40" s="10" t="s">
        <v>200</v>
      </c>
      <c r="B40" s="9" t="s">
        <v>41</v>
      </c>
      <c r="C40" s="100"/>
      <c r="D40" s="86">
        <f>投入係数表!AB40</f>
        <v>7.0918757305997657E-2</v>
      </c>
      <c r="E40" s="87">
        <f>$C$30*D40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S40*T40</f>
        <v>0</v>
      </c>
      <c r="V40" s="97">
        <f>分析係数表!D43</f>
        <v>0.11965406207615147</v>
      </c>
      <c r="W40" s="98">
        <f>ROUND(S40*V40,0)</f>
        <v>0</v>
      </c>
      <c r="X40" s="86">
        <f>分析係数表!E43</f>
        <v>0.10089499703022012</v>
      </c>
      <c r="Y40" s="99">
        <f>ROUND(S40*X40,0)</f>
        <v>0</v>
      </c>
    </row>
    <row r="41" spans="1:25">
      <c r="A41" s="10" t="s">
        <v>352</v>
      </c>
      <c r="B41" s="9" t="s">
        <v>42</v>
      </c>
      <c r="C41" s="100"/>
      <c r="D41" s="86">
        <f>投入係数表!AB41</f>
        <v>5.0579983814405178E-5</v>
      </c>
      <c r="E41" s="87">
        <f>$C$30*D41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S41*T41</f>
        <v>0</v>
      </c>
      <c r="V41" s="97">
        <f>分析係数表!D44</f>
        <v>0.14406819380410243</v>
      </c>
      <c r="W41" s="98">
        <f>ROUND(S41*V41,0)</f>
        <v>0</v>
      </c>
      <c r="X41" s="86">
        <f>分析係数表!E44</f>
        <v>0.11993705213297758</v>
      </c>
      <c r="Y41" s="99">
        <f>ROUND(S41*X41,0)</f>
        <v>0</v>
      </c>
    </row>
    <row r="42" spans="1:25">
      <c r="A42" s="10" t="s">
        <v>353</v>
      </c>
      <c r="B42" s="9" t="s">
        <v>287</v>
      </c>
      <c r="C42" s="100"/>
      <c r="D42" s="86">
        <f>投入係数表!AB42</f>
        <v>3.2314989659203309E-3</v>
      </c>
      <c r="E42" s="87">
        <f>$C$30*D42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S42*T42</f>
        <v>0</v>
      </c>
      <c r="V42" s="97">
        <f>分析係数表!D45</f>
        <v>0</v>
      </c>
      <c r="W42" s="98">
        <f>ROUND(S42*V42,0)</f>
        <v>0</v>
      </c>
      <c r="X42" s="86">
        <f>分析係数表!E45</f>
        <v>0</v>
      </c>
      <c r="Y42" s="99">
        <f>ROUND(S42*X42,0)</f>
        <v>0</v>
      </c>
    </row>
    <row r="43" spans="1:25">
      <c r="A43" s="10" t="s">
        <v>354</v>
      </c>
      <c r="B43" s="9" t="s">
        <v>288</v>
      </c>
      <c r="C43" s="100"/>
      <c r="D43" s="86">
        <f>投入係数表!AB43</f>
        <v>2.0305053502382878E-2</v>
      </c>
      <c r="E43" s="87">
        <f>$C$30*D43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S43*T43</f>
        <v>0</v>
      </c>
      <c r="V43" s="97">
        <f>分析係数表!D46</f>
        <v>2.303242583452741E-3</v>
      </c>
      <c r="W43" s="98">
        <f>ROUND(S43*V43,0)</f>
        <v>0</v>
      </c>
      <c r="X43" s="86">
        <f>分析係数表!E46</f>
        <v>2.2926285623308391E-3</v>
      </c>
      <c r="Y43" s="99">
        <f>ROUND(S43*X43,0)</f>
        <v>0</v>
      </c>
    </row>
    <row r="44" spans="1:25">
      <c r="A44" s="216">
        <v>40</v>
      </c>
      <c r="B44" s="20" t="s">
        <v>156</v>
      </c>
      <c r="C44" s="224">
        <f>SUM(C5:C43)</f>
        <v>0</v>
      </c>
      <c r="D44" s="103">
        <f>投入係数表!AB44</f>
        <v>0.36118604442046581</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12">
        <f>SUM(W5:W43)</f>
        <v>0</v>
      </c>
      <c r="X44" s="103">
        <f>分析係数表!E47</f>
        <v>5.7136770824146227E-2</v>
      </c>
      <c r="Y44" s="113">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425</v>
      </c>
      <c r="S2" s="5" t="s">
        <v>158</v>
      </c>
      <c r="U2" s="74" t="s">
        <v>216</v>
      </c>
      <c r="W2" s="5" t="s">
        <v>135</v>
      </c>
      <c r="Y2" s="5" t="s">
        <v>159</v>
      </c>
    </row>
    <row r="3" spans="1:25" ht="45">
      <c r="B3" s="75"/>
      <c r="C3" s="76" t="s">
        <v>234</v>
      </c>
      <c r="D3" s="76" t="s">
        <v>421</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投入係数表!AC5</f>
        <v>1.5498676878649879E-4</v>
      </c>
      <c r="E5" s="87">
        <f t="shared" ref="E5:E38" si="0">$C$31*D5</f>
        <v>3.5231765431020717E-2</v>
      </c>
      <c r="F5" s="86">
        <f>分析係数表!C8</f>
        <v>0.16988323914406789</v>
      </c>
      <c r="G5" s="87">
        <f t="shared" ref="G5:G38" si="1">E5*F5</f>
        <v>5.985286432185797E-3</v>
      </c>
      <c r="H5" s="87">
        <f t="array" ref="H5:H43">MMULT(逆行列係数!C5:AO43,'27'!G5:G43)</f>
        <v>8.4548440178707999E-3</v>
      </c>
      <c r="I5" s="87">
        <f t="shared" ref="I5:I38" si="2">C5+H5</f>
        <v>8.4548440178707999E-3</v>
      </c>
      <c r="J5" s="86">
        <f>分析係数表!G8</f>
        <v>0.11982810575688495</v>
      </c>
      <c r="K5" s="88">
        <f t="shared" ref="K5:K38" si="3">I5*J5</f>
        <v>1.0131279431313883E-3</v>
      </c>
      <c r="L5" s="89" t="s">
        <v>190</v>
      </c>
      <c r="M5" s="90" t="s">
        <v>190</v>
      </c>
      <c r="N5" s="91">
        <f>分析係数表!H8</f>
        <v>1.1007693311748612E-2</v>
      </c>
      <c r="O5" s="92">
        <f t="shared" ref="O5:O43" si="4">$M$44*N5</f>
        <v>0.7648121548994431</v>
      </c>
      <c r="P5" s="86">
        <f>分析係数表!C8</f>
        <v>0.16988323914406789</v>
      </c>
      <c r="Q5" s="92">
        <f t="shared" ref="Q5:Q38" si="5">O5*P5</f>
        <v>0.12992876621107199</v>
      </c>
      <c r="R5" s="93">
        <f t="array" ref="R5:R43">MMULT(逆行列係数!C5:AO43,'27'!Q5:Q43)</f>
        <v>0.21773365552418744</v>
      </c>
      <c r="S5" s="94">
        <f t="shared" ref="S5:S38" si="6">I5+R5</f>
        <v>0.22618849954205825</v>
      </c>
      <c r="T5" s="95">
        <f>分析係数表!F8</f>
        <v>0.4520504153237429</v>
      </c>
      <c r="U5" s="96">
        <f t="shared" ref="U5:U38" si="7">S5*T5</f>
        <v>0.10224860515944166</v>
      </c>
      <c r="V5" s="97">
        <f>分析係数表!D8</f>
        <v>0.2736524906322878</v>
      </c>
      <c r="W5" s="98">
        <f t="shared" ref="W5:W38" si="8">ROUND(S5*V5,0)</f>
        <v>0</v>
      </c>
      <c r="X5" s="86">
        <f>分析係数表!E8</f>
        <v>4.6479574456934729E-2</v>
      </c>
      <c r="Y5" s="99">
        <f t="shared" ref="Y5:Y38" si="9">ROUND(S5*X5,0)</f>
        <v>0</v>
      </c>
    </row>
    <row r="6" spans="1:25">
      <c r="A6" s="10" t="s">
        <v>226</v>
      </c>
      <c r="B6" s="9" t="s">
        <v>274</v>
      </c>
      <c r="C6" s="100"/>
      <c r="D6" s="86">
        <f>投入係数表!AC6</f>
        <v>0</v>
      </c>
      <c r="E6" s="87">
        <f t="shared" si="0"/>
        <v>0</v>
      </c>
      <c r="F6" s="86">
        <f>分析係数表!C9</f>
        <v>0.40976645435244163</v>
      </c>
      <c r="G6" s="87">
        <f t="shared" si="1"/>
        <v>0</v>
      </c>
      <c r="H6" s="87">
        <v>4.13553104123525E-3</v>
      </c>
      <c r="I6" s="87">
        <f t="shared" si="2"/>
        <v>4.13553104123525E-3</v>
      </c>
      <c r="J6" s="86">
        <f>分析係数表!G9</f>
        <v>0.27278621711745094</v>
      </c>
      <c r="K6" s="88">
        <f t="shared" si="3"/>
        <v>1.1281158685103568E-3</v>
      </c>
      <c r="L6" s="89"/>
      <c r="M6" s="90"/>
      <c r="N6" s="91">
        <f>分析係数表!H9</f>
        <v>5.6766522140644718E-4</v>
      </c>
      <c r="O6" s="92">
        <f t="shared" si="4"/>
        <v>3.9441257032656815E-2</v>
      </c>
      <c r="P6" s="86">
        <f>分析係数表!C9</f>
        <v>0.40976645435244163</v>
      </c>
      <c r="Q6" s="92">
        <f t="shared" si="5"/>
        <v>1.6161704049475086E-2</v>
      </c>
      <c r="R6" s="93">
        <v>2.1754994411300257E-2</v>
      </c>
      <c r="S6" s="94">
        <f t="shared" si="6"/>
        <v>2.5890525452535507E-2</v>
      </c>
      <c r="T6" s="95">
        <f>分析係数表!F9</f>
        <v>0.74407187847350875</v>
      </c>
      <c r="U6" s="96">
        <f t="shared" si="7"/>
        <v>1.9264411908134285E-2</v>
      </c>
      <c r="V6" s="97">
        <f>分析係数表!D9</f>
        <v>0.14440533530937386</v>
      </c>
      <c r="W6" s="98">
        <f t="shared" si="8"/>
        <v>0</v>
      </c>
      <c r="X6" s="86">
        <f>分析係数表!E9</f>
        <v>0.11439422008151168</v>
      </c>
      <c r="Y6" s="99">
        <f t="shared" si="9"/>
        <v>0</v>
      </c>
    </row>
    <row r="7" spans="1:25">
      <c r="A7" s="10" t="s">
        <v>227</v>
      </c>
      <c r="B7" s="9" t="s">
        <v>275</v>
      </c>
      <c r="C7" s="100"/>
      <c r="D7" s="86">
        <f>投入係数表!AC7</f>
        <v>0</v>
      </c>
      <c r="E7" s="87">
        <f t="shared" si="0"/>
        <v>0</v>
      </c>
      <c r="F7" s="86">
        <f>分析係数表!C10</f>
        <v>0.68007710705743762</v>
      </c>
      <c r="G7" s="87">
        <f t="shared" si="1"/>
        <v>0</v>
      </c>
      <c r="H7" s="87">
        <v>3.1440189856797303E-3</v>
      </c>
      <c r="I7" s="87">
        <f t="shared" si="2"/>
        <v>3.1440189856797303E-3</v>
      </c>
      <c r="J7" s="86">
        <f>分析係数表!G10</f>
        <v>0.17854260725424764</v>
      </c>
      <c r="K7" s="88">
        <f t="shared" si="3"/>
        <v>5.613413469601141E-4</v>
      </c>
      <c r="L7" s="89"/>
      <c r="M7" s="90"/>
      <c r="N7" s="91">
        <f>分析係数表!H10</f>
        <v>1.290834700219075E-3</v>
      </c>
      <c r="O7" s="92">
        <f t="shared" si="4"/>
        <v>8.9686916298788097E-2</v>
      </c>
      <c r="P7" s="86">
        <f>分析係数表!C10</f>
        <v>0.68007710705743762</v>
      </c>
      <c r="Q7" s="92">
        <f t="shared" si="5"/>
        <v>6.0994018577382361E-2</v>
      </c>
      <c r="R7" s="93">
        <v>0.10288031962427602</v>
      </c>
      <c r="S7" s="94">
        <f t="shared" si="6"/>
        <v>0.10602433860995575</v>
      </c>
      <c r="T7" s="95">
        <f>分析係数表!F10</f>
        <v>0.51654343606185527</v>
      </c>
      <c r="U7" s="96">
        <f t="shared" si="7"/>
        <v>5.4766176171772173E-2</v>
      </c>
      <c r="V7" s="97">
        <f>分析係数表!D10</f>
        <v>9.7799297694606213E-2</v>
      </c>
      <c r="W7" s="98">
        <f t="shared" si="8"/>
        <v>0</v>
      </c>
      <c r="X7" s="86">
        <f>分析係数表!E10</f>
        <v>2.6958057972911079E-2</v>
      </c>
      <c r="Y7" s="99">
        <f t="shared" si="9"/>
        <v>0</v>
      </c>
    </row>
    <row r="8" spans="1:25">
      <c r="A8" s="10" t="s">
        <v>228</v>
      </c>
      <c r="B8" s="9" t="s">
        <v>27</v>
      </c>
      <c r="C8" s="100"/>
      <c r="D8" s="86">
        <f>投入係数表!AC8</f>
        <v>3.1275356930010964E-6</v>
      </c>
      <c r="E8" s="87">
        <f t="shared" si="0"/>
        <v>7.1095490780086646E-4</v>
      </c>
      <c r="F8" s="86">
        <f>分析係数表!C11</f>
        <v>2.1147201560344109E-2</v>
      </c>
      <c r="G8" s="87">
        <f t="shared" si="1"/>
        <v>1.5034706735580786E-5</v>
      </c>
      <c r="H8" s="87">
        <v>6.134373337624912E-2</v>
      </c>
      <c r="I8" s="87">
        <f t="shared" si="2"/>
        <v>6.134373337624912E-2</v>
      </c>
      <c r="J8" s="86">
        <f>分析係数表!G11</f>
        <v>0.2349962690544718</v>
      </c>
      <c r="K8" s="88">
        <f t="shared" si="3"/>
        <v>1.441554847329082E-2</v>
      </c>
      <c r="L8" s="89"/>
      <c r="M8" s="90"/>
      <c r="N8" s="91">
        <f>分析係数表!H11</f>
        <v>-2.2238602446561594E-5</v>
      </c>
      <c r="O8" s="92">
        <f t="shared" si="4"/>
        <v>-1.5451332969963496E-3</v>
      </c>
      <c r="P8" s="86">
        <f>分析係数表!C11</f>
        <v>2.1147201560344109E-2</v>
      </c>
      <c r="Q8" s="92">
        <f t="shared" si="5"/>
        <v>-3.2675245269180841E-5</v>
      </c>
      <c r="R8" s="93">
        <v>1.7967585216579252E-2</v>
      </c>
      <c r="S8" s="94">
        <f t="shared" si="6"/>
        <v>7.9311318592828375E-2</v>
      </c>
      <c r="T8" s="95">
        <f>分析係数表!F11</f>
        <v>0.38828483104146677</v>
      </c>
      <c r="U8" s="96">
        <f t="shared" si="7"/>
        <v>3.0795381939492307E-2</v>
      </c>
      <c r="V8" s="97">
        <f>分析係数表!D11</f>
        <v>2.238567316917173E-2</v>
      </c>
      <c r="W8" s="98">
        <f t="shared" si="8"/>
        <v>0</v>
      </c>
      <c r="X8" s="86">
        <f>分析係数表!E11</f>
        <v>2.1852680950858117E-2</v>
      </c>
      <c r="Y8" s="99">
        <f t="shared" si="9"/>
        <v>0</v>
      </c>
    </row>
    <row r="9" spans="1:25">
      <c r="A9" s="10" t="s">
        <v>229</v>
      </c>
      <c r="B9" s="9" t="s">
        <v>196</v>
      </c>
      <c r="C9" s="100"/>
      <c r="D9" s="86">
        <f>投入係数表!AC9</f>
        <v>1.4247662601449439E-4</v>
      </c>
      <c r="E9" s="87">
        <f t="shared" si="0"/>
        <v>3.2387945799817248E-2</v>
      </c>
      <c r="F9" s="86">
        <f>分析係数表!C12</f>
        <v>0.26979296775158057</v>
      </c>
      <c r="G9" s="87">
        <f t="shared" si="1"/>
        <v>8.7380400167100351E-3</v>
      </c>
      <c r="H9" s="87">
        <v>1.9919925437362374E-2</v>
      </c>
      <c r="I9" s="87">
        <f t="shared" si="2"/>
        <v>1.9919925437362374E-2</v>
      </c>
      <c r="J9" s="86">
        <f>分析係数表!G12</f>
        <v>0.14399966915404239</v>
      </c>
      <c r="K9" s="88">
        <f t="shared" si="3"/>
        <v>2.868462672553375E-3</v>
      </c>
      <c r="L9" s="89"/>
      <c r="M9" s="90"/>
      <c r="N9" s="91">
        <f>分析係数表!H12</f>
        <v>8.4790563397567215E-2</v>
      </c>
      <c r="O9" s="92">
        <f t="shared" si="4"/>
        <v>5.8912300398138315</v>
      </c>
      <c r="P9" s="86">
        <f>分析係数表!C12</f>
        <v>0.26979296775158057</v>
      </c>
      <c r="Q9" s="92">
        <f t="shared" si="5"/>
        <v>1.5894124361486357</v>
      </c>
      <c r="R9" s="93">
        <v>2.0079248244244323</v>
      </c>
      <c r="S9" s="94">
        <f t="shared" si="6"/>
        <v>2.0278447498617949</v>
      </c>
      <c r="T9" s="95">
        <f>分析係数表!F12</f>
        <v>0.33481714299007204</v>
      </c>
      <c r="U9" s="96">
        <f t="shared" si="7"/>
        <v>0.67895718557614348</v>
      </c>
      <c r="V9" s="97">
        <f>分析係数表!D12</f>
        <v>3.7088865741159563E-2</v>
      </c>
      <c r="W9" s="98">
        <f t="shared" si="8"/>
        <v>0</v>
      </c>
      <c r="X9" s="86">
        <f>分析係数表!E12</f>
        <v>3.539948357013805E-2</v>
      </c>
      <c r="Y9" s="99">
        <f t="shared" si="9"/>
        <v>0</v>
      </c>
    </row>
    <row r="10" spans="1:25">
      <c r="A10" s="10" t="s">
        <v>230</v>
      </c>
      <c r="B10" s="9" t="s">
        <v>28</v>
      </c>
      <c r="C10" s="100"/>
      <c r="D10" s="86">
        <f>投入係数表!AC10</f>
        <v>4.3722948988155329E-3</v>
      </c>
      <c r="E10" s="87">
        <f t="shared" si="0"/>
        <v>0.99391496110561128</v>
      </c>
      <c r="F10" s="86">
        <f>分析係数表!C13</f>
        <v>6.684233532602335E-2</v>
      </c>
      <c r="G10" s="87">
        <f t="shared" si="1"/>
        <v>6.6435597115772724E-2</v>
      </c>
      <c r="H10" s="87">
        <v>7.4374758277779562E-2</v>
      </c>
      <c r="I10" s="87">
        <f t="shared" si="2"/>
        <v>7.4374758277779562E-2</v>
      </c>
      <c r="J10" s="86">
        <f>分析係数表!G13</f>
        <v>0.23596605339775753</v>
      </c>
      <c r="K10" s="88">
        <f t="shared" si="3"/>
        <v>1.754991818321984E-2</v>
      </c>
      <c r="L10" s="89"/>
      <c r="M10" s="90"/>
      <c r="N10" s="91">
        <f>分析係数表!H13</f>
        <v>1.6879182236800124E-2</v>
      </c>
      <c r="O10" s="92">
        <f t="shared" si="4"/>
        <v>1.1727619378429792</v>
      </c>
      <c r="P10" s="86">
        <f>分析係数表!C13</f>
        <v>6.684233532602335E-2</v>
      </c>
      <c r="Q10" s="92">
        <f t="shared" si="5"/>
        <v>7.8390146706897368E-2</v>
      </c>
      <c r="R10" s="93">
        <v>8.7578263168787099E-2</v>
      </c>
      <c r="S10" s="94">
        <f t="shared" si="6"/>
        <v>0.16195302144656665</v>
      </c>
      <c r="T10" s="95">
        <f>分析係数表!F13</f>
        <v>0.36934894381465649</v>
      </c>
      <c r="U10" s="96">
        <f t="shared" si="7"/>
        <v>5.9817177418881803E-2</v>
      </c>
      <c r="V10" s="97">
        <f>分析係数表!D13</f>
        <v>0.1651861487951434</v>
      </c>
      <c r="W10" s="98">
        <f t="shared" si="8"/>
        <v>0</v>
      </c>
      <c r="X10" s="86">
        <f>分析係数表!E13</f>
        <v>0.12199715046769498</v>
      </c>
      <c r="Y10" s="99">
        <f t="shared" si="9"/>
        <v>0</v>
      </c>
    </row>
    <row r="11" spans="1:25">
      <c r="A11" s="10" t="s">
        <v>231</v>
      </c>
      <c r="B11" s="9" t="s">
        <v>276</v>
      </c>
      <c r="C11" s="100"/>
      <c r="D11" s="86">
        <f>投入係数表!AC11</f>
        <v>7.854632140989309E-3</v>
      </c>
      <c r="E11" s="87">
        <f t="shared" si="0"/>
        <v>1.7855237534469983</v>
      </c>
      <c r="F11" s="86">
        <f>分析係数表!C14</f>
        <v>0.21710827927701792</v>
      </c>
      <c r="G11" s="87">
        <f t="shared" si="1"/>
        <v>0.38765198971912018</v>
      </c>
      <c r="H11" s="87">
        <v>0.54375662908387645</v>
      </c>
      <c r="I11" s="87">
        <f t="shared" si="2"/>
        <v>0.54375662908387645</v>
      </c>
      <c r="J11" s="86">
        <f>分析係数表!G14</f>
        <v>0.17574790290253137</v>
      </c>
      <c r="K11" s="88">
        <f t="shared" si="3"/>
        <v>9.5564087250840882E-2</v>
      </c>
      <c r="L11" s="89"/>
      <c r="M11" s="90"/>
      <c r="N11" s="91">
        <f>分析係数表!H14</f>
        <v>1.1225515443921091E-3</v>
      </c>
      <c r="O11" s="92">
        <f t="shared" si="4"/>
        <v>7.7994638961815743E-2</v>
      </c>
      <c r="P11" s="86">
        <f>分析係数表!C14</f>
        <v>0.21710827927701792</v>
      </c>
      <c r="Q11" s="92">
        <f t="shared" si="5"/>
        <v>1.6933281857832074E-2</v>
      </c>
      <c r="R11" s="93">
        <v>9.5273289656762739E-2</v>
      </c>
      <c r="S11" s="94">
        <f t="shared" si="6"/>
        <v>0.63902991874063919</v>
      </c>
      <c r="T11" s="95">
        <f>分析係数表!F14</f>
        <v>0.32729567218469302</v>
      </c>
      <c r="U11" s="96">
        <f t="shared" si="7"/>
        <v>0.20915172680034727</v>
      </c>
      <c r="V11" s="97">
        <f>分析係数表!D14</f>
        <v>4.5196804531672026E-2</v>
      </c>
      <c r="W11" s="98">
        <f t="shared" si="8"/>
        <v>0</v>
      </c>
      <c r="X11" s="86">
        <f>分析係数表!E14</f>
        <v>3.8130342673435243E-2</v>
      </c>
      <c r="Y11" s="99">
        <f t="shared" si="9"/>
        <v>0</v>
      </c>
    </row>
    <row r="12" spans="1:25">
      <c r="A12" s="10" t="s">
        <v>232</v>
      </c>
      <c r="B12" s="9" t="s">
        <v>29</v>
      </c>
      <c r="C12" s="100"/>
      <c r="D12" s="86">
        <f>投入係数表!AC12</f>
        <v>1.1120126908448343E-5</v>
      </c>
      <c r="E12" s="87">
        <f t="shared" si="0"/>
        <v>2.5278396721808588E-3</v>
      </c>
      <c r="F12" s="86">
        <f>分析係数表!C15</f>
        <v>0.1777237835164599</v>
      </c>
      <c r="G12" s="87">
        <f t="shared" si="1"/>
        <v>4.492572306629899E-4</v>
      </c>
      <c r="H12" s="87">
        <v>4.8969863162120091E-2</v>
      </c>
      <c r="I12" s="87">
        <f t="shared" si="2"/>
        <v>4.8969863162120091E-2</v>
      </c>
      <c r="J12" s="86">
        <f>分析係数表!G15</f>
        <v>0.10387096116118634</v>
      </c>
      <c r="K12" s="88">
        <f t="shared" si="3"/>
        <v>5.0865467545811857E-3</v>
      </c>
      <c r="L12" s="89"/>
      <c r="M12" s="90"/>
      <c r="N12" s="91">
        <f>分析係数表!H15</f>
        <v>7.5144901505810619E-3</v>
      </c>
      <c r="O12" s="92">
        <f t="shared" si="4"/>
        <v>0.52210515339326646</v>
      </c>
      <c r="P12" s="86">
        <f>分析係数表!C15</f>
        <v>0.1777237835164599</v>
      </c>
      <c r="Q12" s="92">
        <f t="shared" si="5"/>
        <v>9.2790503254492979E-2</v>
      </c>
      <c r="R12" s="93">
        <v>0.21779765149396493</v>
      </c>
      <c r="S12" s="94">
        <f t="shared" si="6"/>
        <v>0.266767514656085</v>
      </c>
      <c r="T12" s="95">
        <f>分析係数表!F15</f>
        <v>0.33005409485469872</v>
      </c>
      <c r="U12" s="96">
        <f t="shared" si="7"/>
        <v>8.8047710586451708E-2</v>
      </c>
      <c r="V12" s="97">
        <f>分析係数表!D15</f>
        <v>1.862209422908882E-2</v>
      </c>
      <c r="W12" s="98">
        <f t="shared" si="8"/>
        <v>0</v>
      </c>
      <c r="X12" s="86">
        <f>分析係数表!E15</f>
        <v>1.8544573004253467E-2</v>
      </c>
      <c r="Y12" s="99">
        <f t="shared" si="9"/>
        <v>0</v>
      </c>
    </row>
    <row r="13" spans="1:25">
      <c r="A13" s="10" t="s">
        <v>233</v>
      </c>
      <c r="B13" s="9" t="s">
        <v>30</v>
      </c>
      <c r="C13" s="100"/>
      <c r="D13" s="86">
        <f>投入係数表!AC13</f>
        <v>1.3046688895337019E-2</v>
      </c>
      <c r="E13" s="87">
        <f t="shared" si="0"/>
        <v>2.9657878953861925</v>
      </c>
      <c r="F13" s="86">
        <f>分析係数表!C16</f>
        <v>0.12368252551663639</v>
      </c>
      <c r="G13" s="87">
        <f t="shared" si="1"/>
        <v>0.36681613704803406</v>
      </c>
      <c r="H13" s="87">
        <v>0.48622489206316377</v>
      </c>
      <c r="I13" s="87">
        <f t="shared" si="2"/>
        <v>0.48622489206316377</v>
      </c>
      <c r="J13" s="86">
        <f>分析係数表!G16</f>
        <v>1.9772048092292722E-2</v>
      </c>
      <c r="K13" s="88">
        <f t="shared" si="3"/>
        <v>9.6136619495427126E-3</v>
      </c>
      <c r="L13" s="89"/>
      <c r="M13" s="90"/>
      <c r="N13" s="91">
        <f>分析係数表!H16</f>
        <v>1.7113434381227897E-2</v>
      </c>
      <c r="O13" s="92">
        <f t="shared" si="4"/>
        <v>1.1890377262661906</v>
      </c>
      <c r="P13" s="86">
        <f>分析係数表!C16</f>
        <v>0.12368252551663639</v>
      </c>
      <c r="Q13" s="92">
        <f t="shared" si="5"/>
        <v>0.14706318891916142</v>
      </c>
      <c r="R13" s="93">
        <v>0.21374380518499336</v>
      </c>
      <c r="S13" s="94">
        <f t="shared" si="6"/>
        <v>0.69996869724815713</v>
      </c>
      <c r="T13" s="95">
        <f>分析係数表!F16</f>
        <v>0.17086837167280561</v>
      </c>
      <c r="U13" s="96">
        <f t="shared" si="7"/>
        <v>0.11960251152072766</v>
      </c>
      <c r="V13" s="97">
        <f>分析係数表!D16</f>
        <v>1.2952602682604767E-2</v>
      </c>
      <c r="W13" s="98">
        <f t="shared" si="8"/>
        <v>0</v>
      </c>
      <c r="X13" s="86">
        <f>分析係数表!E16</f>
        <v>1.2952602682604767E-2</v>
      </c>
      <c r="Y13" s="99">
        <f t="shared" si="9"/>
        <v>0</v>
      </c>
    </row>
    <row r="14" spans="1:25">
      <c r="A14" s="10" t="s">
        <v>2</v>
      </c>
      <c r="B14" s="9" t="s">
        <v>388</v>
      </c>
      <c r="C14" s="100"/>
      <c r="D14" s="86">
        <f>投入係数表!AC14</f>
        <v>6.476778916239382E-3</v>
      </c>
      <c r="E14" s="87">
        <f t="shared" si="0"/>
        <v>1.4723086190658388</v>
      </c>
      <c r="F14" s="86">
        <f>分析係数表!C17</f>
        <v>0.19283956701830429</v>
      </c>
      <c r="G14" s="87">
        <f t="shared" si="1"/>
        <v>0.28391935661797385</v>
      </c>
      <c r="H14" s="87">
        <v>0.37232854870249171</v>
      </c>
      <c r="I14" s="87">
        <f t="shared" si="2"/>
        <v>0.37232854870249171</v>
      </c>
      <c r="J14" s="86">
        <f>分析係数表!G17</f>
        <v>0.23402763404868787</v>
      </c>
      <c r="K14" s="88">
        <f t="shared" si="3"/>
        <v>8.7135169341625796E-2</v>
      </c>
      <c r="L14" s="89"/>
      <c r="M14" s="90"/>
      <c r="N14" s="91">
        <f>分析係数表!H17</f>
        <v>3.1766349957435482E-3</v>
      </c>
      <c r="O14" s="92">
        <f t="shared" si="4"/>
        <v>0.22071191371497856</v>
      </c>
      <c r="P14" s="86">
        <f>分析係数表!C17</f>
        <v>0.19283956701830429</v>
      </c>
      <c r="Q14" s="92">
        <f t="shared" si="5"/>
        <v>4.2561989876577805E-2</v>
      </c>
      <c r="R14" s="93">
        <v>9.7851767865738404E-2</v>
      </c>
      <c r="S14" s="94">
        <f t="shared" si="6"/>
        <v>0.47018031656823012</v>
      </c>
      <c r="T14" s="95">
        <f>分析係数表!F17</f>
        <v>0.36995154049829787</v>
      </c>
      <c r="U14" s="96">
        <f t="shared" si="7"/>
        <v>0.17394393242639411</v>
      </c>
      <c r="V14" s="97">
        <f>分析係数表!D17</f>
        <v>4.4453920652026524E-2</v>
      </c>
      <c r="W14" s="98">
        <f t="shared" si="8"/>
        <v>0</v>
      </c>
      <c r="X14" s="86">
        <f>分析係数表!E17</f>
        <v>4.2061277361062542E-2</v>
      </c>
      <c r="Y14" s="99">
        <f t="shared" si="9"/>
        <v>0</v>
      </c>
    </row>
    <row r="15" spans="1:25">
      <c r="A15" s="10" t="s">
        <v>3</v>
      </c>
      <c r="B15" s="9" t="s">
        <v>31</v>
      </c>
      <c r="C15" s="100"/>
      <c r="D15" s="86">
        <f>投入係数表!AC15</f>
        <v>2.237925540325229E-4</v>
      </c>
      <c r="E15" s="87">
        <f t="shared" si="0"/>
        <v>5.0872773402639779E-2</v>
      </c>
      <c r="F15" s="86">
        <f>分析係数表!C18</f>
        <v>0.30630539049432115</v>
      </c>
      <c r="G15" s="87">
        <f t="shared" si="1"/>
        <v>1.5582604722624693E-2</v>
      </c>
      <c r="H15" s="87">
        <v>4.6910080099787907E-2</v>
      </c>
      <c r="I15" s="87">
        <f t="shared" si="2"/>
        <v>4.6910080099787907E-2</v>
      </c>
      <c r="J15" s="86">
        <f>分析係数表!G18</f>
        <v>0.21755179396051724</v>
      </c>
      <c r="K15" s="88">
        <f t="shared" si="3"/>
        <v>1.0205372080540419E-2</v>
      </c>
      <c r="L15" s="89"/>
      <c r="M15" s="90"/>
      <c r="N15" s="91">
        <f>分析係数表!H18</f>
        <v>5.3704565311248737E-4</v>
      </c>
      <c r="O15" s="92">
        <f t="shared" si="4"/>
        <v>3.731381603791184E-2</v>
      </c>
      <c r="P15" s="86">
        <f>分析係数表!C18</f>
        <v>0.30630539049432115</v>
      </c>
      <c r="Q15" s="92">
        <f t="shared" si="5"/>
        <v>1.142942299232585E-2</v>
      </c>
      <c r="R15" s="93">
        <v>3.020262249466691E-2</v>
      </c>
      <c r="S15" s="94">
        <f t="shared" si="6"/>
        <v>7.7112702594454824E-2</v>
      </c>
      <c r="T15" s="95">
        <f>分析係数表!F18</f>
        <v>0.4635011306393737</v>
      </c>
      <c r="U15" s="96">
        <f t="shared" si="7"/>
        <v>3.5741824839187579E-2</v>
      </c>
      <c r="V15" s="97">
        <f>分析係数表!D18</f>
        <v>4.1488554421314744E-2</v>
      </c>
      <c r="W15" s="98">
        <f t="shared" si="8"/>
        <v>0</v>
      </c>
      <c r="X15" s="86">
        <f>分析係数表!E18</f>
        <v>3.8178621954614265E-2</v>
      </c>
      <c r="Y15" s="99">
        <f t="shared" si="9"/>
        <v>0</v>
      </c>
    </row>
    <row r="16" spans="1:25">
      <c r="A16" s="10" t="s">
        <v>4</v>
      </c>
      <c r="B16" s="9" t="s">
        <v>32</v>
      </c>
      <c r="C16" s="100"/>
      <c r="D16" s="86">
        <f>投入係数表!AC16</f>
        <v>0</v>
      </c>
      <c r="E16" s="87">
        <f t="shared" si="0"/>
        <v>0</v>
      </c>
      <c r="F16" s="86">
        <f>分析係数表!C19</f>
        <v>0.36966314955627488</v>
      </c>
      <c r="G16" s="87">
        <f t="shared" si="1"/>
        <v>0</v>
      </c>
      <c r="H16" s="87">
        <v>5.9004192902256759E-2</v>
      </c>
      <c r="I16" s="87">
        <f t="shared" si="2"/>
        <v>5.9004192902256759E-2</v>
      </c>
      <c r="J16" s="86">
        <f>分析係数表!G19</f>
        <v>4.2381117789262797E-2</v>
      </c>
      <c r="K16" s="88">
        <f t="shared" si="3"/>
        <v>2.5006636494509277E-3</v>
      </c>
      <c r="L16" s="89"/>
      <c r="M16" s="90"/>
      <c r="N16" s="91">
        <f>分析係数表!H19</f>
        <v>-1.254655481313475E-4</v>
      </c>
      <c r="O16" s="92">
        <f t="shared" si="4"/>
        <v>-8.7173191979794049E-3</v>
      </c>
      <c r="P16" s="86">
        <f>分析係数表!C19</f>
        <v>0.36966314955627488</v>
      </c>
      <c r="Q16" s="92">
        <f t="shared" si="5"/>
        <v>-3.2224716704124471E-3</v>
      </c>
      <c r="R16" s="93">
        <v>2.0451921945449973E-2</v>
      </c>
      <c r="S16" s="94">
        <f t="shared" si="6"/>
        <v>7.9456114847706732E-2</v>
      </c>
      <c r="T16" s="95">
        <f>分析係数表!F19</f>
        <v>0.17645477862102601</v>
      </c>
      <c r="U16" s="96">
        <f t="shared" si="7"/>
        <v>1.402041115553891E-2</v>
      </c>
      <c r="V16" s="97">
        <f>分析係数表!D19</f>
        <v>8.3109656186295868E-3</v>
      </c>
      <c r="W16" s="98">
        <f t="shared" si="8"/>
        <v>0</v>
      </c>
      <c r="X16" s="86">
        <f>分析係数表!E19</f>
        <v>8.1137788631236215E-3</v>
      </c>
      <c r="Y16" s="99">
        <f t="shared" si="9"/>
        <v>0</v>
      </c>
    </row>
    <row r="17" spans="1:25">
      <c r="A17" s="10" t="s">
        <v>5</v>
      </c>
      <c r="B17" s="9" t="s">
        <v>33</v>
      </c>
      <c r="C17" s="100"/>
      <c r="D17" s="86">
        <f>投入係数表!AC17</f>
        <v>1.2510142772004386E-5</v>
      </c>
      <c r="E17" s="87">
        <f t="shared" si="0"/>
        <v>2.8438196312034658E-3</v>
      </c>
      <c r="F17" s="86">
        <f>分析係数表!C20</f>
        <v>0.11840151680286914</v>
      </c>
      <c r="G17" s="87">
        <f t="shared" si="1"/>
        <v>3.367125578482663E-4</v>
      </c>
      <c r="H17" s="87">
        <v>1.0170442312723982E-2</v>
      </c>
      <c r="I17" s="87">
        <f t="shared" si="2"/>
        <v>1.0170442312723982E-2</v>
      </c>
      <c r="J17" s="86">
        <f>分析係数表!G20</f>
        <v>0.11103277983246747</v>
      </c>
      <c r="K17" s="88">
        <f t="shared" si="3"/>
        <v>1.1292524821074931E-3</v>
      </c>
      <c r="L17" s="89"/>
      <c r="M17" s="90"/>
      <c r="N17" s="91">
        <f>分析係数表!H20</f>
        <v>6.0558701736942728E-4</v>
      </c>
      <c r="O17" s="92">
        <f t="shared" si="4"/>
        <v>4.2076055229400597E-2</v>
      </c>
      <c r="P17" s="86">
        <f>分析係数表!C20</f>
        <v>0.11840151680286914</v>
      </c>
      <c r="Q17" s="92">
        <f t="shared" si="5"/>
        <v>4.9818687602423252E-3</v>
      </c>
      <c r="R17" s="93">
        <v>1.2993131336107648E-2</v>
      </c>
      <c r="S17" s="94">
        <f t="shared" si="6"/>
        <v>2.3163573648831631E-2</v>
      </c>
      <c r="T17" s="95">
        <f>分析係数表!F20</f>
        <v>0.24737258814980315</v>
      </c>
      <c r="U17" s="96">
        <f t="shared" si="7"/>
        <v>5.7300331643100602E-3</v>
      </c>
      <c r="V17" s="97">
        <f>分析係数表!D20</f>
        <v>2.4837040813006365E-2</v>
      </c>
      <c r="W17" s="98">
        <f t="shared" si="8"/>
        <v>0</v>
      </c>
      <c r="X17" s="86">
        <f>分析係数表!E20</f>
        <v>2.4562278789456368E-2</v>
      </c>
      <c r="Y17" s="99">
        <f t="shared" si="9"/>
        <v>0</v>
      </c>
    </row>
    <row r="18" spans="1:25">
      <c r="A18" s="10" t="s">
        <v>6</v>
      </c>
      <c r="B18" s="9" t="s">
        <v>34</v>
      </c>
      <c r="C18" s="100"/>
      <c r="D18" s="86">
        <f>投入係数表!AC18</f>
        <v>2.6149673433148056E-3</v>
      </c>
      <c r="E18" s="87">
        <f t="shared" si="0"/>
        <v>0.59443729791127997</v>
      </c>
      <c r="F18" s="86">
        <f>分析係数表!C21</f>
        <v>0.26258212636596168</v>
      </c>
      <c r="G18" s="87">
        <f t="shared" si="1"/>
        <v>0.15608860967678054</v>
      </c>
      <c r="H18" s="87">
        <v>0.21635667265265818</v>
      </c>
      <c r="I18" s="87">
        <f t="shared" si="2"/>
        <v>0.21635667265265818</v>
      </c>
      <c r="J18" s="86">
        <f>分析係数表!G21</f>
        <v>0.28467983327929475</v>
      </c>
      <c r="K18" s="88">
        <f t="shared" si="3"/>
        <v>6.1592381499621679E-2</v>
      </c>
      <c r="L18" s="89"/>
      <c r="M18" s="90"/>
      <c r="N18" s="91">
        <f>分析係数表!H21</f>
        <v>1.0324354165676096E-3</v>
      </c>
      <c r="O18" s="92">
        <f t="shared" si="4"/>
        <v>7.1733389855330537E-2</v>
      </c>
      <c r="P18" s="86">
        <f>分析係数表!C21</f>
        <v>0.26258212636596168</v>
      </c>
      <c r="Q18" s="92">
        <f t="shared" si="5"/>
        <v>1.8835906039651195E-2</v>
      </c>
      <c r="R18" s="93">
        <v>5.4719545231356644E-2</v>
      </c>
      <c r="S18" s="94">
        <f t="shared" si="6"/>
        <v>0.27107621788401481</v>
      </c>
      <c r="T18" s="95">
        <f>分析係数表!F21</f>
        <v>0.42515189534375575</v>
      </c>
      <c r="U18" s="96">
        <f t="shared" si="7"/>
        <v>0.1152485678160058</v>
      </c>
      <c r="V18" s="97">
        <f>分析係数表!D21</f>
        <v>6.1343946819791585E-2</v>
      </c>
      <c r="W18" s="98">
        <f t="shared" si="8"/>
        <v>0</v>
      </c>
      <c r="X18" s="86">
        <f>分析係数表!E21</f>
        <v>5.4343995376178865E-2</v>
      </c>
      <c r="Y18" s="99">
        <f t="shared" si="9"/>
        <v>0</v>
      </c>
    </row>
    <row r="19" spans="1:25">
      <c r="A19" s="10" t="s">
        <v>7</v>
      </c>
      <c r="B19" s="9" t="s">
        <v>277</v>
      </c>
      <c r="C19" s="100"/>
      <c r="D19" s="86">
        <f>投入係数表!AC19</f>
        <v>4.1700475906681285E-6</v>
      </c>
      <c r="E19" s="87">
        <f t="shared" si="0"/>
        <v>9.4793987706782187E-4</v>
      </c>
      <c r="F19" s="86">
        <f>分析係数表!C22</f>
        <v>0.19256748567873505</v>
      </c>
      <c r="G19" s="87">
        <f t="shared" si="1"/>
        <v>1.8254239870155964E-4</v>
      </c>
      <c r="H19" s="87">
        <v>7.9517681315997304E-2</v>
      </c>
      <c r="I19" s="87">
        <f t="shared" si="2"/>
        <v>7.9517681315997304E-2</v>
      </c>
      <c r="J19" s="86">
        <f>分析係数表!G22</f>
        <v>0.19753386347788673</v>
      </c>
      <c r="K19" s="88">
        <f t="shared" si="3"/>
        <v>1.5707434805152316E-2</v>
      </c>
      <c r="L19" s="89"/>
      <c r="M19" s="90"/>
      <c r="N19" s="91">
        <f>分析係数表!H22</f>
        <v>4.8211298587508529E-5</v>
      </c>
      <c r="O19" s="92">
        <f t="shared" si="4"/>
        <v>3.3497106177420863E-3</v>
      </c>
      <c r="P19" s="86">
        <f>分析係数表!C22</f>
        <v>0.19256748567873505</v>
      </c>
      <c r="Q19" s="92">
        <f t="shared" si="5"/>
        <v>6.4504535140995595E-4</v>
      </c>
      <c r="R19" s="93">
        <v>1.5745768011058352E-2</v>
      </c>
      <c r="S19" s="94">
        <f t="shared" si="6"/>
        <v>9.526344932705566E-2</v>
      </c>
      <c r="T19" s="95">
        <f>分析係数表!F22</f>
        <v>0.41915604646677446</v>
      </c>
      <c r="U19" s="96">
        <f t="shared" si="7"/>
        <v>3.993025079271656E-2</v>
      </c>
      <c r="V19" s="97">
        <f>分析係数表!D22</f>
        <v>2.9425619037728289E-2</v>
      </c>
      <c r="W19" s="98">
        <f t="shared" si="8"/>
        <v>0</v>
      </c>
      <c r="X19" s="86">
        <f>分析係数表!E22</f>
        <v>2.8940662878506891E-2</v>
      </c>
      <c r="Y19" s="99">
        <f t="shared" si="9"/>
        <v>0</v>
      </c>
    </row>
    <row r="20" spans="1:25">
      <c r="A20" s="10" t="s">
        <v>8</v>
      </c>
      <c r="B20" s="9" t="s">
        <v>278</v>
      </c>
      <c r="C20" s="100"/>
      <c r="D20" s="86">
        <f>投入係数表!AC20</f>
        <v>3.1275356930010964E-6</v>
      </c>
      <c r="E20" s="87">
        <f t="shared" si="0"/>
        <v>7.1095490780086646E-4</v>
      </c>
      <c r="F20" s="86">
        <f>分析係数表!C23</f>
        <v>0.20116432520583094</v>
      </c>
      <c r="G20" s="87">
        <f t="shared" si="1"/>
        <v>1.4301876427953505E-4</v>
      </c>
      <c r="H20" s="87">
        <v>9.126051138397212E-2</v>
      </c>
      <c r="I20" s="87">
        <f t="shared" si="2"/>
        <v>9.126051138397212E-2</v>
      </c>
      <c r="J20" s="86">
        <f>分析係数表!G23</f>
        <v>0.20785566100352021</v>
      </c>
      <c r="K20" s="88">
        <f t="shared" si="3"/>
        <v>1.8969013917234805E-2</v>
      </c>
      <c r="L20" s="89"/>
      <c r="M20" s="90"/>
      <c r="N20" s="91">
        <f>分析係数表!H23</f>
        <v>2.5225877402069866E-5</v>
      </c>
      <c r="O20" s="92">
        <f t="shared" si="4"/>
        <v>1.7526885159958592E-3</v>
      </c>
      <c r="P20" s="86">
        <f>分析係数表!C23</f>
        <v>0.20116432520583094</v>
      </c>
      <c r="Q20" s="92">
        <f t="shared" si="5"/>
        <v>3.5257840261631625E-4</v>
      </c>
      <c r="R20" s="93">
        <v>1.5009582426804086E-2</v>
      </c>
      <c r="S20" s="94">
        <f t="shared" si="6"/>
        <v>0.10627009381077621</v>
      </c>
      <c r="T20" s="95">
        <f>分析係数表!F23</f>
        <v>0.42478695148042223</v>
      </c>
      <c r="U20" s="96">
        <f t="shared" si="7"/>
        <v>4.5142149183418114E-2</v>
      </c>
      <c r="V20" s="97">
        <f>分析係数表!D23</f>
        <v>3.5044555722743287E-2</v>
      </c>
      <c r="W20" s="98">
        <f t="shared" si="8"/>
        <v>0</v>
      </c>
      <c r="X20" s="86">
        <f>分析係数表!E23</f>
        <v>3.4275414947972954E-2</v>
      </c>
      <c r="Y20" s="99">
        <f t="shared" si="9"/>
        <v>0</v>
      </c>
    </row>
    <row r="21" spans="1:25">
      <c r="A21" s="10" t="s">
        <v>9</v>
      </c>
      <c r="B21" s="9" t="s">
        <v>279</v>
      </c>
      <c r="C21" s="100"/>
      <c r="D21" s="86">
        <f>投入係数表!AC21</f>
        <v>8.7501498610852895E-4</v>
      </c>
      <c r="E21" s="87">
        <f t="shared" si="0"/>
        <v>0.19890938420473131</v>
      </c>
      <c r="F21" s="86">
        <f>分析係数表!C24</f>
        <v>0.46796458506974481</v>
      </c>
      <c r="G21" s="87">
        <f t="shared" si="1"/>
        <v>9.3082547445845543E-2</v>
      </c>
      <c r="H21" s="87">
        <v>0.18207707736673523</v>
      </c>
      <c r="I21" s="87">
        <f t="shared" si="2"/>
        <v>0.18207707736673523</v>
      </c>
      <c r="J21" s="86">
        <f>分析係数表!G24</f>
        <v>0.19290112247208774</v>
      </c>
      <c r="K21" s="88">
        <f t="shared" si="3"/>
        <v>3.5122872600480387E-2</v>
      </c>
      <c r="L21" s="89"/>
      <c r="M21" s="90"/>
      <c r="N21" s="91">
        <f>分析係数表!H24</f>
        <v>1.1220536652328578E-3</v>
      </c>
      <c r="O21" s="92">
        <f t="shared" si="4"/>
        <v>7.7960046425315815E-2</v>
      </c>
      <c r="P21" s="86">
        <f>分析係数表!C24</f>
        <v>0.46796458506974481</v>
      </c>
      <c r="Q21" s="92">
        <f t="shared" si="5"/>
        <v>3.648254077744096E-2</v>
      </c>
      <c r="R21" s="93">
        <v>7.4039032140798114E-2</v>
      </c>
      <c r="S21" s="94">
        <f t="shared" si="6"/>
        <v>0.25611610950753333</v>
      </c>
      <c r="T21" s="95">
        <f>分析係数表!F24</f>
        <v>0.36341689561906876</v>
      </c>
      <c r="U21" s="96">
        <f t="shared" si="7"/>
        <v>9.3076921435261223E-2</v>
      </c>
      <c r="V21" s="97">
        <f>分析係数表!D24</f>
        <v>4.5804723184795566E-2</v>
      </c>
      <c r="W21" s="98">
        <f t="shared" si="8"/>
        <v>0</v>
      </c>
      <c r="X21" s="86">
        <f>分析係数表!E24</f>
        <v>4.4933066139114755E-2</v>
      </c>
      <c r="Y21" s="99">
        <f t="shared" si="9"/>
        <v>0</v>
      </c>
    </row>
    <row r="22" spans="1:25">
      <c r="A22" s="10" t="s">
        <v>10</v>
      </c>
      <c r="B22" s="9" t="s">
        <v>280</v>
      </c>
      <c r="C22" s="100"/>
      <c r="D22" s="86">
        <f>投入係数表!AC22</f>
        <v>2.8147821237009867E-5</v>
      </c>
      <c r="E22" s="87">
        <f t="shared" si="0"/>
        <v>6.398594170207798E-3</v>
      </c>
      <c r="F22" s="86">
        <f>分析係数表!C25</f>
        <v>0.11839811615034102</v>
      </c>
      <c r="G22" s="87">
        <f t="shared" si="1"/>
        <v>7.5758149576315775E-4</v>
      </c>
      <c r="H22" s="87">
        <v>6.8590980423016826E-2</v>
      </c>
      <c r="I22" s="87">
        <f t="shared" si="2"/>
        <v>6.8590980423016826E-2</v>
      </c>
      <c r="J22" s="86">
        <f>分析係数表!G25</f>
        <v>0.19601885967651284</v>
      </c>
      <c r="K22" s="88">
        <f t="shared" si="3"/>
        <v>1.3445125766613775E-2</v>
      </c>
      <c r="L22" s="89"/>
      <c r="M22" s="90"/>
      <c r="N22" s="91">
        <f>分析係数表!H25</f>
        <v>4.7721717414244671E-4</v>
      </c>
      <c r="O22" s="92">
        <f t="shared" si="4"/>
        <v>3.3156946235171667E-2</v>
      </c>
      <c r="P22" s="86">
        <f>分析係数表!C25</f>
        <v>0.11839811615034102</v>
      </c>
      <c r="Q22" s="92">
        <f t="shared" si="5"/>
        <v>3.9257199715424674E-3</v>
      </c>
      <c r="R22" s="93">
        <v>2.4765451390132611E-2</v>
      </c>
      <c r="S22" s="94">
        <f t="shared" si="6"/>
        <v>9.335643181314944E-2</v>
      </c>
      <c r="T22" s="95">
        <f>分析係数表!F25</f>
        <v>0.34892899519140697</v>
      </c>
      <c r="U22" s="96">
        <f t="shared" si="7"/>
        <v>3.2574765947217331E-2</v>
      </c>
      <c r="V22" s="97">
        <f>分析係数表!D25</f>
        <v>3.4959095734715541E-2</v>
      </c>
      <c r="W22" s="98">
        <f t="shared" si="8"/>
        <v>0</v>
      </c>
      <c r="X22" s="86">
        <f>分析係数表!E25</f>
        <v>3.4440766876912506E-2</v>
      </c>
      <c r="Y22" s="99">
        <f t="shared" si="9"/>
        <v>0</v>
      </c>
    </row>
    <row r="23" spans="1:25">
      <c r="A23" s="10" t="s">
        <v>11</v>
      </c>
      <c r="B23" s="9" t="s">
        <v>35</v>
      </c>
      <c r="C23" s="100"/>
      <c r="D23" s="86">
        <f>投入係数表!AC23</f>
        <v>2.1128241126051851E-4</v>
      </c>
      <c r="E23" s="87">
        <f t="shared" si="0"/>
        <v>4.802895377143631E-2</v>
      </c>
      <c r="F23" s="86">
        <f>分析係数表!C26</f>
        <v>0.29113960871661038</v>
      </c>
      <c r="G23" s="87">
        <f t="shared" si="1"/>
        <v>1.3983130808084136E-2</v>
      </c>
      <c r="H23" s="87">
        <v>9.4749167083692895E-2</v>
      </c>
      <c r="I23" s="87">
        <f t="shared" si="2"/>
        <v>9.4749167083692895E-2</v>
      </c>
      <c r="J23" s="86">
        <f>分析係数表!G26</f>
        <v>0.2004458717578543</v>
      </c>
      <c r="K23" s="88">
        <f t="shared" si="3"/>
        <v>1.8992079394421418E-2</v>
      </c>
      <c r="L23" s="89"/>
      <c r="M23" s="90"/>
      <c r="N23" s="91">
        <f>分析係数表!H26</f>
        <v>1.0726059667332082E-2</v>
      </c>
      <c r="O23" s="92">
        <f t="shared" si="4"/>
        <v>0.74524431008598924</v>
      </c>
      <c r="P23" s="86">
        <f>分析係数表!C26</f>
        <v>0.29113960871661038</v>
      </c>
      <c r="Q23" s="92">
        <f t="shared" si="5"/>
        <v>0.21697013683671515</v>
      </c>
      <c r="R23" s="93">
        <v>0.24411553406030806</v>
      </c>
      <c r="S23" s="94">
        <f t="shared" si="6"/>
        <v>0.33886470114400097</v>
      </c>
      <c r="T23" s="95">
        <f>分析係数表!F26</f>
        <v>0.34176102976079403</v>
      </c>
      <c r="U23" s="96">
        <f t="shared" si="7"/>
        <v>0.11581074921255749</v>
      </c>
      <c r="V23" s="97">
        <f>分析係数表!D26</f>
        <v>2.5195355338839619E-2</v>
      </c>
      <c r="W23" s="98">
        <f t="shared" si="8"/>
        <v>0</v>
      </c>
      <c r="X23" s="86">
        <f>分析係数表!E26</f>
        <v>2.4685974681555249E-2</v>
      </c>
      <c r="Y23" s="99">
        <f t="shared" si="9"/>
        <v>0</v>
      </c>
    </row>
    <row r="24" spans="1:25">
      <c r="A24" s="10" t="s">
        <v>12</v>
      </c>
      <c r="B24" s="9" t="s">
        <v>389</v>
      </c>
      <c r="C24" s="100"/>
      <c r="D24" s="86">
        <f>投入係数表!AC24</f>
        <v>2.9572587497154811E-4</v>
      </c>
      <c r="E24" s="87">
        <f t="shared" si="0"/>
        <v>6.7224736282059702E-2</v>
      </c>
      <c r="F24" s="86">
        <f>分析係数表!C27</f>
        <v>0.22390034937983039</v>
      </c>
      <c r="G24" s="87">
        <f t="shared" si="1"/>
        <v>1.5051641940520128E-2</v>
      </c>
      <c r="H24" s="87">
        <v>2.4961828920840395E-2</v>
      </c>
      <c r="I24" s="87">
        <f t="shared" si="2"/>
        <v>2.4961828920840395E-2</v>
      </c>
      <c r="J24" s="86">
        <f>分析係数表!G27</f>
        <v>0.17801424712710151</v>
      </c>
      <c r="K24" s="88">
        <f t="shared" si="3"/>
        <v>4.4435611822589115E-3</v>
      </c>
      <c r="L24" s="89"/>
      <c r="M24" s="90"/>
      <c r="N24" s="91">
        <f>分析係数表!H27</f>
        <v>1.001616696609949E-2</v>
      </c>
      <c r="O24" s="92">
        <f t="shared" si="4"/>
        <v>0.69592111845985583</v>
      </c>
      <c r="P24" s="86">
        <f>分析係数表!C27</f>
        <v>0.22390034937983039</v>
      </c>
      <c r="Q24" s="92">
        <f t="shared" si="5"/>
        <v>0.15581698156396406</v>
      </c>
      <c r="R24" s="93">
        <v>0.15912485027888859</v>
      </c>
      <c r="S24" s="94">
        <f t="shared" si="6"/>
        <v>0.18408667919972899</v>
      </c>
      <c r="T24" s="95">
        <f>分析係数表!F27</f>
        <v>0.3354402389489512</v>
      </c>
      <c r="U24" s="96">
        <f t="shared" si="7"/>
        <v>6.1750079658076017E-2</v>
      </c>
      <c r="V24" s="97">
        <f>分析係数表!D27</f>
        <v>2.2648101403620974E-2</v>
      </c>
      <c r="W24" s="98">
        <f t="shared" si="8"/>
        <v>0</v>
      </c>
      <c r="X24" s="86">
        <f>分析係数表!E27</f>
        <v>2.2430380263578655E-2</v>
      </c>
      <c r="Y24" s="99">
        <f t="shared" si="9"/>
        <v>0</v>
      </c>
    </row>
    <row r="25" spans="1:25">
      <c r="A25" s="10" t="s">
        <v>13</v>
      </c>
      <c r="B25" s="9" t="s">
        <v>197</v>
      </c>
      <c r="C25" s="100"/>
      <c r="D25" s="86">
        <f>投入係数表!AC25</f>
        <v>4.8650555224461496E-6</v>
      </c>
      <c r="E25" s="87">
        <f t="shared" si="0"/>
        <v>1.1059298565791254E-3</v>
      </c>
      <c r="F25" s="86">
        <f>分析係数表!C28</f>
        <v>0.22512814125204084</v>
      </c>
      <c r="G25" s="87">
        <f t="shared" si="1"/>
        <v>2.4897593296679461E-4</v>
      </c>
      <c r="H25" s="87">
        <v>0.11576594687594685</v>
      </c>
      <c r="I25" s="87">
        <f t="shared" si="2"/>
        <v>0.11576594687594685</v>
      </c>
      <c r="J25" s="86">
        <f>分析係数表!G28</f>
        <v>0.17968722251031818</v>
      </c>
      <c r="K25" s="88">
        <f t="shared" si="3"/>
        <v>2.0801661455415937E-2</v>
      </c>
      <c r="L25" s="89"/>
      <c r="M25" s="90"/>
      <c r="N25" s="91">
        <f>分析係数表!H28</f>
        <v>8.1409051127791718E-3</v>
      </c>
      <c r="O25" s="92">
        <f t="shared" si="4"/>
        <v>0.56562832973291366</v>
      </c>
      <c r="P25" s="86">
        <f>分析係数表!C28</f>
        <v>0.22512814125204084</v>
      </c>
      <c r="Q25" s="92">
        <f t="shared" si="5"/>
        <v>0.12733885451226731</v>
      </c>
      <c r="R25" s="93">
        <v>0.16386765059663883</v>
      </c>
      <c r="S25" s="94">
        <f t="shared" si="6"/>
        <v>0.27963359747258565</v>
      </c>
      <c r="T25" s="95">
        <f>分析係数表!F28</f>
        <v>0.30733691598411605</v>
      </c>
      <c r="U25" s="96">
        <f t="shared" si="7"/>
        <v>8.594172745276818E-2</v>
      </c>
      <c r="V25" s="97">
        <f>分析係数表!D28</f>
        <v>2.8688437249149327E-2</v>
      </c>
      <c r="W25" s="98">
        <f t="shared" si="8"/>
        <v>0</v>
      </c>
      <c r="X25" s="86">
        <f>分析係数表!E28</f>
        <v>2.8133457885501985E-2</v>
      </c>
      <c r="Y25" s="99">
        <f t="shared" si="9"/>
        <v>0</v>
      </c>
    </row>
    <row r="26" spans="1:25">
      <c r="A26" s="10" t="s">
        <v>14</v>
      </c>
      <c r="B26" s="9" t="s">
        <v>55</v>
      </c>
      <c r="C26" s="100"/>
      <c r="D26" s="86">
        <f>投入係数表!AC26</f>
        <v>6.7311518192701373E-3</v>
      </c>
      <c r="E26" s="87">
        <f t="shared" si="0"/>
        <v>1.5301329515669759</v>
      </c>
      <c r="F26" s="86">
        <f>分析係数表!C29</f>
        <v>0.20292812083079403</v>
      </c>
      <c r="G26" s="87">
        <f t="shared" si="1"/>
        <v>0.31050700448276281</v>
      </c>
      <c r="H26" s="87">
        <v>0.41740044256738129</v>
      </c>
      <c r="I26" s="87">
        <f t="shared" si="2"/>
        <v>0.41740044256738129</v>
      </c>
      <c r="J26" s="86">
        <f>分析係数表!G29</f>
        <v>0.25422836329948895</v>
      </c>
      <c r="K26" s="88">
        <f t="shared" si="3"/>
        <v>0.10611503135438768</v>
      </c>
      <c r="L26" s="89"/>
      <c r="M26" s="90"/>
      <c r="N26" s="91">
        <f>分析係数表!H29</f>
        <v>1.2173975242294967E-2</v>
      </c>
      <c r="O26" s="92">
        <f t="shared" si="4"/>
        <v>0.84584517165050166</v>
      </c>
      <c r="P26" s="86">
        <f>分析係数表!C29</f>
        <v>0.20292812083079403</v>
      </c>
      <c r="Q26" s="92">
        <f t="shared" si="5"/>
        <v>0.17164577119683672</v>
      </c>
      <c r="R26" s="93">
        <v>0.25030029832680878</v>
      </c>
      <c r="S26" s="94">
        <f t="shared" si="6"/>
        <v>0.66770074089419007</v>
      </c>
      <c r="T26" s="95">
        <f>分析係数表!F29</f>
        <v>0.40384720428768384</v>
      </c>
      <c r="U26" s="96">
        <f t="shared" si="7"/>
        <v>0.26964907751093381</v>
      </c>
      <c r="V26" s="97">
        <f>分析係数表!D29</f>
        <v>7.670374473161555E-2</v>
      </c>
      <c r="W26" s="98">
        <f t="shared" si="8"/>
        <v>0</v>
      </c>
      <c r="X26" s="86">
        <f>分析係数表!E29</f>
        <v>6.1557890505000185E-2</v>
      </c>
      <c r="Y26" s="99">
        <f t="shared" si="9"/>
        <v>0</v>
      </c>
    </row>
    <row r="27" spans="1:25">
      <c r="A27" s="10" t="s">
        <v>15</v>
      </c>
      <c r="B27" s="9" t="s">
        <v>36</v>
      </c>
      <c r="C27" s="100"/>
      <c r="D27" s="86">
        <f>投入係数表!AC27</f>
        <v>3.4375092305740937E-3</v>
      </c>
      <c r="E27" s="87">
        <f t="shared" si="0"/>
        <v>0.78141843866290783</v>
      </c>
      <c r="F27" s="86">
        <f>分析係数表!C30</f>
        <v>1</v>
      </c>
      <c r="G27" s="87">
        <f t="shared" si="1"/>
        <v>0.78141843866290783</v>
      </c>
      <c r="H27" s="87">
        <v>1.0796600726910266</v>
      </c>
      <c r="I27" s="87">
        <f t="shared" si="2"/>
        <v>1.0796600726910266</v>
      </c>
      <c r="J27" s="86">
        <f>分析係数表!G30</f>
        <v>0.34673715455884868</v>
      </c>
      <c r="K27" s="88">
        <f t="shared" si="3"/>
        <v>0.3743582614956863</v>
      </c>
      <c r="L27" s="89"/>
      <c r="M27" s="90"/>
      <c r="N27" s="91">
        <f>分析係数表!H30</f>
        <v>0</v>
      </c>
      <c r="O27" s="92">
        <f t="shared" si="4"/>
        <v>0</v>
      </c>
      <c r="P27" s="86">
        <f>分析係数表!C30</f>
        <v>1</v>
      </c>
      <c r="Q27" s="92">
        <f t="shared" si="5"/>
        <v>0</v>
      </c>
      <c r="R27" s="93">
        <v>0.29874511078178523</v>
      </c>
      <c r="S27" s="94">
        <f t="shared" si="6"/>
        <v>1.3784051834728119</v>
      </c>
      <c r="T27" s="95">
        <f>分析係数表!F30</f>
        <v>0.44336430675838301</v>
      </c>
      <c r="U27" s="96">
        <f t="shared" si="7"/>
        <v>0.61113565860258501</v>
      </c>
      <c r="V27" s="97">
        <f>分析係数表!D30</f>
        <v>8.6867041025616112E-2</v>
      </c>
      <c r="W27" s="98">
        <f t="shared" si="8"/>
        <v>0</v>
      </c>
      <c r="X27" s="86">
        <f>分析係数表!E30</f>
        <v>6.5897217034789901E-2</v>
      </c>
      <c r="Y27" s="99">
        <f t="shared" si="9"/>
        <v>0</v>
      </c>
    </row>
    <row r="28" spans="1:25">
      <c r="A28" s="10" t="s">
        <v>16</v>
      </c>
      <c r="B28" s="9" t="s">
        <v>198</v>
      </c>
      <c r="C28" s="100"/>
      <c r="D28" s="86">
        <f>投入係数表!AC28</f>
        <v>2.8240952299868123E-2</v>
      </c>
      <c r="E28" s="87">
        <f t="shared" si="0"/>
        <v>6.4197648274623127</v>
      </c>
      <c r="F28" s="86">
        <f>分析係数表!C31</f>
        <v>0.99667993786519227</v>
      </c>
      <c r="G28" s="87">
        <f t="shared" si="1"/>
        <v>6.3984508093442845</v>
      </c>
      <c r="H28" s="87">
        <v>7.5509412972137655</v>
      </c>
      <c r="I28" s="87">
        <f t="shared" si="2"/>
        <v>7.5509412972137655</v>
      </c>
      <c r="J28" s="86">
        <f>分析係数表!G31</f>
        <v>7.0744430198025232E-2</v>
      </c>
      <c r="K28" s="88">
        <f t="shared" si="3"/>
        <v>0.53418703953012536</v>
      </c>
      <c r="L28" s="89"/>
      <c r="M28" s="90"/>
      <c r="N28" s="91">
        <f>分析係数表!H31</f>
        <v>1.5783931066306964E-2</v>
      </c>
      <c r="O28" s="92">
        <f t="shared" si="4"/>
        <v>1.0966641229659089</v>
      </c>
      <c r="P28" s="86">
        <f>分析係数表!C31</f>
        <v>0.99667993786519227</v>
      </c>
      <c r="Q28" s="92">
        <f t="shared" si="5"/>
        <v>1.0930231299366475</v>
      </c>
      <c r="R28" s="93">
        <v>2.0724463088931611</v>
      </c>
      <c r="S28" s="94">
        <f t="shared" si="6"/>
        <v>9.6233876061069274</v>
      </c>
      <c r="T28" s="95">
        <f>分析係数表!F31</f>
        <v>0.308369223350977</v>
      </c>
      <c r="U28" s="96">
        <f t="shared" si="7"/>
        <v>2.967556562100611</v>
      </c>
      <c r="V28" s="97">
        <f>分析係数表!D31</f>
        <v>6.5953615120199595E-3</v>
      </c>
      <c r="W28" s="98">
        <f t="shared" si="8"/>
        <v>0</v>
      </c>
      <c r="X28" s="86">
        <f>分析係数表!E31</f>
        <v>6.5953615120199595E-3</v>
      </c>
      <c r="Y28" s="99">
        <f t="shared" si="9"/>
        <v>0</v>
      </c>
    </row>
    <row r="29" spans="1:25">
      <c r="A29" s="10" t="s">
        <v>17</v>
      </c>
      <c r="B29" s="9" t="s">
        <v>281</v>
      </c>
      <c r="C29" s="100"/>
      <c r="D29" s="86">
        <f>投入係数表!AC29</f>
        <v>3.2373469462220238E-3</v>
      </c>
      <c r="E29" s="87">
        <f t="shared" si="0"/>
        <v>0.73591732456365244</v>
      </c>
      <c r="F29" s="86">
        <f>分析係数表!C32</f>
        <v>0.99973750468741629</v>
      </c>
      <c r="G29" s="87">
        <f t="shared" si="1"/>
        <v>0.73572414971550537</v>
      </c>
      <c r="H29" s="87">
        <v>0.88942521647444539</v>
      </c>
      <c r="I29" s="87">
        <f t="shared" si="2"/>
        <v>0.88942521647444539</v>
      </c>
      <c r="J29" s="86">
        <f>分析係数表!G32</f>
        <v>0.13654952076677315</v>
      </c>
      <c r="K29" s="88">
        <f t="shared" si="3"/>
        <v>0.12145058706746899</v>
      </c>
      <c r="L29" s="89"/>
      <c r="M29" s="90"/>
      <c r="N29" s="91">
        <f>分析係数表!H32</f>
        <v>6.1925380029087757E-3</v>
      </c>
      <c r="O29" s="92">
        <f t="shared" si="4"/>
        <v>0.43025620356323346</v>
      </c>
      <c r="P29" s="86">
        <f>分析係数表!C32</f>
        <v>0.99973750468741629</v>
      </c>
      <c r="Q29" s="92">
        <f t="shared" si="5"/>
        <v>0.43014326332658803</v>
      </c>
      <c r="R29" s="93">
        <v>0.64062584997790861</v>
      </c>
      <c r="S29" s="94">
        <f t="shared" si="6"/>
        <v>1.5300510664523541</v>
      </c>
      <c r="T29" s="95">
        <f>分析係数表!F32</f>
        <v>0.46980830670926516</v>
      </c>
      <c r="U29" s="96">
        <f t="shared" si="7"/>
        <v>0.71883070070868582</v>
      </c>
      <c r="V29" s="97">
        <f>分析係数表!D32</f>
        <v>1.7896698615548455E-2</v>
      </c>
      <c r="W29" s="98">
        <f t="shared" si="8"/>
        <v>0</v>
      </c>
      <c r="X29" s="86">
        <f>分析係数表!E32</f>
        <v>1.7896698615548455E-2</v>
      </c>
      <c r="Y29" s="99">
        <f t="shared" si="9"/>
        <v>0</v>
      </c>
    </row>
    <row r="30" spans="1:25">
      <c r="A30" s="10" t="s">
        <v>18</v>
      </c>
      <c r="B30" s="9" t="s">
        <v>282</v>
      </c>
      <c r="C30" s="100"/>
      <c r="D30" s="86">
        <f>投入係数表!AC30</f>
        <v>1.3966184389079339E-3</v>
      </c>
      <c r="E30" s="87">
        <f t="shared" si="0"/>
        <v>0.3174808638279647</v>
      </c>
      <c r="F30" s="86">
        <f>分析係数表!C33</f>
        <v>0.92720800471848297</v>
      </c>
      <c r="G30" s="87">
        <f t="shared" si="1"/>
        <v>0.29437079828622753</v>
      </c>
      <c r="H30" s="87">
        <v>0.44978453517631772</v>
      </c>
      <c r="I30" s="87">
        <f t="shared" si="2"/>
        <v>0.44978453517631772</v>
      </c>
      <c r="J30" s="86">
        <f>分析係数表!G33</f>
        <v>0.48251618559482062</v>
      </c>
      <c r="K30" s="88">
        <f t="shared" si="3"/>
        <v>0.21702831825281624</v>
      </c>
      <c r="L30" s="89"/>
      <c r="M30" s="90"/>
      <c r="N30" s="91">
        <f>分析係数表!H33</f>
        <v>1.0711870111293417E-3</v>
      </c>
      <c r="O30" s="92">
        <f t="shared" si="4"/>
        <v>7.4425842279574161E-2</v>
      </c>
      <c r="P30" s="86">
        <f>分析係数表!C33</f>
        <v>0.92720800471848297</v>
      </c>
      <c r="Q30" s="92">
        <f t="shared" si="5"/>
        <v>6.9008236719536473E-2</v>
      </c>
      <c r="R30" s="93">
        <v>0.28033707103188682</v>
      </c>
      <c r="S30" s="94">
        <f t="shared" si="6"/>
        <v>0.73012160620820454</v>
      </c>
      <c r="T30" s="95">
        <f>分析係数表!F33</f>
        <v>0.61375438359859724</v>
      </c>
      <c r="U30" s="96">
        <f t="shared" si="7"/>
        <v>0.44811533637033435</v>
      </c>
      <c r="V30" s="97">
        <f>分析係数表!D33</f>
        <v>6.3927479543206545E-2</v>
      </c>
      <c r="W30" s="98">
        <f t="shared" si="8"/>
        <v>0</v>
      </c>
      <c r="X30" s="86">
        <f>分析係数表!E33</f>
        <v>6.2471900008991998E-2</v>
      </c>
      <c r="Y30" s="99">
        <f t="shared" si="9"/>
        <v>0</v>
      </c>
    </row>
    <row r="31" spans="1:25">
      <c r="A31" s="10" t="s">
        <v>19</v>
      </c>
      <c r="B31" s="9" t="s">
        <v>283</v>
      </c>
      <c r="C31" s="85">
        <f>最終需要_まとめ!C32</f>
        <v>227.32111719519781</v>
      </c>
      <c r="D31" s="86">
        <f>投入係数表!AC31</f>
        <v>1.4187544415350641E-2</v>
      </c>
      <c r="E31" s="87">
        <f t="shared" si="0"/>
        <v>3.2251284467539971</v>
      </c>
      <c r="F31" s="86">
        <f>分析係数表!C34</f>
        <v>0.43058167090385968</v>
      </c>
      <c r="G31" s="87">
        <f t="shared" si="1"/>
        <v>1.3886811954829057</v>
      </c>
      <c r="H31" s="87">
        <v>1.9243261210298077</v>
      </c>
      <c r="I31" s="87">
        <f t="shared" si="2"/>
        <v>229.24544331622764</v>
      </c>
      <c r="J31" s="86">
        <f>分析係数表!G34</f>
        <v>0.40252218378442245</v>
      </c>
      <c r="K31" s="88">
        <f t="shared" si="3"/>
        <v>92.276376466275977</v>
      </c>
      <c r="L31" s="89"/>
      <c r="M31" s="90"/>
      <c r="N31" s="91">
        <f>分析係数表!H34</f>
        <v>0.17332617383102331</v>
      </c>
      <c r="O31" s="92">
        <f t="shared" si="4"/>
        <v>12.042665139180048</v>
      </c>
      <c r="P31" s="86">
        <f>分析係数表!C34</f>
        <v>0.43058167090385968</v>
      </c>
      <c r="Q31" s="92">
        <f t="shared" si="5"/>
        <v>5.1853508777638071</v>
      </c>
      <c r="R31" s="93">
        <v>5.824958489561026</v>
      </c>
      <c r="S31" s="94">
        <f t="shared" si="6"/>
        <v>235.07040180578866</v>
      </c>
      <c r="T31" s="95">
        <f>分析係数表!F34</f>
        <v>0.66293540075026103</v>
      </c>
      <c r="U31" s="96">
        <f t="shared" si="7"/>
        <v>155.83649102564539</v>
      </c>
      <c r="V31" s="97">
        <f>分析係数表!D34</f>
        <v>0.16067471370017011</v>
      </c>
      <c r="W31" s="98">
        <f t="shared" si="8"/>
        <v>38</v>
      </c>
      <c r="X31" s="86">
        <f>分析係数表!E34</f>
        <v>0.14658203786750718</v>
      </c>
      <c r="Y31" s="99">
        <f t="shared" si="9"/>
        <v>34</v>
      </c>
    </row>
    <row r="32" spans="1:25">
      <c r="A32" s="10" t="s">
        <v>20</v>
      </c>
      <c r="B32" s="9" t="s">
        <v>37</v>
      </c>
      <c r="C32" s="100"/>
      <c r="D32" s="86">
        <f>投入係数表!AC32</f>
        <v>1.7535050118759481E-2</v>
      </c>
      <c r="E32" s="87">
        <f t="shared" si="0"/>
        <v>3.9860871830701914</v>
      </c>
      <c r="F32" s="86">
        <f>分析係数表!C35</f>
        <v>0.85041941808411148</v>
      </c>
      <c r="G32" s="87">
        <f t="shared" si="1"/>
        <v>3.3898459426590875</v>
      </c>
      <c r="H32" s="87">
        <v>4.4357128025310502</v>
      </c>
      <c r="I32" s="87">
        <f t="shared" si="2"/>
        <v>4.4357128025310502</v>
      </c>
      <c r="J32" s="86">
        <f>分析係数表!G35</f>
        <v>0.31439227022235533</v>
      </c>
      <c r="K32" s="88">
        <f t="shared" si="3"/>
        <v>1.3945538180421031</v>
      </c>
      <c r="L32" s="89"/>
      <c r="M32" s="90"/>
      <c r="N32" s="91">
        <f>分析係数表!H35</f>
        <v>5.0116599150103677E-2</v>
      </c>
      <c r="O32" s="92">
        <f t="shared" si="4"/>
        <v>3.482090489504523</v>
      </c>
      <c r="P32" s="86">
        <f>分析係数表!C35</f>
        <v>0.85041941808411148</v>
      </c>
      <c r="Q32" s="92">
        <f t="shared" si="5"/>
        <v>2.9612373678006554</v>
      </c>
      <c r="R32" s="93">
        <v>4.5475432707855559</v>
      </c>
      <c r="S32" s="94">
        <f t="shared" si="6"/>
        <v>8.9832560733166069</v>
      </c>
      <c r="T32" s="95">
        <f>分析係数表!F35</f>
        <v>0.64510687312527537</v>
      </c>
      <c r="U32" s="96">
        <f t="shared" si="7"/>
        <v>5.7951602359409158</v>
      </c>
      <c r="V32" s="97">
        <f>分析係数表!D35</f>
        <v>4.4457450663799247E-2</v>
      </c>
      <c r="W32" s="98">
        <f t="shared" si="8"/>
        <v>0</v>
      </c>
      <c r="X32" s="86">
        <f>分析係数表!E35</f>
        <v>4.3787951741632962E-2</v>
      </c>
      <c r="Y32" s="99">
        <f t="shared" si="9"/>
        <v>0</v>
      </c>
    </row>
    <row r="33" spans="1:25">
      <c r="A33" s="10" t="s">
        <v>21</v>
      </c>
      <c r="B33" s="9" t="s">
        <v>38</v>
      </c>
      <c r="C33" s="100"/>
      <c r="D33" s="86">
        <f>投入係数表!AC33</f>
        <v>2.5953681196386653E-2</v>
      </c>
      <c r="E33" s="87">
        <f t="shared" si="0"/>
        <v>5.8998198048906119</v>
      </c>
      <c r="F33" s="86">
        <f>分析係数表!C36</f>
        <v>0.99367212085214862</v>
      </c>
      <c r="G33" s="87">
        <f t="shared" si="1"/>
        <v>5.8624864581711638</v>
      </c>
      <c r="H33" s="87">
        <v>6.6081350317748333</v>
      </c>
      <c r="I33" s="87">
        <f t="shared" si="2"/>
        <v>6.6081350317748333</v>
      </c>
      <c r="J33" s="86">
        <f>分析係数表!G36</f>
        <v>5.4622350270852466E-2</v>
      </c>
      <c r="K33" s="88">
        <f t="shared" si="3"/>
        <v>0.36095186634269572</v>
      </c>
      <c r="L33" s="89"/>
      <c r="M33" s="90"/>
      <c r="N33" s="91">
        <f>分析係数表!H36</f>
        <v>0.22260102528255266</v>
      </c>
      <c r="O33" s="92">
        <f t="shared" si="4"/>
        <v>15.466271180308711</v>
      </c>
      <c r="P33" s="86">
        <f>分析係数表!C36</f>
        <v>0.99367212085214862</v>
      </c>
      <c r="Q33" s="92">
        <f t="shared" si="5"/>
        <v>15.368402485411821</v>
      </c>
      <c r="R33" s="93">
        <v>16.377155959848373</v>
      </c>
      <c r="S33" s="94">
        <f t="shared" si="6"/>
        <v>22.985290991623206</v>
      </c>
      <c r="T33" s="95">
        <f>分析係数表!F36</f>
        <v>0.84078106922799567</v>
      </c>
      <c r="U33" s="96">
        <f t="shared" si="7"/>
        <v>19.325597536453575</v>
      </c>
      <c r="V33" s="97">
        <f>分析係数表!D36</f>
        <v>1.6146279761308086E-2</v>
      </c>
      <c r="W33" s="98">
        <f t="shared" si="8"/>
        <v>0</v>
      </c>
      <c r="X33" s="86">
        <f>分析係数表!E36</f>
        <v>1.4152245516969955E-2</v>
      </c>
      <c r="Y33" s="99">
        <f t="shared" si="9"/>
        <v>0</v>
      </c>
    </row>
    <row r="34" spans="1:25">
      <c r="A34" s="10" t="s">
        <v>22</v>
      </c>
      <c r="B34" s="9" t="s">
        <v>409</v>
      </c>
      <c r="C34" s="100"/>
      <c r="D34" s="86">
        <f>投入係数表!AC34</f>
        <v>2.1456979877782854E-2</v>
      </c>
      <c r="E34" s="87">
        <f t="shared" si="0"/>
        <v>4.8776246374524774</v>
      </c>
      <c r="F34" s="86">
        <f>分析係数表!C37</f>
        <v>0.57178358697686016</v>
      </c>
      <c r="G34" s="87">
        <f t="shared" si="1"/>
        <v>2.7889457111292848</v>
      </c>
      <c r="H34" s="87">
        <v>3.6041310532474604</v>
      </c>
      <c r="I34" s="87">
        <f t="shared" si="2"/>
        <v>3.6041310532474604</v>
      </c>
      <c r="J34" s="86">
        <f>分析係数表!G37</f>
        <v>0.36884830758302428</v>
      </c>
      <c r="K34" s="88">
        <f t="shared" si="3"/>
        <v>1.3293776392977485</v>
      </c>
      <c r="L34" s="89"/>
      <c r="M34" s="90"/>
      <c r="N34" s="91">
        <f>分析係数表!H37</f>
        <v>4.5622990798280361E-2</v>
      </c>
      <c r="O34" s="92">
        <f t="shared" si="4"/>
        <v>3.1698755513245112</v>
      </c>
      <c r="P34" s="86">
        <f>分析係数表!C37</f>
        <v>0.57178358697686016</v>
      </c>
      <c r="Q34" s="92">
        <f t="shared" si="5"/>
        <v>1.8124828130065811</v>
      </c>
      <c r="R34" s="93">
        <v>2.4481628968723399</v>
      </c>
      <c r="S34" s="94">
        <f t="shared" si="6"/>
        <v>6.0522939501198003</v>
      </c>
      <c r="T34" s="95">
        <f>分析係数表!F37</f>
        <v>0.64429400301330442</v>
      </c>
      <c r="U34" s="96">
        <f t="shared" si="7"/>
        <v>3.8994566965358906</v>
      </c>
      <c r="V34" s="97">
        <f>分析係数表!D37</f>
        <v>7.2142948725191447E-2</v>
      </c>
      <c r="W34" s="98">
        <f t="shared" si="8"/>
        <v>0</v>
      </c>
      <c r="X34" s="86">
        <f>分析係数表!E37</f>
        <v>6.9101643267789628E-2</v>
      </c>
      <c r="Y34" s="99">
        <f t="shared" si="9"/>
        <v>0</v>
      </c>
    </row>
    <row r="35" spans="1:25">
      <c r="A35" s="10" t="s">
        <v>23</v>
      </c>
      <c r="B35" s="9" t="s">
        <v>199</v>
      </c>
      <c r="C35" s="100"/>
      <c r="D35" s="86">
        <f>投入係数表!AC35</f>
        <v>3.8855113433982062E-2</v>
      </c>
      <c r="E35" s="87">
        <f t="shared" si="0"/>
        <v>8.8325877945589415</v>
      </c>
      <c r="F35" s="86">
        <f>分析係数表!C38</f>
        <v>0.42668283982472699</v>
      </c>
      <c r="G35" s="87">
        <f t="shared" si="1"/>
        <v>3.7687136431836317</v>
      </c>
      <c r="H35" s="87">
        <v>4.7147114474644152</v>
      </c>
      <c r="I35" s="87">
        <f t="shared" si="2"/>
        <v>4.7147114474644152</v>
      </c>
      <c r="J35" s="86">
        <f>分析係数表!G38</f>
        <v>0.18042179614021467</v>
      </c>
      <c r="K35" s="88">
        <f t="shared" si="3"/>
        <v>0.85063670763436117</v>
      </c>
      <c r="L35" s="89"/>
      <c r="M35" s="90"/>
      <c r="N35" s="91">
        <f>分析係数表!H38</f>
        <v>3.1385057501308801E-2</v>
      </c>
      <c r="O35" s="92">
        <f t="shared" si="4"/>
        <v>2.1806270196135982</v>
      </c>
      <c r="P35" s="86">
        <f>分析係数表!C38</f>
        <v>0.42668283982472699</v>
      </c>
      <c r="Q35" s="92">
        <f t="shared" si="5"/>
        <v>0.93043612932726072</v>
      </c>
      <c r="R35" s="93">
        <v>1.4909914045072206</v>
      </c>
      <c r="S35" s="94">
        <f t="shared" si="6"/>
        <v>6.205702851971636</v>
      </c>
      <c r="T35" s="95">
        <f>分析係数表!F38</f>
        <v>0.52437100026299643</v>
      </c>
      <c r="U35" s="96">
        <f t="shared" si="7"/>
        <v>3.2540906118232966</v>
      </c>
      <c r="V35" s="97">
        <f>分析係数表!D38</f>
        <v>3.745569762927526E-2</v>
      </c>
      <c r="W35" s="98">
        <f t="shared" si="8"/>
        <v>0</v>
      </c>
      <c r="X35" s="86">
        <f>分析係数表!E38</f>
        <v>3.4218337111297577E-2</v>
      </c>
      <c r="Y35" s="99">
        <f t="shared" si="9"/>
        <v>0</v>
      </c>
    </row>
    <row r="36" spans="1:25">
      <c r="A36" s="10" t="s">
        <v>24</v>
      </c>
      <c r="B36" s="9" t="s">
        <v>39</v>
      </c>
      <c r="C36" s="100"/>
      <c r="D36" s="86">
        <f>投入係数表!AC36</f>
        <v>0</v>
      </c>
      <c r="E36" s="87">
        <f t="shared" si="0"/>
        <v>0</v>
      </c>
      <c r="F36" s="86">
        <f>分析係数表!C39</f>
        <v>1</v>
      </c>
      <c r="G36" s="87">
        <f t="shared" si="1"/>
        <v>0</v>
      </c>
      <c r="H36" s="87">
        <v>0.44999068714515694</v>
      </c>
      <c r="I36" s="87">
        <f t="shared" si="2"/>
        <v>0.44999068714515694</v>
      </c>
      <c r="J36" s="86">
        <f>分析係数表!G39</f>
        <v>0.351753812215997</v>
      </c>
      <c r="K36" s="88">
        <f t="shared" si="3"/>
        <v>0.15828593966500498</v>
      </c>
      <c r="L36" s="89"/>
      <c r="M36" s="90"/>
      <c r="N36" s="91">
        <f>分析係数表!H39</f>
        <v>2.6196741762610056E-3</v>
      </c>
      <c r="O36" s="92">
        <f t="shared" si="4"/>
        <v>0.18201439621706997</v>
      </c>
      <c r="P36" s="86">
        <f>分析係数表!C39</f>
        <v>1</v>
      </c>
      <c r="Q36" s="92">
        <f t="shared" si="5"/>
        <v>0.18201439621706997</v>
      </c>
      <c r="R36" s="93">
        <v>0.2367959189576937</v>
      </c>
      <c r="S36" s="94">
        <f t="shared" si="6"/>
        <v>0.68678660610285069</v>
      </c>
      <c r="T36" s="95">
        <f>分析係数表!F39</f>
        <v>0.70125652740175148</v>
      </c>
      <c r="U36" s="96">
        <f t="shared" si="7"/>
        <v>0.48161359046171964</v>
      </c>
      <c r="V36" s="97">
        <f>分析係数表!D39</f>
        <v>5.4632803645743147E-2</v>
      </c>
      <c r="W36" s="98">
        <f t="shared" si="8"/>
        <v>0</v>
      </c>
      <c r="X36" s="86">
        <f>分析係数表!E39</f>
        <v>5.4632803645743147E-2</v>
      </c>
      <c r="Y36" s="99">
        <f t="shared" si="9"/>
        <v>0</v>
      </c>
    </row>
    <row r="37" spans="1:25">
      <c r="A37" s="10" t="s">
        <v>25</v>
      </c>
      <c r="B37" s="9" t="s">
        <v>40</v>
      </c>
      <c r="C37" s="100"/>
      <c r="D37" s="86">
        <f>投入係数表!AC37</f>
        <v>2.3421767300919321E-4</v>
      </c>
      <c r="E37" s="87">
        <f t="shared" si="0"/>
        <v>5.3242623095309333E-2</v>
      </c>
      <c r="F37" s="86">
        <f>分析係数表!C40</f>
        <v>0.86812466863195592</v>
      </c>
      <c r="G37" s="87">
        <f t="shared" si="1"/>
        <v>4.6221234531711536E-2</v>
      </c>
      <c r="H37" s="87">
        <v>7.9785309621817194E-2</v>
      </c>
      <c r="I37" s="87">
        <f t="shared" si="2"/>
        <v>7.9785309621817194E-2</v>
      </c>
      <c r="J37" s="86">
        <f>分析係数表!G40</f>
        <v>0.5308449982881025</v>
      </c>
      <c r="K37" s="88">
        <f t="shared" si="3"/>
        <v>4.2353632549609277E-2</v>
      </c>
      <c r="L37" s="89"/>
      <c r="M37" s="90"/>
      <c r="N37" s="91">
        <f>分析係数表!H40</f>
        <v>3.1726768564274997E-2</v>
      </c>
      <c r="O37" s="92">
        <f t="shared" si="4"/>
        <v>2.2043690304980421</v>
      </c>
      <c r="P37" s="86">
        <f>分析係数表!C40</f>
        <v>0.86812466863195592</v>
      </c>
      <c r="Q37" s="92">
        <f t="shared" si="5"/>
        <v>1.9136671341436589</v>
      </c>
      <c r="R37" s="93">
        <v>1.9303967703925955</v>
      </c>
      <c r="S37" s="94">
        <f t="shared" si="6"/>
        <v>2.0101820800144128</v>
      </c>
      <c r="T37" s="95">
        <f>分析係数表!F40</f>
        <v>0.72849135138041188</v>
      </c>
      <c r="U37" s="96">
        <f t="shared" si="7"/>
        <v>1.4644002599903869</v>
      </c>
      <c r="V37" s="97">
        <f>分析係数表!D40</f>
        <v>7.8167788596215718E-2</v>
      </c>
      <c r="W37" s="98">
        <f t="shared" si="8"/>
        <v>0</v>
      </c>
      <c r="X37" s="86">
        <f>分析係数表!E40</f>
        <v>7.1051953968348291E-2</v>
      </c>
      <c r="Y37" s="99">
        <f t="shared" si="9"/>
        <v>0</v>
      </c>
    </row>
    <row r="38" spans="1:25">
      <c r="A38" s="10" t="s">
        <v>26</v>
      </c>
      <c r="B38" s="9" t="s">
        <v>285</v>
      </c>
      <c r="C38" s="100"/>
      <c r="D38" s="86">
        <f>投入係数表!AC38</f>
        <v>2.7800317271120856E-5</v>
      </c>
      <c r="E38" s="87">
        <f t="shared" si="0"/>
        <v>6.3195991804521458E-3</v>
      </c>
      <c r="F38" s="86">
        <f>分析係数表!C41</f>
        <v>0.9999434031873089</v>
      </c>
      <c r="G38" s="87">
        <f t="shared" si="1"/>
        <v>6.3192415112810468E-3</v>
      </c>
      <c r="H38" s="87">
        <v>2.3048590335069095E-2</v>
      </c>
      <c r="I38" s="87">
        <f t="shared" si="2"/>
        <v>2.3048590335069095E-2</v>
      </c>
      <c r="J38" s="86">
        <f>分析係数表!G41</f>
        <v>0.50163334603597476</v>
      </c>
      <c r="K38" s="88">
        <f t="shared" si="3"/>
        <v>1.1561941491193139E-2</v>
      </c>
      <c r="L38" s="89"/>
      <c r="M38" s="90"/>
      <c r="N38" s="91">
        <f>分析係数表!H41</f>
        <v>4.605647758626856E-2</v>
      </c>
      <c r="O38" s="92">
        <f t="shared" si="4"/>
        <v>3.19999411977044</v>
      </c>
      <c r="P38" s="86">
        <f>分析係数表!C41</f>
        <v>0.9999434031873089</v>
      </c>
      <c r="Q38" s="92">
        <f t="shared" si="5"/>
        <v>3.1998130103026305</v>
      </c>
      <c r="R38" s="93">
        <v>3.259817954665615</v>
      </c>
      <c r="S38" s="94">
        <f t="shared" si="6"/>
        <v>3.282866545000684</v>
      </c>
      <c r="T38" s="95">
        <f>分析係数表!F41</f>
        <v>0.6065809667987323</v>
      </c>
      <c r="U38" s="96">
        <f t="shared" si="7"/>
        <v>1.9913243627377288</v>
      </c>
      <c r="V38" s="97">
        <f>分析係数表!D41</f>
        <v>0.10372147914479408</v>
      </c>
      <c r="W38" s="98">
        <f t="shared" si="8"/>
        <v>0</v>
      </c>
      <c r="X38" s="86">
        <f>分析係数表!E41</f>
        <v>9.872112035903656E-2</v>
      </c>
      <c r="Y38" s="99">
        <f t="shared" si="9"/>
        <v>0</v>
      </c>
    </row>
    <row r="39" spans="1:25">
      <c r="A39" s="10" t="s">
        <v>56</v>
      </c>
      <c r="B39" s="9" t="s">
        <v>391</v>
      </c>
      <c r="C39" s="100"/>
      <c r="D39" s="86">
        <f>投入係数表!AC39</f>
        <v>6.3593225757688958E-4</v>
      </c>
      <c r="E39" s="87">
        <f>$C$31*D39</f>
        <v>0.14456083125284283</v>
      </c>
      <c r="F39" s="86">
        <f>分析係数表!C42</f>
        <v>0.93692850875802069</v>
      </c>
      <c r="G39" s="87">
        <f>E39*F39</f>
        <v>0.13544316405054591</v>
      </c>
      <c r="H39" s="87">
        <v>0.22719829984112938</v>
      </c>
      <c r="I39" s="87">
        <f>C39+H39</f>
        <v>0.22719829984112938</v>
      </c>
      <c r="J39" s="86">
        <f>分析係数表!G42</f>
        <v>0.49922072097325781</v>
      </c>
      <c r="K39" s="88">
        <f>I39*J39</f>
        <v>0.11342209905058702</v>
      </c>
      <c r="L39" s="89"/>
      <c r="M39" s="90"/>
      <c r="N39" s="91">
        <f>分析係数表!H42</f>
        <v>1.1809361738003208E-2</v>
      </c>
      <c r="O39" s="92">
        <f t="shared" si="4"/>
        <v>0.82051190408706154</v>
      </c>
      <c r="P39" s="86">
        <f>分析係数表!C42</f>
        <v>0.93692850875802069</v>
      </c>
      <c r="Q39" s="92">
        <f>O39*P39</f>
        <v>0.76876099471449466</v>
      </c>
      <c r="R39" s="93">
        <v>0.83999695314060985</v>
      </c>
      <c r="S39" s="94">
        <f>I39+R39</f>
        <v>1.0671952529817392</v>
      </c>
      <c r="T39" s="95">
        <f>分析係数表!F42</f>
        <v>0.57339238661209846</v>
      </c>
      <c r="U39" s="96">
        <f>S39*T39</f>
        <v>0.61192163308830161</v>
      </c>
      <c r="V39" s="97">
        <f>分析係数表!D42</f>
        <v>0.13686157986208444</v>
      </c>
      <c r="W39" s="98">
        <f>ROUND(S39*V39,0)</f>
        <v>0</v>
      </c>
      <c r="X39" s="86">
        <f>分析係数表!E42</f>
        <v>0.12798116275158378</v>
      </c>
      <c r="Y39" s="99">
        <f>ROUND(S39*X39,0)</f>
        <v>0</v>
      </c>
    </row>
    <row r="40" spans="1:25">
      <c r="A40" s="10" t="s">
        <v>200</v>
      </c>
      <c r="B40" s="9" t="s">
        <v>41</v>
      </c>
      <c r="C40" s="100"/>
      <c r="D40" s="86">
        <f>投入係数表!AC40</f>
        <v>0.1064428972795652</v>
      </c>
      <c r="E40" s="87">
        <f>$C$31*D40</f>
        <v>24.196718327084444</v>
      </c>
      <c r="F40" s="86">
        <f>分析係数表!C43</f>
        <v>0.64668770435795053</v>
      </c>
      <c r="G40" s="87">
        <f>E40*F40</f>
        <v>15.647720227938189</v>
      </c>
      <c r="H40" s="87">
        <v>19.17166594507006</v>
      </c>
      <c r="I40" s="87">
        <f>C40+H40</f>
        <v>19.17166594507006</v>
      </c>
      <c r="J40" s="86">
        <f>分析係数表!G43</f>
        <v>0.34525361813281841</v>
      </c>
      <c r="K40" s="88">
        <f>I40*J40</f>
        <v>6.619087033169178</v>
      </c>
      <c r="L40" s="89"/>
      <c r="M40" s="90"/>
      <c r="N40" s="91">
        <f>分析係数表!H43</f>
        <v>1.6687581740348217E-2</v>
      </c>
      <c r="O40" s="92">
        <f t="shared" si="4"/>
        <v>1.1594495767132607</v>
      </c>
      <c r="P40" s="86">
        <f>分析係数表!C43</f>
        <v>0.64668770435795053</v>
      </c>
      <c r="Q40" s="92">
        <f>O40*P40</f>
        <v>0.74980178508349604</v>
      </c>
      <c r="R40" s="93">
        <v>3.0219316214915422</v>
      </c>
      <c r="S40" s="94">
        <f>I40+R40</f>
        <v>22.193597566561603</v>
      </c>
      <c r="T40" s="95">
        <f>分析係数表!F43</f>
        <v>0.5971160790993254</v>
      </c>
      <c r="U40" s="96">
        <f>S40*T40</f>
        <v>13.252153960053594</v>
      </c>
      <c r="V40" s="97">
        <f>分析係数表!D43</f>
        <v>0.11965406207615147</v>
      </c>
      <c r="W40" s="98">
        <f>ROUND(S40*V40,0)</f>
        <v>3</v>
      </c>
      <c r="X40" s="86">
        <f>分析係数表!E43</f>
        <v>0.10089499703022012</v>
      </c>
      <c r="Y40" s="99">
        <f>ROUND(S40*X40,0)</f>
        <v>2</v>
      </c>
    </row>
    <row r="41" spans="1:25">
      <c r="A41" s="10" t="s">
        <v>352</v>
      </c>
      <c r="B41" s="9" t="s">
        <v>42</v>
      </c>
      <c r="C41" s="100"/>
      <c r="D41" s="86">
        <f>投入係数表!AC41</f>
        <v>8.009966413741697E-4</v>
      </c>
      <c r="E41" s="87">
        <f>$C$31*D41</f>
        <v>0.18208345138677748</v>
      </c>
      <c r="F41" s="86">
        <f>分析係数表!C44</f>
        <v>0.69156580457188765</v>
      </c>
      <c r="G41" s="87">
        <f>E41*F41</f>
        <v>0.12592268855752295</v>
      </c>
      <c r="H41" s="87">
        <v>0.17275476564412034</v>
      </c>
      <c r="I41" s="87">
        <f>C41+H41</f>
        <v>0.17275476564412034</v>
      </c>
      <c r="J41" s="86">
        <f>分析係数表!G44</f>
        <v>0.27271905819722003</v>
      </c>
      <c r="K41" s="88">
        <f>I41*J41</f>
        <v>4.7113516985545965E-2</v>
      </c>
      <c r="L41" s="89"/>
      <c r="M41" s="90"/>
      <c r="N41" s="91">
        <f>分析係数表!H44</f>
        <v>0.15674397651271663</v>
      </c>
      <c r="O41" s="92">
        <f t="shared" si="4"/>
        <v>10.89053764935927</v>
      </c>
      <c r="P41" s="86">
        <f>分析係数表!C44</f>
        <v>0.69156580457188765</v>
      </c>
      <c r="Q41" s="92">
        <f>O41*P41</f>
        <v>7.5315234316995783</v>
      </c>
      <c r="R41" s="93">
        <v>7.6748396181412915</v>
      </c>
      <c r="S41" s="94">
        <f>I41+R41</f>
        <v>7.8475943837854114</v>
      </c>
      <c r="T41" s="95">
        <f>分析係数表!F44</f>
        <v>0.50862281906626206</v>
      </c>
      <c r="U41" s="96">
        <f>S41*T41</f>
        <v>3.9914655783695014</v>
      </c>
      <c r="V41" s="97">
        <f>分析係数表!D44</f>
        <v>0.14406819380410243</v>
      </c>
      <c r="W41" s="98">
        <f>ROUND(S41*V41,0)</f>
        <v>1</v>
      </c>
      <c r="X41" s="86">
        <f>分析係数表!E44</f>
        <v>0.11993705213297758</v>
      </c>
      <c r="Y41" s="99">
        <f>ROUND(S41*X41,0)</f>
        <v>1</v>
      </c>
    </row>
    <row r="42" spans="1:25">
      <c r="A42" s="10" t="s">
        <v>353</v>
      </c>
      <c r="B42" s="9" t="s">
        <v>287</v>
      </c>
      <c r="C42" s="100"/>
      <c r="D42" s="86">
        <f>投入係数表!AC42</f>
        <v>2.1256817593430784E-3</v>
      </c>
      <c r="E42" s="87">
        <f>$C$31*D42</f>
        <v>0.48321235233532217</v>
      </c>
      <c r="F42" s="86">
        <f>分析係数表!C45</f>
        <v>1</v>
      </c>
      <c r="G42" s="87">
        <f>E42*F42</f>
        <v>0.48321235233532217</v>
      </c>
      <c r="H42" s="87">
        <v>0.5613758996577447</v>
      </c>
      <c r="I42" s="87">
        <f>C42+H42</f>
        <v>0.5613758996577447</v>
      </c>
      <c r="J42" s="86">
        <f>分析係数表!G45</f>
        <v>0</v>
      </c>
      <c r="K42" s="88">
        <f>I42*J42</f>
        <v>0</v>
      </c>
      <c r="L42" s="89"/>
      <c r="M42" s="90"/>
      <c r="N42" s="91">
        <f>分析係数表!H45</f>
        <v>0</v>
      </c>
      <c r="O42" s="92">
        <f t="shared" si="4"/>
        <v>0</v>
      </c>
      <c r="P42" s="86">
        <f>分析係数表!C45</f>
        <v>1</v>
      </c>
      <c r="Q42" s="92">
        <f>O42*P42</f>
        <v>0</v>
      </c>
      <c r="R42" s="93">
        <v>8.4950023071939801E-2</v>
      </c>
      <c r="S42" s="94">
        <f>I42+R42</f>
        <v>0.64632592272968448</v>
      </c>
      <c r="T42" s="95">
        <f>分析係数表!F45</f>
        <v>0</v>
      </c>
      <c r="U42" s="96">
        <f>S42*T42</f>
        <v>0</v>
      </c>
      <c r="V42" s="97">
        <f>分析係数表!D45</f>
        <v>0</v>
      </c>
      <c r="W42" s="98">
        <f>ROUND(S42*V42,0)</f>
        <v>0</v>
      </c>
      <c r="X42" s="86">
        <f>分析係数表!E45</f>
        <v>0</v>
      </c>
      <c r="Y42" s="99">
        <f>ROUND(S42*X42,0)</f>
        <v>0</v>
      </c>
    </row>
    <row r="43" spans="1:25">
      <c r="A43" s="10" t="s">
        <v>354</v>
      </c>
      <c r="B43" s="9" t="s">
        <v>288</v>
      </c>
      <c r="C43" s="100"/>
      <c r="D43" s="86">
        <f>投入係数表!AC43</f>
        <v>7.1116686619186039E-3</v>
      </c>
      <c r="E43" s="87">
        <f>$C$31*D43</f>
        <v>1.6166324653494146</v>
      </c>
      <c r="F43" s="86">
        <f>分析係数表!C46</f>
        <v>0.99300149364803736</v>
      </c>
      <c r="G43" s="87">
        <f>E43*F43</f>
        <v>1.6053184527718778</v>
      </c>
      <c r="H43" s="87">
        <v>1.8247733914124415</v>
      </c>
      <c r="I43" s="87">
        <f>C43+H43</f>
        <v>1.8247733914124415</v>
      </c>
      <c r="J43" s="86">
        <f>分析係数表!G46</f>
        <v>1.2662527198429125E-2</v>
      </c>
      <c r="K43" s="88">
        <f>I43*J43</f>
        <v>2.3106242699729797E-2</v>
      </c>
      <c r="L43" s="89"/>
      <c r="M43" s="90"/>
      <c r="N43" s="91">
        <f>分析係数表!H46</f>
        <v>3.642815848522589E-5</v>
      </c>
      <c r="O43" s="92">
        <f t="shared" si="4"/>
        <v>2.53102058724402E-3</v>
      </c>
      <c r="P43" s="86">
        <f>分析係数表!C46</f>
        <v>0.99300149364803736</v>
      </c>
      <c r="Q43" s="92">
        <f>O43*P43</f>
        <v>2.5133072235872444E-3</v>
      </c>
      <c r="R43" s="93">
        <v>0.22214651968097215</v>
      </c>
      <c r="S43" s="94">
        <f>I43+R43</f>
        <v>2.0469199110934135</v>
      </c>
      <c r="T43" s="95">
        <f>分析係数表!F46</f>
        <v>0.42786180544499286</v>
      </c>
      <c r="U43" s="96">
        <f>S43*T43</f>
        <v>0.8757988487617322</v>
      </c>
      <c r="V43" s="97">
        <f>分析係数表!D46</f>
        <v>2.303242583452741E-3</v>
      </c>
      <c r="W43" s="98">
        <f>ROUND(S43*V43,0)</f>
        <v>0</v>
      </c>
      <c r="X43" s="86">
        <f>分析係数表!E46</f>
        <v>2.2926285623308391E-3</v>
      </c>
      <c r="Y43" s="99">
        <f>ROUND(S43*X43,0)</f>
        <v>0</v>
      </c>
    </row>
    <row r="44" spans="1:25">
      <c r="A44" s="216">
        <v>40</v>
      </c>
      <c r="B44" s="20" t="s">
        <v>156</v>
      </c>
      <c r="C44" s="224">
        <f>SUM(C5:C43)</f>
        <v>227.32111719519781</v>
      </c>
      <c r="D44" s="103">
        <f>投入係数表!AC44</f>
        <v>0.31474685204844899</v>
      </c>
      <c r="E44" s="102">
        <f>SUM(E5:E43)</f>
        <v>71.548606041325058</v>
      </c>
      <c r="F44" s="103">
        <f>分析係数表!C47</f>
        <v>0.58532523599566522</v>
      </c>
      <c r="G44" s="102">
        <f>SUM(G5:G43)</f>
        <v>45.184769577444818</v>
      </c>
      <c r="H44" s="102">
        <f>SUM(H5:H43)</f>
        <v>56.796838234383507</v>
      </c>
      <c r="I44" s="102">
        <f>SUM(I5:I43)</f>
        <v>284.11795542958129</v>
      </c>
      <c r="J44" s="103">
        <f>分析係数表!G47</f>
        <v>0.25475569279079324</v>
      </c>
      <c r="K44" s="104">
        <f>SUM(K5:K43)</f>
        <v>105.01781153952177</v>
      </c>
      <c r="L44" s="105">
        <f>最終需要_まとめ!$L$33</f>
        <v>0.66159999999999997</v>
      </c>
      <c r="M44" s="102">
        <f>K44*L44</f>
        <v>69.479784114547599</v>
      </c>
      <c r="N44" s="106">
        <f>分析係数表!H47</f>
        <v>1</v>
      </c>
      <c r="O44" s="107">
        <f>SUM(O5:O43)</f>
        <v>69.479784114547599</v>
      </c>
      <c r="P44" s="103">
        <f>分析係数表!C47</f>
        <v>0.58532523599566522</v>
      </c>
      <c r="Q44" s="107">
        <f>SUM(Q5:Q43)</f>
        <v>45.117584077768278</v>
      </c>
      <c r="R44" s="102">
        <f>SUM(R5:R43)</f>
        <v>55.397683286611553</v>
      </c>
      <c r="S44" s="108">
        <f>SUM(S5:S43)</f>
        <v>339.51563871619288</v>
      </c>
      <c r="T44" s="109">
        <f>分析係数表!F47</f>
        <v>0.5063294671067512</v>
      </c>
      <c r="U44" s="110">
        <f>SUM(U5:U43)</f>
        <v>217.97632397532004</v>
      </c>
      <c r="V44" s="111">
        <f>分析係数表!D47</f>
        <v>6.4581730562403572E-2</v>
      </c>
      <c r="W44" s="112">
        <f>SUM(W5:W43)</f>
        <v>42</v>
      </c>
      <c r="X44" s="103">
        <f>分析係数表!E47</f>
        <v>5.7136770824146227E-2</v>
      </c>
      <c r="Y44" s="113">
        <f>SUM(Y5:Y43)</f>
        <v>37</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301</v>
      </c>
      <c r="S2" s="5" t="s">
        <v>158</v>
      </c>
      <c r="U2" s="74" t="s">
        <v>216</v>
      </c>
      <c r="W2" s="5" t="s">
        <v>135</v>
      </c>
      <c r="Y2" s="5" t="s">
        <v>159</v>
      </c>
    </row>
    <row r="3" spans="1:25" ht="45">
      <c r="B3" s="75"/>
      <c r="C3" s="76" t="s">
        <v>234</v>
      </c>
      <c r="D3" s="76" t="s">
        <v>240</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投入係数表!AD5</f>
        <v>0</v>
      </c>
      <c r="E5" s="87">
        <f t="shared" ref="E5:E38" si="0">$C$32*D5</f>
        <v>0</v>
      </c>
      <c r="F5" s="86">
        <f>分析係数表!C8</f>
        <v>0.16988323914406789</v>
      </c>
      <c r="G5" s="87">
        <f t="shared" ref="G5:G38" si="1">E5*F5</f>
        <v>0</v>
      </c>
      <c r="H5" s="87">
        <f t="array" ref="H5:H43">MMULT(逆行列係数!C5:AO43,'28'!G5:G43)</f>
        <v>4.3603277869952076E-4</v>
      </c>
      <c r="I5" s="87">
        <f t="shared" ref="I5:I38" si="2">C5+H5</f>
        <v>4.3603277869952076E-4</v>
      </c>
      <c r="J5" s="86">
        <f>分析係数表!G8</f>
        <v>0.11982810575688495</v>
      </c>
      <c r="K5" s="88">
        <f t="shared" ref="K5:K38" si="3">I5*J5</f>
        <v>5.2248981919474582E-5</v>
      </c>
      <c r="L5" s="89" t="s">
        <v>190</v>
      </c>
      <c r="M5" s="90" t="s">
        <v>190</v>
      </c>
      <c r="N5" s="91">
        <f>分析係数表!H8</f>
        <v>1.1007693311748612E-2</v>
      </c>
      <c r="O5" s="92">
        <f t="shared" ref="O5:O43" si="4">$M$44*N5</f>
        <v>0.13690139024706716</v>
      </c>
      <c r="P5" s="86">
        <f>分析係数表!C8</f>
        <v>0.16988323914406789</v>
      </c>
      <c r="Q5" s="92">
        <f t="shared" ref="Q5:Q38" si="5">O5*P5</f>
        <v>2.3257251618497874E-2</v>
      </c>
      <c r="R5" s="93">
        <f t="array" ref="R5:R43">MMULT(逆行列係数!C5:AO43,'28'!Q5:Q43)</f>
        <v>3.8974328472533779E-2</v>
      </c>
      <c r="S5" s="94">
        <f t="shared" ref="S5:S38" si="6">I5+R5</f>
        <v>3.9410361251233296E-2</v>
      </c>
      <c r="T5" s="95">
        <f>分析係数表!F8</f>
        <v>0.4520504153237429</v>
      </c>
      <c r="U5" s="96">
        <f t="shared" ref="U5:U38" si="7">S5*T5</f>
        <v>1.7815470171678754E-2</v>
      </c>
      <c r="V5" s="97">
        <f>分析係数表!D8</f>
        <v>0.2736524906322878</v>
      </c>
      <c r="W5" s="98">
        <f t="shared" ref="W5:W38" si="8">ROUND(S5*V5,0)</f>
        <v>0</v>
      </c>
      <c r="X5" s="86">
        <f>分析係数表!E8</f>
        <v>4.6479574456934729E-2</v>
      </c>
      <c r="Y5" s="99">
        <f t="shared" ref="Y5:Y38" si="9">ROUND(S5*X5,0)</f>
        <v>0</v>
      </c>
    </row>
    <row r="6" spans="1:25">
      <c r="A6" s="10" t="s">
        <v>226</v>
      </c>
      <c r="B6" s="9" t="s">
        <v>274</v>
      </c>
      <c r="C6" s="100"/>
      <c r="D6" s="86">
        <f>投入係数表!AD6</f>
        <v>0</v>
      </c>
      <c r="E6" s="87">
        <f t="shared" si="0"/>
        <v>0</v>
      </c>
      <c r="F6" s="86">
        <f>分析係数表!C9</f>
        <v>0.40976645435244163</v>
      </c>
      <c r="G6" s="87">
        <f t="shared" si="1"/>
        <v>0</v>
      </c>
      <c r="H6" s="87">
        <v>7.0480852638029592E-4</v>
      </c>
      <c r="I6" s="87">
        <f t="shared" si="2"/>
        <v>7.0480852638029592E-4</v>
      </c>
      <c r="J6" s="86">
        <f>分析係数表!G9</f>
        <v>0.27278621711745094</v>
      </c>
      <c r="K6" s="88">
        <f t="shared" si="3"/>
        <v>1.9226205170340605E-4</v>
      </c>
      <c r="L6" s="89"/>
      <c r="M6" s="90"/>
      <c r="N6" s="91">
        <f>分析係数表!H9</f>
        <v>5.6766522140644718E-4</v>
      </c>
      <c r="O6" s="92">
        <f t="shared" si="4"/>
        <v>7.0599857576434093E-3</v>
      </c>
      <c r="P6" s="86">
        <f>分析係数表!C9</f>
        <v>0.40976645435244163</v>
      </c>
      <c r="Q6" s="92">
        <f t="shared" si="5"/>
        <v>2.8929453316882763E-3</v>
      </c>
      <c r="R6" s="93">
        <v>3.8941444126443883E-3</v>
      </c>
      <c r="S6" s="94">
        <f t="shared" si="6"/>
        <v>4.5989529390246843E-3</v>
      </c>
      <c r="T6" s="95">
        <f>分析係数表!F9</f>
        <v>0.74407187847350875</v>
      </c>
      <c r="U6" s="96">
        <f t="shared" si="7"/>
        <v>3.4219515523513607E-3</v>
      </c>
      <c r="V6" s="97">
        <f>分析係数表!D9</f>
        <v>0.14440533530937386</v>
      </c>
      <c r="W6" s="98">
        <f t="shared" si="8"/>
        <v>0</v>
      </c>
      <c r="X6" s="86">
        <f>分析係数表!E9</f>
        <v>0.11439422008151168</v>
      </c>
      <c r="Y6" s="99">
        <f t="shared" si="9"/>
        <v>0</v>
      </c>
    </row>
    <row r="7" spans="1:25">
      <c r="A7" s="10" t="s">
        <v>227</v>
      </c>
      <c r="B7" s="9" t="s">
        <v>275</v>
      </c>
      <c r="C7" s="100"/>
      <c r="D7" s="86">
        <f>投入係数表!AD7</f>
        <v>0</v>
      </c>
      <c r="E7" s="87">
        <f t="shared" si="0"/>
        <v>0</v>
      </c>
      <c r="F7" s="86">
        <f>分析係数表!C10</f>
        <v>0.68007710705743762</v>
      </c>
      <c r="G7" s="87">
        <f t="shared" si="1"/>
        <v>0</v>
      </c>
      <c r="H7" s="87">
        <v>1.1917365828770913E-3</v>
      </c>
      <c r="I7" s="87">
        <f t="shared" si="2"/>
        <v>1.1917365828770913E-3</v>
      </c>
      <c r="J7" s="86">
        <f>分析係数表!G10</f>
        <v>0.17854260725424764</v>
      </c>
      <c r="K7" s="88">
        <f t="shared" si="3"/>
        <v>2.1277575666714366E-4</v>
      </c>
      <c r="L7" s="89"/>
      <c r="M7" s="90"/>
      <c r="N7" s="91">
        <f>分析係数表!H10</f>
        <v>1.290834700219075E-3</v>
      </c>
      <c r="O7" s="92">
        <f t="shared" si="4"/>
        <v>1.6053959720201853E-2</v>
      </c>
      <c r="P7" s="86">
        <f>分析係数表!C10</f>
        <v>0.68007710705743762</v>
      </c>
      <c r="Q7" s="92">
        <f t="shared" si="5"/>
        <v>1.0917930483331506E-2</v>
      </c>
      <c r="R7" s="93">
        <v>1.841557916594282E-2</v>
      </c>
      <c r="S7" s="94">
        <f t="shared" si="6"/>
        <v>1.9607315748819912E-2</v>
      </c>
      <c r="T7" s="95">
        <f>分析係数表!F10</f>
        <v>0.51654343606185527</v>
      </c>
      <c r="U7" s="96">
        <f t="shared" si="7"/>
        <v>1.0128030248845166E-2</v>
      </c>
      <c r="V7" s="97">
        <f>分析係数表!D10</f>
        <v>9.7799297694606213E-2</v>
      </c>
      <c r="W7" s="98">
        <f t="shared" si="8"/>
        <v>0</v>
      </c>
      <c r="X7" s="86">
        <f>分析係数表!E10</f>
        <v>2.6958057972911079E-2</v>
      </c>
      <c r="Y7" s="99">
        <f t="shared" si="9"/>
        <v>0</v>
      </c>
    </row>
    <row r="8" spans="1:25">
      <c r="A8" s="10" t="s">
        <v>228</v>
      </c>
      <c r="B8" s="9" t="s">
        <v>27</v>
      </c>
      <c r="C8" s="100"/>
      <c r="D8" s="86">
        <f>投入係数表!AD8</f>
        <v>8.5069748686948424E-7</v>
      </c>
      <c r="E8" s="87">
        <f t="shared" si="0"/>
        <v>4.1514037359230831E-5</v>
      </c>
      <c r="F8" s="86">
        <f>分析係数表!C11</f>
        <v>2.1147201560344109E-2</v>
      </c>
      <c r="G8" s="87">
        <f t="shared" si="1"/>
        <v>8.7790571561930981E-7</v>
      </c>
      <c r="H8" s="87">
        <v>3.3333691929956478E-3</v>
      </c>
      <c r="I8" s="87">
        <f t="shared" si="2"/>
        <v>3.3333691929956478E-3</v>
      </c>
      <c r="J8" s="86">
        <f>分析係数表!G11</f>
        <v>0.2349962690544718</v>
      </c>
      <c r="K8" s="88">
        <f t="shared" si="3"/>
        <v>7.833293237350928E-4</v>
      </c>
      <c r="L8" s="89"/>
      <c r="M8" s="90"/>
      <c r="N8" s="91">
        <f>分析係数表!H11</f>
        <v>-2.2238602446561594E-5</v>
      </c>
      <c r="O8" s="92">
        <f t="shared" si="4"/>
        <v>-2.765788894969206E-4</v>
      </c>
      <c r="P8" s="86">
        <f>分析係数表!C11</f>
        <v>2.1147201560344109E-2</v>
      </c>
      <c r="Q8" s="92">
        <f t="shared" si="5"/>
        <v>-5.8488695235275199E-6</v>
      </c>
      <c r="R8" s="93">
        <v>3.2161980948848326E-3</v>
      </c>
      <c r="S8" s="94">
        <f t="shared" si="6"/>
        <v>6.5495672878804808E-3</v>
      </c>
      <c r="T8" s="95">
        <f>分析係数表!F11</f>
        <v>0.38828483104146677</v>
      </c>
      <c r="U8" s="96">
        <f t="shared" si="7"/>
        <v>2.5430976277693901E-3</v>
      </c>
      <c r="V8" s="97">
        <f>分析係数表!D11</f>
        <v>2.238567316917173E-2</v>
      </c>
      <c r="W8" s="98">
        <f t="shared" si="8"/>
        <v>0</v>
      </c>
      <c r="X8" s="86">
        <f>分析係数表!E11</f>
        <v>2.1852680950858117E-2</v>
      </c>
      <c r="Y8" s="99">
        <f t="shared" si="9"/>
        <v>0</v>
      </c>
    </row>
    <row r="9" spans="1:25">
      <c r="A9" s="10" t="s">
        <v>229</v>
      </c>
      <c r="B9" s="9" t="s">
        <v>196</v>
      </c>
      <c r="C9" s="100"/>
      <c r="D9" s="86">
        <f>投入係数表!AD9</f>
        <v>0</v>
      </c>
      <c r="E9" s="87">
        <f t="shared" si="0"/>
        <v>0</v>
      </c>
      <c r="F9" s="86">
        <f>分析係数表!C12</f>
        <v>0.26979296775158057</v>
      </c>
      <c r="G9" s="87">
        <f t="shared" si="1"/>
        <v>0</v>
      </c>
      <c r="H9" s="87">
        <v>1.7367363522184753E-3</v>
      </c>
      <c r="I9" s="87">
        <f t="shared" si="2"/>
        <v>1.7367363522184753E-3</v>
      </c>
      <c r="J9" s="86">
        <f>分析係数表!G12</f>
        <v>0.14399966915404239</v>
      </c>
      <c r="K9" s="88">
        <f t="shared" si="3"/>
        <v>2.5008946012725888E-4</v>
      </c>
      <c r="L9" s="89"/>
      <c r="M9" s="90"/>
      <c r="N9" s="91">
        <f>分析係数表!H12</f>
        <v>8.4790563397567215E-2</v>
      </c>
      <c r="O9" s="92">
        <f t="shared" si="4"/>
        <v>1.0545302889725108</v>
      </c>
      <c r="P9" s="86">
        <f>分析係数表!C12</f>
        <v>0.26979296775158057</v>
      </c>
      <c r="Q9" s="92">
        <f t="shared" si="5"/>
        <v>0.28450485624582555</v>
      </c>
      <c r="R9" s="93">
        <v>0.35941858169271013</v>
      </c>
      <c r="S9" s="94">
        <f t="shared" si="6"/>
        <v>0.36115531804492862</v>
      </c>
      <c r="T9" s="95">
        <f>分析係数表!F12</f>
        <v>0.33481714299007204</v>
      </c>
      <c r="U9" s="96">
        <f t="shared" si="7"/>
        <v>0.1209209917634738</v>
      </c>
      <c r="V9" s="97">
        <f>分析係数表!D12</f>
        <v>3.7088865741159563E-2</v>
      </c>
      <c r="W9" s="98">
        <f t="shared" si="8"/>
        <v>0</v>
      </c>
      <c r="X9" s="86">
        <f>分析係数表!E12</f>
        <v>3.539948357013805E-2</v>
      </c>
      <c r="Y9" s="99">
        <f t="shared" si="9"/>
        <v>0</v>
      </c>
    </row>
    <row r="10" spans="1:25">
      <c r="A10" s="10" t="s">
        <v>230</v>
      </c>
      <c r="B10" s="9" t="s">
        <v>28</v>
      </c>
      <c r="C10" s="100"/>
      <c r="D10" s="86">
        <f>投入係数表!AD10</f>
        <v>1.4683038623367298E-3</v>
      </c>
      <c r="E10" s="87">
        <f t="shared" si="0"/>
        <v>7.1653228482032413E-2</v>
      </c>
      <c r="F10" s="86">
        <f>分析係数表!C13</f>
        <v>6.684233532602335E-2</v>
      </c>
      <c r="G10" s="87">
        <f t="shared" si="1"/>
        <v>4.7894691253881775E-3</v>
      </c>
      <c r="H10" s="87">
        <v>6.7831132912214128E-3</v>
      </c>
      <c r="I10" s="87">
        <f t="shared" si="2"/>
        <v>6.7831132912214128E-3</v>
      </c>
      <c r="J10" s="86">
        <f>分析係数表!G13</f>
        <v>0.23596605339775753</v>
      </c>
      <c r="K10" s="88">
        <f t="shared" si="3"/>
        <v>1.6005844730793907E-3</v>
      </c>
      <c r="L10" s="89"/>
      <c r="M10" s="90"/>
      <c r="N10" s="91">
        <f>分析係数表!H13</f>
        <v>1.6879182236800124E-2</v>
      </c>
      <c r="O10" s="92">
        <f t="shared" si="4"/>
        <v>0.20992440913894445</v>
      </c>
      <c r="P10" s="86">
        <f>分析係数表!C13</f>
        <v>6.684233532602335E-2</v>
      </c>
      <c r="Q10" s="92">
        <f t="shared" si="5"/>
        <v>1.4031837748782645E-2</v>
      </c>
      <c r="R10" s="93">
        <v>1.5676510769898597E-2</v>
      </c>
      <c r="S10" s="94">
        <f t="shared" si="6"/>
        <v>2.2459624061120009E-2</v>
      </c>
      <c r="T10" s="95">
        <f>分析係数表!F13</f>
        <v>0.36934894381465649</v>
      </c>
      <c r="U10" s="96">
        <f t="shared" si="7"/>
        <v>8.2954384254489213E-3</v>
      </c>
      <c r="V10" s="97">
        <f>分析係数表!D13</f>
        <v>0.1651861487951434</v>
      </c>
      <c r="W10" s="98">
        <f t="shared" si="8"/>
        <v>0</v>
      </c>
      <c r="X10" s="86">
        <f>分析係数表!E13</f>
        <v>0.12199715046769498</v>
      </c>
      <c r="Y10" s="99">
        <f t="shared" si="9"/>
        <v>0</v>
      </c>
    </row>
    <row r="11" spans="1:25">
      <c r="A11" s="10" t="s">
        <v>231</v>
      </c>
      <c r="B11" s="9" t="s">
        <v>276</v>
      </c>
      <c r="C11" s="100"/>
      <c r="D11" s="86">
        <f>投入係数表!AD11</f>
        <v>4.3938525196808862E-3</v>
      </c>
      <c r="E11" s="87">
        <f t="shared" si="0"/>
        <v>0.21442000296042724</v>
      </c>
      <c r="F11" s="86">
        <f>分析係数表!C14</f>
        <v>0.21710827927701792</v>
      </c>
      <c r="G11" s="87">
        <f t="shared" si="1"/>
        <v>4.6552357885311445E-2</v>
      </c>
      <c r="H11" s="87">
        <v>8.7783771465559296E-2</v>
      </c>
      <c r="I11" s="87">
        <f t="shared" si="2"/>
        <v>8.7783771465559296E-2</v>
      </c>
      <c r="J11" s="86">
        <f>分析係数表!G14</f>
        <v>0.17574790290253137</v>
      </c>
      <c r="K11" s="88">
        <f t="shared" si="3"/>
        <v>1.5427813743947119E-2</v>
      </c>
      <c r="L11" s="89"/>
      <c r="M11" s="90"/>
      <c r="N11" s="91">
        <f>分析係数表!H14</f>
        <v>1.1225515443921091E-3</v>
      </c>
      <c r="O11" s="92">
        <f t="shared" si="4"/>
        <v>1.3961041854904262E-2</v>
      </c>
      <c r="P11" s="86">
        <f>分析係数表!C14</f>
        <v>0.21710827927701792</v>
      </c>
      <c r="Q11" s="92">
        <f t="shared" si="5"/>
        <v>3.031057774032691E-3</v>
      </c>
      <c r="R11" s="93">
        <v>1.70539206573374E-2</v>
      </c>
      <c r="S11" s="94">
        <f t="shared" si="6"/>
        <v>0.1048376921228967</v>
      </c>
      <c r="T11" s="95">
        <f>分析係数表!F14</f>
        <v>0.32729567218469302</v>
      </c>
      <c r="U11" s="96">
        <f t="shared" si="7"/>
        <v>3.4312922913655376E-2</v>
      </c>
      <c r="V11" s="97">
        <f>分析係数表!D14</f>
        <v>4.5196804531672026E-2</v>
      </c>
      <c r="W11" s="98">
        <f t="shared" si="8"/>
        <v>0</v>
      </c>
      <c r="X11" s="86">
        <f>分析係数表!E14</f>
        <v>3.8130342673435243E-2</v>
      </c>
      <c r="Y11" s="99">
        <f t="shared" si="9"/>
        <v>0</v>
      </c>
    </row>
    <row r="12" spans="1:25">
      <c r="A12" s="10" t="s">
        <v>232</v>
      </c>
      <c r="B12" s="9" t="s">
        <v>29</v>
      </c>
      <c r="C12" s="100"/>
      <c r="D12" s="86">
        <f>投入係数表!AD12</f>
        <v>2.1267437171737106E-5</v>
      </c>
      <c r="E12" s="87">
        <f t="shared" si="0"/>
        <v>1.0378509339807706E-3</v>
      </c>
      <c r="F12" s="86">
        <f>分析係数表!C15</f>
        <v>0.1777237835164599</v>
      </c>
      <c r="G12" s="87">
        <f t="shared" si="1"/>
        <v>1.8445079471315421E-4</v>
      </c>
      <c r="H12" s="87">
        <v>9.8957006799311239E-3</v>
      </c>
      <c r="I12" s="87">
        <f t="shared" si="2"/>
        <v>9.8957006799311239E-3</v>
      </c>
      <c r="J12" s="86">
        <f>分析係数表!G15</f>
        <v>0.10387096116118634</v>
      </c>
      <c r="K12" s="88">
        <f t="shared" si="3"/>
        <v>1.0278759409878509E-3</v>
      </c>
      <c r="L12" s="89"/>
      <c r="M12" s="90"/>
      <c r="N12" s="91">
        <f>分析係数表!H15</f>
        <v>7.5144901505810619E-3</v>
      </c>
      <c r="O12" s="92">
        <f t="shared" si="4"/>
        <v>9.3456832369634826E-2</v>
      </c>
      <c r="P12" s="86">
        <f>分析係数表!C15</f>
        <v>0.1777237835164599</v>
      </c>
      <c r="Q12" s="92">
        <f t="shared" si="5"/>
        <v>1.6609501844195063E-2</v>
      </c>
      <c r="R12" s="93">
        <v>3.8985783752338937E-2</v>
      </c>
      <c r="S12" s="94">
        <f t="shared" si="6"/>
        <v>4.8881484432270063E-2</v>
      </c>
      <c r="T12" s="95">
        <f>分析係数表!F15</f>
        <v>0.33005409485469872</v>
      </c>
      <c r="U12" s="96">
        <f t="shared" si="7"/>
        <v>1.6133534099446942E-2</v>
      </c>
      <c r="V12" s="97">
        <f>分析係数表!D15</f>
        <v>1.862209422908882E-2</v>
      </c>
      <c r="W12" s="98">
        <f t="shared" si="8"/>
        <v>0</v>
      </c>
      <c r="X12" s="86">
        <f>分析係数表!E15</f>
        <v>1.8544573004253467E-2</v>
      </c>
      <c r="Y12" s="99">
        <f t="shared" si="9"/>
        <v>0</v>
      </c>
    </row>
    <row r="13" spans="1:25">
      <c r="A13" s="10" t="s">
        <v>233</v>
      </c>
      <c r="B13" s="9" t="s">
        <v>30</v>
      </c>
      <c r="C13" s="100"/>
      <c r="D13" s="86">
        <f>投入係数表!AD13</f>
        <v>2.8336733287622523E-3</v>
      </c>
      <c r="E13" s="87">
        <f t="shared" si="0"/>
        <v>0.1382832584435979</v>
      </c>
      <c r="F13" s="86">
        <f>分析係数表!C16</f>
        <v>0.12368252551663639</v>
      </c>
      <c r="G13" s="87">
        <f t="shared" si="1"/>
        <v>1.7103222640973921E-2</v>
      </c>
      <c r="H13" s="87">
        <v>3.2923929426979977E-2</v>
      </c>
      <c r="I13" s="87">
        <f t="shared" si="2"/>
        <v>3.2923929426979977E-2</v>
      </c>
      <c r="J13" s="86">
        <f>分析係数表!G16</f>
        <v>1.9772048092292722E-2</v>
      </c>
      <c r="K13" s="88">
        <f t="shared" si="3"/>
        <v>6.5097351601749967E-4</v>
      </c>
      <c r="L13" s="89"/>
      <c r="M13" s="90"/>
      <c r="N13" s="91">
        <f>分析係数表!H16</f>
        <v>1.7113434381227897E-2</v>
      </c>
      <c r="O13" s="92">
        <f t="shared" si="4"/>
        <v>0.21283777557569744</v>
      </c>
      <c r="P13" s="86">
        <f>分析係数表!C16</f>
        <v>0.12368252551663639</v>
      </c>
      <c r="Q13" s="92">
        <f t="shared" si="5"/>
        <v>2.6324313608545327E-2</v>
      </c>
      <c r="R13" s="93">
        <v>3.8260145186070189E-2</v>
      </c>
      <c r="S13" s="94">
        <f t="shared" si="6"/>
        <v>7.1184074613050166E-2</v>
      </c>
      <c r="T13" s="95">
        <f>分析係数表!F16</f>
        <v>0.17086837167280561</v>
      </c>
      <c r="U13" s="96">
        <f t="shared" si="7"/>
        <v>1.2163106918167382E-2</v>
      </c>
      <c r="V13" s="97">
        <f>分析係数表!D16</f>
        <v>1.2952602682604767E-2</v>
      </c>
      <c r="W13" s="98">
        <f t="shared" si="8"/>
        <v>0</v>
      </c>
      <c r="X13" s="86">
        <f>分析係数表!E16</f>
        <v>1.2952602682604767E-2</v>
      </c>
      <c r="Y13" s="99">
        <f t="shared" si="9"/>
        <v>0</v>
      </c>
    </row>
    <row r="14" spans="1:25">
      <c r="A14" s="10" t="s">
        <v>2</v>
      </c>
      <c r="B14" s="9" t="s">
        <v>388</v>
      </c>
      <c r="C14" s="100"/>
      <c r="D14" s="86">
        <f>投入係数表!AD14</f>
        <v>2.8523886734733808E-3</v>
      </c>
      <c r="E14" s="87">
        <f t="shared" si="0"/>
        <v>0.13919656726550098</v>
      </c>
      <c r="F14" s="86">
        <f>分析係数表!C17</f>
        <v>0.19283956701830429</v>
      </c>
      <c r="G14" s="87">
        <f t="shared" si="1"/>
        <v>2.6842605761913475E-2</v>
      </c>
      <c r="H14" s="87">
        <v>4.6847221084109443E-2</v>
      </c>
      <c r="I14" s="87">
        <f t="shared" si="2"/>
        <v>4.6847221084109443E-2</v>
      </c>
      <c r="J14" s="86">
        <f>分析係数表!G17</f>
        <v>0.23402763404868787</v>
      </c>
      <c r="K14" s="88">
        <f t="shared" si="3"/>
        <v>1.096354431206994E-2</v>
      </c>
      <c r="L14" s="89"/>
      <c r="M14" s="90"/>
      <c r="N14" s="91">
        <f>分析係数表!H17</f>
        <v>3.1766349957435482E-3</v>
      </c>
      <c r="O14" s="92">
        <f t="shared" si="4"/>
        <v>3.9507436745228039E-2</v>
      </c>
      <c r="P14" s="86">
        <f>分析係数表!C17</f>
        <v>0.19283956701830429</v>
      </c>
      <c r="Q14" s="92">
        <f t="shared" si="5"/>
        <v>7.6185969959528203E-3</v>
      </c>
      <c r="R14" s="93">
        <v>1.7515468305696821E-2</v>
      </c>
      <c r="S14" s="94">
        <f t="shared" si="6"/>
        <v>6.4362689389806271E-2</v>
      </c>
      <c r="T14" s="95">
        <f>分析係数表!F17</f>
        <v>0.36995154049829787</v>
      </c>
      <c r="U14" s="96">
        <f t="shared" si="7"/>
        <v>2.3811076090372283E-2</v>
      </c>
      <c r="V14" s="97">
        <f>分析係数表!D17</f>
        <v>4.4453920652026524E-2</v>
      </c>
      <c r="W14" s="98">
        <f t="shared" si="8"/>
        <v>0</v>
      </c>
      <c r="X14" s="86">
        <f>分析係数表!E17</f>
        <v>4.2061277361062542E-2</v>
      </c>
      <c r="Y14" s="99">
        <f t="shared" si="9"/>
        <v>0</v>
      </c>
    </row>
    <row r="15" spans="1:25">
      <c r="A15" s="10" t="s">
        <v>3</v>
      </c>
      <c r="B15" s="9" t="s">
        <v>31</v>
      </c>
      <c r="C15" s="100"/>
      <c r="D15" s="86">
        <f>投入係数表!AD15</f>
        <v>9.3576723555643264E-6</v>
      </c>
      <c r="E15" s="87">
        <f t="shared" si="0"/>
        <v>4.566544109515391E-4</v>
      </c>
      <c r="F15" s="86">
        <f>分析係数表!C18</f>
        <v>0.30630539049432115</v>
      </c>
      <c r="G15" s="87">
        <f t="shared" si="1"/>
        <v>1.398757076674654E-4</v>
      </c>
      <c r="H15" s="87">
        <v>5.6695443339501699E-3</v>
      </c>
      <c r="I15" s="87">
        <f t="shared" si="2"/>
        <v>5.6695443339501699E-3</v>
      </c>
      <c r="J15" s="86">
        <f>分析係数表!G18</f>
        <v>0.21755179396051724</v>
      </c>
      <c r="K15" s="88">
        <f t="shared" si="3"/>
        <v>1.2334195407895452E-3</v>
      </c>
      <c r="L15" s="89"/>
      <c r="M15" s="90"/>
      <c r="N15" s="91">
        <f>分析係数表!H18</f>
        <v>5.3704565311248737E-4</v>
      </c>
      <c r="O15" s="92">
        <f t="shared" si="4"/>
        <v>6.6791737791942907E-3</v>
      </c>
      <c r="P15" s="86">
        <f>分析係数表!C18</f>
        <v>0.30630539049432115</v>
      </c>
      <c r="Q15" s="92">
        <f t="shared" si="5"/>
        <v>2.0458669326155381E-3</v>
      </c>
      <c r="R15" s="93">
        <v>5.4062699999464347E-3</v>
      </c>
      <c r="S15" s="94">
        <f t="shared" si="6"/>
        <v>1.1075814333896605E-2</v>
      </c>
      <c r="T15" s="95">
        <f>分析係数表!F18</f>
        <v>0.4635011306393737</v>
      </c>
      <c r="U15" s="96">
        <f t="shared" si="7"/>
        <v>5.1336524665128577E-3</v>
      </c>
      <c r="V15" s="97">
        <f>分析係数表!D18</f>
        <v>4.1488554421314744E-2</v>
      </c>
      <c r="W15" s="98">
        <f t="shared" si="8"/>
        <v>0</v>
      </c>
      <c r="X15" s="86">
        <f>分析係数表!E18</f>
        <v>3.8178621954614265E-2</v>
      </c>
      <c r="Y15" s="99">
        <f t="shared" si="9"/>
        <v>0</v>
      </c>
    </row>
    <row r="16" spans="1:25">
      <c r="A16" s="10" t="s">
        <v>4</v>
      </c>
      <c r="B16" s="9" t="s">
        <v>32</v>
      </c>
      <c r="C16" s="100"/>
      <c r="D16" s="86">
        <f>投入係数表!AD16</f>
        <v>0</v>
      </c>
      <c r="E16" s="87">
        <f t="shared" si="0"/>
        <v>0</v>
      </c>
      <c r="F16" s="86">
        <f>分析係数表!C19</f>
        <v>0.36966314955627488</v>
      </c>
      <c r="G16" s="87">
        <f t="shared" si="1"/>
        <v>0</v>
      </c>
      <c r="H16" s="87">
        <v>8.7240126160680297E-3</v>
      </c>
      <c r="I16" s="87">
        <f t="shared" si="2"/>
        <v>8.7240126160680297E-3</v>
      </c>
      <c r="J16" s="86">
        <f>分析係数表!G19</f>
        <v>4.2381117789262797E-2</v>
      </c>
      <c r="K16" s="88">
        <f t="shared" si="3"/>
        <v>3.6973340627659382E-4</v>
      </c>
      <c r="L16" s="89"/>
      <c r="M16" s="90"/>
      <c r="N16" s="91">
        <f>分析係数表!H19</f>
        <v>-1.254655481313475E-4</v>
      </c>
      <c r="O16" s="92">
        <f t="shared" si="4"/>
        <v>-1.5604003019378506E-3</v>
      </c>
      <c r="P16" s="86">
        <f>分析係数表!C19</f>
        <v>0.36966314955627488</v>
      </c>
      <c r="Q16" s="92">
        <f t="shared" si="5"/>
        <v>-5.768224901829081E-4</v>
      </c>
      <c r="R16" s="93">
        <v>3.6608944165181742E-3</v>
      </c>
      <c r="S16" s="94">
        <f t="shared" si="6"/>
        <v>1.2384907032586203E-2</v>
      </c>
      <c r="T16" s="95">
        <f>分析係数表!F19</f>
        <v>0.17645477862102601</v>
      </c>
      <c r="U16" s="96">
        <f t="shared" si="7"/>
        <v>2.1853760286769867E-3</v>
      </c>
      <c r="V16" s="97">
        <f>分析係数表!D19</f>
        <v>8.3109656186295868E-3</v>
      </c>
      <c r="W16" s="98">
        <f t="shared" si="8"/>
        <v>0</v>
      </c>
      <c r="X16" s="86">
        <f>分析係数表!E19</f>
        <v>8.1137788631236215E-3</v>
      </c>
      <c r="Y16" s="99">
        <f t="shared" si="9"/>
        <v>0</v>
      </c>
    </row>
    <row r="17" spans="1:25">
      <c r="A17" s="10" t="s">
        <v>5</v>
      </c>
      <c r="B17" s="9" t="s">
        <v>33</v>
      </c>
      <c r="C17" s="100"/>
      <c r="D17" s="86">
        <f>投入係数表!AD17</f>
        <v>0</v>
      </c>
      <c r="E17" s="87">
        <f t="shared" si="0"/>
        <v>0</v>
      </c>
      <c r="F17" s="86">
        <f>分析係数表!C20</f>
        <v>0.11840151680286914</v>
      </c>
      <c r="G17" s="87">
        <f t="shared" si="1"/>
        <v>0</v>
      </c>
      <c r="H17" s="87">
        <v>1.8769951327319251E-3</v>
      </c>
      <c r="I17" s="87">
        <f t="shared" si="2"/>
        <v>1.8769951327319251E-3</v>
      </c>
      <c r="J17" s="86">
        <f>分析係数表!G20</f>
        <v>0.11103277983246747</v>
      </c>
      <c r="K17" s="88">
        <f t="shared" si="3"/>
        <v>2.0840798731923689E-4</v>
      </c>
      <c r="L17" s="89"/>
      <c r="M17" s="90"/>
      <c r="N17" s="91">
        <f>分析係数表!H20</f>
        <v>6.0558701736942728E-4</v>
      </c>
      <c r="O17" s="92">
        <f t="shared" si="4"/>
        <v>7.531614684882562E-3</v>
      </c>
      <c r="P17" s="86">
        <f>分析係数表!C20</f>
        <v>0.11840151680286914</v>
      </c>
      <c r="Q17" s="92">
        <f t="shared" si="5"/>
        <v>8.9175460266485869E-4</v>
      </c>
      <c r="R17" s="93">
        <v>2.3257707558397029E-3</v>
      </c>
      <c r="S17" s="94">
        <f t="shared" si="6"/>
        <v>4.2027658885716284E-3</v>
      </c>
      <c r="T17" s="95">
        <f>分析係数表!F20</f>
        <v>0.24737258814980315</v>
      </c>
      <c r="U17" s="96">
        <f t="shared" si="7"/>
        <v>1.0396490752436708E-3</v>
      </c>
      <c r="V17" s="97">
        <f>分析係数表!D20</f>
        <v>2.4837040813006365E-2</v>
      </c>
      <c r="W17" s="98">
        <f t="shared" si="8"/>
        <v>0</v>
      </c>
      <c r="X17" s="86">
        <f>分析係数表!E20</f>
        <v>2.4562278789456368E-2</v>
      </c>
      <c r="Y17" s="99">
        <f t="shared" si="9"/>
        <v>0</v>
      </c>
    </row>
    <row r="18" spans="1:25">
      <c r="A18" s="10" t="s">
        <v>6</v>
      </c>
      <c r="B18" s="9" t="s">
        <v>34</v>
      </c>
      <c r="C18" s="100"/>
      <c r="D18" s="86">
        <f>投入係数表!AD18</f>
        <v>1.139934632405109E-4</v>
      </c>
      <c r="E18" s="87">
        <f t="shared" si="0"/>
        <v>5.5628810061369317E-3</v>
      </c>
      <c r="F18" s="86">
        <f>分析係数表!C21</f>
        <v>0.26258212636596168</v>
      </c>
      <c r="G18" s="87">
        <f t="shared" si="1"/>
        <v>1.4607131233122558E-3</v>
      </c>
      <c r="H18" s="87">
        <v>1.1967668597655585E-2</v>
      </c>
      <c r="I18" s="87">
        <f t="shared" si="2"/>
        <v>1.1967668597655585E-2</v>
      </c>
      <c r="J18" s="86">
        <f>分析係数表!G21</f>
        <v>0.28467983327929475</v>
      </c>
      <c r="K18" s="88">
        <f t="shared" si="3"/>
        <v>3.406953901122443E-3</v>
      </c>
      <c r="L18" s="89"/>
      <c r="M18" s="90"/>
      <c r="N18" s="91">
        <f>分析係数表!H21</f>
        <v>1.0324354165676096E-3</v>
      </c>
      <c r="O18" s="92">
        <f t="shared" si="4"/>
        <v>1.2840278145972711E-2</v>
      </c>
      <c r="P18" s="86">
        <f>分析係数表!C21</f>
        <v>0.26258212636596168</v>
      </c>
      <c r="Q18" s="92">
        <f t="shared" si="5"/>
        <v>3.3716275386999027E-3</v>
      </c>
      <c r="R18" s="93">
        <v>9.7947996352711394E-3</v>
      </c>
      <c r="S18" s="94">
        <f t="shared" si="6"/>
        <v>2.1762468232926727E-2</v>
      </c>
      <c r="T18" s="95">
        <f>分析係数表!F21</f>
        <v>0.42515189534375575</v>
      </c>
      <c r="U18" s="96">
        <f t="shared" si="7"/>
        <v>9.2523546165870722E-3</v>
      </c>
      <c r="V18" s="97">
        <f>分析係数表!D21</f>
        <v>6.1343946819791585E-2</v>
      </c>
      <c r="W18" s="98">
        <f t="shared" si="8"/>
        <v>0</v>
      </c>
      <c r="X18" s="86">
        <f>分析係数表!E21</f>
        <v>5.4343995376178865E-2</v>
      </c>
      <c r="Y18" s="99">
        <f t="shared" si="9"/>
        <v>0</v>
      </c>
    </row>
    <row r="19" spans="1:25">
      <c r="A19" s="10" t="s">
        <v>7</v>
      </c>
      <c r="B19" s="9" t="s">
        <v>277</v>
      </c>
      <c r="C19" s="100"/>
      <c r="D19" s="86">
        <f>投入係数表!AD19</f>
        <v>0</v>
      </c>
      <c r="E19" s="87">
        <f t="shared" si="0"/>
        <v>0</v>
      </c>
      <c r="F19" s="86">
        <f>分析係数表!C22</f>
        <v>0.19256748567873505</v>
      </c>
      <c r="G19" s="87">
        <f t="shared" si="1"/>
        <v>0</v>
      </c>
      <c r="H19" s="87">
        <v>1.8541428752674786E-2</v>
      </c>
      <c r="I19" s="87">
        <f t="shared" si="2"/>
        <v>1.8541428752674786E-2</v>
      </c>
      <c r="J19" s="86">
        <f>分析係数表!G22</f>
        <v>0.19753386347788673</v>
      </c>
      <c r="K19" s="88">
        <f t="shared" si="3"/>
        <v>3.662560055915825E-3</v>
      </c>
      <c r="L19" s="89"/>
      <c r="M19" s="90"/>
      <c r="N19" s="91">
        <f>分析係数表!H22</f>
        <v>4.8211298587508529E-5</v>
      </c>
      <c r="O19" s="92">
        <f t="shared" si="4"/>
        <v>5.9959826417056294E-4</v>
      </c>
      <c r="P19" s="86">
        <f>分析係数表!C22</f>
        <v>0.19256748567873505</v>
      </c>
      <c r="Q19" s="92">
        <f t="shared" si="5"/>
        <v>1.1546313014865927E-4</v>
      </c>
      <c r="R19" s="93">
        <v>2.8184927729150763E-3</v>
      </c>
      <c r="S19" s="94">
        <f t="shared" si="6"/>
        <v>2.135992152558986E-2</v>
      </c>
      <c r="T19" s="95">
        <f>分析係数表!F22</f>
        <v>0.41915604646677446</v>
      </c>
      <c r="U19" s="96">
        <f t="shared" si="7"/>
        <v>8.9531402595067998E-3</v>
      </c>
      <c r="V19" s="97">
        <f>分析係数表!D22</f>
        <v>2.9425619037728289E-2</v>
      </c>
      <c r="W19" s="98">
        <f t="shared" si="8"/>
        <v>0</v>
      </c>
      <c r="X19" s="86">
        <f>分析係数表!E22</f>
        <v>2.8940662878506891E-2</v>
      </c>
      <c r="Y19" s="99">
        <f t="shared" si="9"/>
        <v>0</v>
      </c>
    </row>
    <row r="20" spans="1:25">
      <c r="A20" s="10" t="s">
        <v>8</v>
      </c>
      <c r="B20" s="9" t="s">
        <v>278</v>
      </c>
      <c r="C20" s="100"/>
      <c r="D20" s="86">
        <f>投入係数表!AD20</f>
        <v>0</v>
      </c>
      <c r="E20" s="87">
        <f t="shared" si="0"/>
        <v>0</v>
      </c>
      <c r="F20" s="86">
        <f>分析係数表!C23</f>
        <v>0.20116432520583094</v>
      </c>
      <c r="G20" s="87">
        <f t="shared" si="1"/>
        <v>0</v>
      </c>
      <c r="H20" s="87">
        <v>2.1816774824520421E-2</v>
      </c>
      <c r="I20" s="87">
        <f t="shared" si="2"/>
        <v>2.1816774824520421E-2</v>
      </c>
      <c r="J20" s="86">
        <f>分析係数表!G23</f>
        <v>0.20785566100352021</v>
      </c>
      <c r="K20" s="88">
        <f t="shared" si="3"/>
        <v>4.5347401521156506E-3</v>
      </c>
      <c r="L20" s="89"/>
      <c r="M20" s="90"/>
      <c r="N20" s="91">
        <f>分析係数表!H23</f>
        <v>2.5225877402069866E-5</v>
      </c>
      <c r="O20" s="92">
        <f t="shared" si="4"/>
        <v>3.1373127763829797E-4</v>
      </c>
      <c r="P20" s="86">
        <f>分析係数表!C23</f>
        <v>0.20116432520583094</v>
      </c>
      <c r="Q20" s="92">
        <f t="shared" si="5"/>
        <v>6.3111540762071406E-5</v>
      </c>
      <c r="R20" s="93">
        <v>2.6867155393569746E-3</v>
      </c>
      <c r="S20" s="94">
        <f t="shared" si="6"/>
        <v>2.4503490363877396E-2</v>
      </c>
      <c r="T20" s="95">
        <f>分析係数表!F23</f>
        <v>0.42478695148042223</v>
      </c>
      <c r="U20" s="96">
        <f t="shared" si="7"/>
        <v>1.040876297230138E-2</v>
      </c>
      <c r="V20" s="97">
        <f>分析係数表!D23</f>
        <v>3.5044555722743287E-2</v>
      </c>
      <c r="W20" s="98">
        <f t="shared" si="8"/>
        <v>0</v>
      </c>
      <c r="X20" s="86">
        <f>分析係数表!E23</f>
        <v>3.4275414947972954E-2</v>
      </c>
      <c r="Y20" s="99">
        <f t="shared" si="9"/>
        <v>0</v>
      </c>
    </row>
    <row r="21" spans="1:25">
      <c r="A21" s="10" t="s">
        <v>9</v>
      </c>
      <c r="B21" s="9" t="s">
        <v>279</v>
      </c>
      <c r="C21" s="100"/>
      <c r="D21" s="86">
        <f>投入係数表!AD21</f>
        <v>1.1059067329303296E-5</v>
      </c>
      <c r="E21" s="87">
        <f t="shared" si="0"/>
        <v>5.3968248567000084E-4</v>
      </c>
      <c r="F21" s="86">
        <f>分析係数表!C24</f>
        <v>0.46796458506974481</v>
      </c>
      <c r="G21" s="87">
        <f t="shared" si="1"/>
        <v>2.5255229047597044E-4</v>
      </c>
      <c r="H21" s="87">
        <v>2.0753454499364214E-2</v>
      </c>
      <c r="I21" s="87">
        <f t="shared" si="2"/>
        <v>2.0753454499364214E-2</v>
      </c>
      <c r="J21" s="86">
        <f>分析係数表!G24</f>
        <v>0.19290112247208774</v>
      </c>
      <c r="K21" s="88">
        <f t="shared" si="3"/>
        <v>4.0033646681007567E-3</v>
      </c>
      <c r="L21" s="89"/>
      <c r="M21" s="90"/>
      <c r="N21" s="91">
        <f>分析係数表!H24</f>
        <v>1.1220536652328578E-3</v>
      </c>
      <c r="O21" s="92">
        <f t="shared" si="4"/>
        <v>1.3954849790214031E-2</v>
      </c>
      <c r="P21" s="86">
        <f>分析係数表!C24</f>
        <v>0.46796458506974481</v>
      </c>
      <c r="Q21" s="92">
        <f t="shared" si="5"/>
        <v>6.5303754917881247E-3</v>
      </c>
      <c r="R21" s="93">
        <v>1.3252988158844349E-2</v>
      </c>
      <c r="S21" s="94">
        <f t="shared" si="6"/>
        <v>3.4006442658208562E-2</v>
      </c>
      <c r="T21" s="95">
        <f>分析係数表!F24</f>
        <v>0.36341689561906876</v>
      </c>
      <c r="U21" s="96">
        <f t="shared" si="7"/>
        <v>1.2358515821894027E-2</v>
      </c>
      <c r="V21" s="97">
        <f>分析係数表!D24</f>
        <v>4.5804723184795566E-2</v>
      </c>
      <c r="W21" s="98">
        <f t="shared" si="8"/>
        <v>0</v>
      </c>
      <c r="X21" s="86">
        <f>分析係数表!E24</f>
        <v>4.4933066139114755E-2</v>
      </c>
      <c r="Y21" s="99">
        <f t="shared" si="9"/>
        <v>0</v>
      </c>
    </row>
    <row r="22" spans="1:25">
      <c r="A22" s="10" t="s">
        <v>10</v>
      </c>
      <c r="B22" s="9" t="s">
        <v>280</v>
      </c>
      <c r="C22" s="100"/>
      <c r="D22" s="86">
        <f>投入係数表!AD22</f>
        <v>4.3385571830343702E-5</v>
      </c>
      <c r="E22" s="87">
        <f t="shared" si="0"/>
        <v>2.1172159053207723E-3</v>
      </c>
      <c r="F22" s="86">
        <f>分析係数表!C25</f>
        <v>0.11839811615034102</v>
      </c>
      <c r="G22" s="87">
        <f t="shared" si="1"/>
        <v>2.5067437467351822E-4</v>
      </c>
      <c r="H22" s="87">
        <v>1.6295656810749889E-2</v>
      </c>
      <c r="I22" s="87">
        <f t="shared" si="2"/>
        <v>1.6295656810749889E-2</v>
      </c>
      <c r="J22" s="86">
        <f>分析係数表!G25</f>
        <v>0.19601885967651284</v>
      </c>
      <c r="K22" s="88">
        <f t="shared" si="3"/>
        <v>3.1942560657229934E-3</v>
      </c>
      <c r="L22" s="89"/>
      <c r="M22" s="90"/>
      <c r="N22" s="91">
        <f>分析係数表!H25</f>
        <v>4.7721717414244671E-4</v>
      </c>
      <c r="O22" s="92">
        <f t="shared" si="4"/>
        <v>5.9350940055850386E-3</v>
      </c>
      <c r="P22" s="86">
        <f>分析係数表!C25</f>
        <v>0.11839811615034102</v>
      </c>
      <c r="Q22" s="92">
        <f t="shared" si="5"/>
        <v>7.0270394943645008E-4</v>
      </c>
      <c r="R22" s="93">
        <v>4.4330162690093327E-3</v>
      </c>
      <c r="S22" s="94">
        <f t="shared" si="6"/>
        <v>2.0728673079759223E-2</v>
      </c>
      <c r="T22" s="95">
        <f>分析係数表!F25</f>
        <v>0.34892899519140697</v>
      </c>
      <c r="U22" s="96">
        <f t="shared" si="7"/>
        <v>7.2328350693715527E-3</v>
      </c>
      <c r="V22" s="97">
        <f>分析係数表!D25</f>
        <v>3.4959095734715541E-2</v>
      </c>
      <c r="W22" s="98">
        <f t="shared" si="8"/>
        <v>0</v>
      </c>
      <c r="X22" s="86">
        <f>分析係数表!E25</f>
        <v>3.4440766876912506E-2</v>
      </c>
      <c r="Y22" s="99">
        <f t="shared" si="9"/>
        <v>0</v>
      </c>
    </row>
    <row r="23" spans="1:25">
      <c r="A23" s="10" t="s">
        <v>11</v>
      </c>
      <c r="B23" s="9" t="s">
        <v>35</v>
      </c>
      <c r="C23" s="100"/>
      <c r="D23" s="86">
        <f>投入係数表!AD23</f>
        <v>2.5520924606084528E-6</v>
      </c>
      <c r="E23" s="87">
        <f t="shared" si="0"/>
        <v>1.2454211207769248E-4</v>
      </c>
      <c r="F23" s="86">
        <f>分析係数表!C26</f>
        <v>0.29113960871661038</v>
      </c>
      <c r="G23" s="87">
        <f t="shared" si="1"/>
        <v>3.6259141779039626E-5</v>
      </c>
      <c r="H23" s="87">
        <v>1.880596766572934E-2</v>
      </c>
      <c r="I23" s="87">
        <f t="shared" si="2"/>
        <v>1.880596766572934E-2</v>
      </c>
      <c r="J23" s="86">
        <f>分析係数表!G26</f>
        <v>0.2004458717578543</v>
      </c>
      <c r="K23" s="88">
        <f t="shared" si="3"/>
        <v>3.7695785830071378E-3</v>
      </c>
      <c r="L23" s="89"/>
      <c r="M23" s="90"/>
      <c r="N23" s="91">
        <f>分析係数表!H26</f>
        <v>1.0726059667332082E-2</v>
      </c>
      <c r="O23" s="92">
        <f t="shared" si="4"/>
        <v>0.13339874565396065</v>
      </c>
      <c r="P23" s="86">
        <f>分析係数表!C26</f>
        <v>0.29113960871661038</v>
      </c>
      <c r="Q23" s="92">
        <f t="shared" si="5"/>
        <v>3.8837658612980733E-2</v>
      </c>
      <c r="R23" s="93">
        <v>4.369668523136306E-2</v>
      </c>
      <c r="S23" s="94">
        <f t="shared" si="6"/>
        <v>6.2502652897092392E-2</v>
      </c>
      <c r="T23" s="95">
        <f>分析係数表!F26</f>
        <v>0.34176102976079403</v>
      </c>
      <c r="U23" s="96">
        <f t="shared" si="7"/>
        <v>2.1360971016891772E-2</v>
      </c>
      <c r="V23" s="97">
        <f>分析係数表!D26</f>
        <v>2.5195355338839619E-2</v>
      </c>
      <c r="W23" s="98">
        <f t="shared" si="8"/>
        <v>0</v>
      </c>
      <c r="X23" s="86">
        <f>分析係数表!E26</f>
        <v>2.4685974681555249E-2</v>
      </c>
      <c r="Y23" s="99">
        <f t="shared" si="9"/>
        <v>0</v>
      </c>
    </row>
    <row r="24" spans="1:25">
      <c r="A24" s="10" t="s">
        <v>12</v>
      </c>
      <c r="B24" s="9" t="s">
        <v>389</v>
      </c>
      <c r="C24" s="100"/>
      <c r="D24" s="86">
        <f>投入係数表!AD24</f>
        <v>1.4291717779407336E-4</v>
      </c>
      <c r="E24" s="87">
        <f t="shared" si="0"/>
        <v>6.974358276350779E-3</v>
      </c>
      <c r="F24" s="86">
        <f>分析係数表!C27</f>
        <v>0.22390034937983039</v>
      </c>
      <c r="G24" s="87">
        <f t="shared" si="1"/>
        <v>1.561561254775051E-3</v>
      </c>
      <c r="H24" s="87">
        <v>3.9138062365388689E-3</v>
      </c>
      <c r="I24" s="87">
        <f t="shared" si="2"/>
        <v>3.9138062365388689E-3</v>
      </c>
      <c r="J24" s="86">
        <f>分析係数表!G27</f>
        <v>0.17801424712710151</v>
      </c>
      <c r="K24" s="88">
        <f t="shared" si="3"/>
        <v>6.967132705988213E-4</v>
      </c>
      <c r="L24" s="89"/>
      <c r="M24" s="90"/>
      <c r="N24" s="91">
        <f>分析係数表!H27</f>
        <v>1.001616696609949E-2</v>
      </c>
      <c r="O24" s="92">
        <f t="shared" si="4"/>
        <v>0.12456989341647498</v>
      </c>
      <c r="P24" s="86">
        <f>分析係数表!C27</f>
        <v>0.22390034937983039</v>
      </c>
      <c r="Q24" s="92">
        <f t="shared" si="5"/>
        <v>2.789124265815698E-2</v>
      </c>
      <c r="R24" s="93">
        <v>2.8483351220928821E-2</v>
      </c>
      <c r="S24" s="94">
        <f t="shared" si="6"/>
        <v>3.2397157457467692E-2</v>
      </c>
      <c r="T24" s="95">
        <f>分析係数表!F27</f>
        <v>0.3354402389489512</v>
      </c>
      <c r="U24" s="96">
        <f t="shared" si="7"/>
        <v>1.0867310238799759E-2</v>
      </c>
      <c r="V24" s="97">
        <f>分析係数表!D27</f>
        <v>2.2648101403620974E-2</v>
      </c>
      <c r="W24" s="98">
        <f t="shared" si="8"/>
        <v>0</v>
      </c>
      <c r="X24" s="86">
        <f>分析係数表!E27</f>
        <v>2.2430380263578655E-2</v>
      </c>
      <c r="Y24" s="99">
        <f t="shared" si="9"/>
        <v>0</v>
      </c>
    </row>
    <row r="25" spans="1:25">
      <c r="A25" s="10" t="s">
        <v>13</v>
      </c>
      <c r="B25" s="9" t="s">
        <v>197</v>
      </c>
      <c r="C25" s="100"/>
      <c r="D25" s="86">
        <f>投入係数表!AD25</f>
        <v>0</v>
      </c>
      <c r="E25" s="87">
        <f t="shared" si="0"/>
        <v>0</v>
      </c>
      <c r="F25" s="86">
        <f>分析係数表!C28</f>
        <v>0.22512814125204084</v>
      </c>
      <c r="G25" s="87">
        <f t="shared" si="1"/>
        <v>0</v>
      </c>
      <c r="H25" s="87">
        <v>2.8174140338555607E-2</v>
      </c>
      <c r="I25" s="87">
        <f t="shared" si="2"/>
        <v>2.8174140338555607E-2</v>
      </c>
      <c r="J25" s="86">
        <f>分析係数表!G28</f>
        <v>0.17968722251031818</v>
      </c>
      <c r="K25" s="88">
        <f t="shared" si="3"/>
        <v>5.0625330240509732E-3</v>
      </c>
      <c r="L25" s="89"/>
      <c r="M25" s="90"/>
      <c r="N25" s="91">
        <f>分析係数表!H28</f>
        <v>8.1409051127791718E-3</v>
      </c>
      <c r="O25" s="92">
        <f t="shared" si="4"/>
        <v>0.10124748176072533</v>
      </c>
      <c r="P25" s="86">
        <f>分析係数表!C28</f>
        <v>0.22512814125204084</v>
      </c>
      <c r="Q25" s="92">
        <f t="shared" si="5"/>
        <v>2.2793657375241999E-2</v>
      </c>
      <c r="R25" s="93">
        <v>2.9332312567848857E-2</v>
      </c>
      <c r="S25" s="94">
        <f t="shared" si="6"/>
        <v>5.7506452906404465E-2</v>
      </c>
      <c r="T25" s="95">
        <f>分析係数表!F28</f>
        <v>0.30733691598411605</v>
      </c>
      <c r="U25" s="96">
        <f t="shared" si="7"/>
        <v>1.7673855885440154E-2</v>
      </c>
      <c r="V25" s="97">
        <f>分析係数表!D28</f>
        <v>2.8688437249149327E-2</v>
      </c>
      <c r="W25" s="98">
        <f t="shared" si="8"/>
        <v>0</v>
      </c>
      <c r="X25" s="86">
        <f>分析係数表!E28</f>
        <v>2.8133457885501985E-2</v>
      </c>
      <c r="Y25" s="99">
        <f t="shared" si="9"/>
        <v>0</v>
      </c>
    </row>
    <row r="26" spans="1:25">
      <c r="A26" s="10" t="s">
        <v>14</v>
      </c>
      <c r="B26" s="9" t="s">
        <v>55</v>
      </c>
      <c r="C26" s="100"/>
      <c r="D26" s="86">
        <f>投入係数表!AD26</f>
        <v>1.6022036467699868E-2</v>
      </c>
      <c r="E26" s="87">
        <f t="shared" si="0"/>
        <v>0.78187537962375353</v>
      </c>
      <c r="F26" s="86">
        <f>分析係数表!C29</f>
        <v>0.20292812083079403</v>
      </c>
      <c r="G26" s="87">
        <f t="shared" si="1"/>
        <v>0.15866450151091202</v>
      </c>
      <c r="H26" s="87">
        <v>0.18735569603933819</v>
      </c>
      <c r="I26" s="87">
        <f t="shared" si="2"/>
        <v>0.18735569603933819</v>
      </c>
      <c r="J26" s="86">
        <f>分析係数表!G29</f>
        <v>0.25422836329948895</v>
      </c>
      <c r="K26" s="88">
        <f t="shared" si="3"/>
        <v>4.7631131958917494E-2</v>
      </c>
      <c r="L26" s="89"/>
      <c r="M26" s="90"/>
      <c r="N26" s="91">
        <f>分析係数表!H29</f>
        <v>1.2173975242294967E-2</v>
      </c>
      <c r="O26" s="92">
        <f t="shared" si="4"/>
        <v>0.15140630178392991</v>
      </c>
      <c r="P26" s="86">
        <f>分析係数表!C29</f>
        <v>0.20292812083079403</v>
      </c>
      <c r="Q26" s="92">
        <f t="shared" si="5"/>
        <v>3.0724596302952996E-2</v>
      </c>
      <c r="R26" s="93">
        <v>4.4803758152485294E-2</v>
      </c>
      <c r="S26" s="94">
        <f t="shared" si="6"/>
        <v>0.23215945419182349</v>
      </c>
      <c r="T26" s="95">
        <f>分析係数表!F29</f>
        <v>0.40384720428768384</v>
      </c>
      <c r="U26" s="96">
        <f t="shared" si="7"/>
        <v>9.3756946524322524E-2</v>
      </c>
      <c r="V26" s="97">
        <f>分析係数表!D29</f>
        <v>7.670374473161555E-2</v>
      </c>
      <c r="W26" s="98">
        <f t="shared" si="8"/>
        <v>0</v>
      </c>
      <c r="X26" s="86">
        <f>分析係数表!E29</f>
        <v>6.1557890505000185E-2</v>
      </c>
      <c r="Y26" s="99">
        <f t="shared" si="9"/>
        <v>0</v>
      </c>
    </row>
    <row r="27" spans="1:25">
      <c r="A27" s="10" t="s">
        <v>15</v>
      </c>
      <c r="B27" s="9" t="s">
        <v>36</v>
      </c>
      <c r="C27" s="100"/>
      <c r="D27" s="86">
        <f>投入係数表!AD27</f>
        <v>2.5614501329640172E-3</v>
      </c>
      <c r="E27" s="87">
        <f t="shared" si="0"/>
        <v>0.12499876648864404</v>
      </c>
      <c r="F27" s="86">
        <f>分析係数表!C30</f>
        <v>1</v>
      </c>
      <c r="G27" s="87">
        <f t="shared" si="1"/>
        <v>0.12499876648864404</v>
      </c>
      <c r="H27" s="87">
        <v>0.16727549549135542</v>
      </c>
      <c r="I27" s="87">
        <f t="shared" si="2"/>
        <v>0.16727549549135542</v>
      </c>
      <c r="J27" s="86">
        <f>分析係数表!G30</f>
        <v>0.34673715455884868</v>
      </c>
      <c r="K27" s="88">
        <f t="shared" si="3"/>
        <v>5.8000629334094105E-2</v>
      </c>
      <c r="L27" s="89"/>
      <c r="M27" s="90"/>
      <c r="N27" s="91">
        <f>分析係数表!H30</f>
        <v>0</v>
      </c>
      <c r="O27" s="92">
        <f t="shared" si="4"/>
        <v>0</v>
      </c>
      <c r="P27" s="86">
        <f>分析係数表!C30</f>
        <v>1</v>
      </c>
      <c r="Q27" s="92">
        <f t="shared" si="5"/>
        <v>0</v>
      </c>
      <c r="R27" s="93">
        <v>5.3475380501657725E-2</v>
      </c>
      <c r="S27" s="94">
        <f t="shared" si="6"/>
        <v>0.22075087599301316</v>
      </c>
      <c r="T27" s="95">
        <f>分析係数表!F30</f>
        <v>0.44336430675838301</v>
      </c>
      <c r="U27" s="96">
        <f t="shared" si="7"/>
        <v>9.7873059100948054E-2</v>
      </c>
      <c r="V27" s="97">
        <f>分析係数表!D30</f>
        <v>8.6867041025616112E-2</v>
      </c>
      <c r="W27" s="98">
        <f t="shared" si="8"/>
        <v>0</v>
      </c>
      <c r="X27" s="86">
        <f>分析係数表!E30</f>
        <v>6.5897217034789901E-2</v>
      </c>
      <c r="Y27" s="99">
        <f t="shared" si="9"/>
        <v>0</v>
      </c>
    </row>
    <row r="28" spans="1:25">
      <c r="A28" s="10" t="s">
        <v>16</v>
      </c>
      <c r="B28" s="9" t="s">
        <v>198</v>
      </c>
      <c r="C28" s="100"/>
      <c r="D28" s="86">
        <f>投入係数表!AD28</f>
        <v>5.1467197955603798E-3</v>
      </c>
      <c r="E28" s="87">
        <f t="shared" si="0"/>
        <v>0.25115992602334652</v>
      </c>
      <c r="F28" s="86">
        <f>分析係数表!C31</f>
        <v>0.99667993786519227</v>
      </c>
      <c r="G28" s="87">
        <f t="shared" si="1"/>
        <v>0.25032605946317532</v>
      </c>
      <c r="H28" s="87">
        <v>0.393484734958085</v>
      </c>
      <c r="I28" s="87">
        <f t="shared" si="2"/>
        <v>0.393484734958085</v>
      </c>
      <c r="J28" s="86">
        <f>分析係数表!G31</f>
        <v>7.0744430198025232E-2</v>
      </c>
      <c r="K28" s="88">
        <f t="shared" si="3"/>
        <v>2.7836853366230704E-2</v>
      </c>
      <c r="L28" s="89"/>
      <c r="M28" s="90"/>
      <c r="N28" s="91">
        <f>分析係数表!H31</f>
        <v>1.5783931066306964E-2</v>
      </c>
      <c r="O28" s="92">
        <f t="shared" si="4"/>
        <v>0.1963028988312211</v>
      </c>
      <c r="P28" s="86">
        <f>分析係数表!C31</f>
        <v>0.99667993786519227</v>
      </c>
      <c r="Q28" s="92">
        <f t="shared" si="5"/>
        <v>0.19565116100985858</v>
      </c>
      <c r="R28" s="93">
        <v>0.37096792863756189</v>
      </c>
      <c r="S28" s="94">
        <f t="shared" si="6"/>
        <v>0.7644526635956469</v>
      </c>
      <c r="T28" s="95">
        <f>分析係数表!F31</f>
        <v>0.308369223350977</v>
      </c>
      <c r="U28" s="96">
        <f t="shared" si="7"/>
        <v>0.23573367416157531</v>
      </c>
      <c r="V28" s="97">
        <f>分析係数表!D31</f>
        <v>6.5953615120199595E-3</v>
      </c>
      <c r="W28" s="98">
        <f t="shared" si="8"/>
        <v>0</v>
      </c>
      <c r="X28" s="86">
        <f>分析係数表!E31</f>
        <v>6.5953615120199595E-3</v>
      </c>
      <c r="Y28" s="99">
        <f t="shared" si="9"/>
        <v>0</v>
      </c>
    </row>
    <row r="29" spans="1:25">
      <c r="A29" s="10" t="s">
        <v>17</v>
      </c>
      <c r="B29" s="9" t="s">
        <v>281</v>
      </c>
      <c r="C29" s="100"/>
      <c r="D29" s="86">
        <f>投入係数表!AD29</f>
        <v>1.3151783147002227E-3</v>
      </c>
      <c r="E29" s="87">
        <f t="shared" si="0"/>
        <v>6.4180701757370867E-2</v>
      </c>
      <c r="F29" s="86">
        <f>分析係数表!C32</f>
        <v>0.99973750468741629</v>
      </c>
      <c r="G29" s="87">
        <f t="shared" si="1"/>
        <v>6.4163854624001218E-2</v>
      </c>
      <c r="H29" s="87">
        <v>9.1332803584379021E-2</v>
      </c>
      <c r="I29" s="87">
        <f t="shared" si="2"/>
        <v>9.1332803584379021E-2</v>
      </c>
      <c r="J29" s="86">
        <f>分析係数表!G32</f>
        <v>0.13654952076677315</v>
      </c>
      <c r="K29" s="88">
        <f t="shared" si="3"/>
        <v>1.2471450559732776E-2</v>
      </c>
      <c r="L29" s="89"/>
      <c r="M29" s="90"/>
      <c r="N29" s="91">
        <f>分析係数表!H32</f>
        <v>6.1925380029087757E-3</v>
      </c>
      <c r="O29" s="92">
        <f t="shared" si="4"/>
        <v>7.7015868606293628E-2</v>
      </c>
      <c r="P29" s="86">
        <f>分析係数表!C32</f>
        <v>0.99973750468741629</v>
      </c>
      <c r="Q29" s="92">
        <f t="shared" si="5"/>
        <v>7.699565230178991E-2</v>
      </c>
      <c r="R29" s="93">
        <v>0.11467203930841792</v>
      </c>
      <c r="S29" s="94">
        <f t="shared" si="6"/>
        <v>0.20600484289279694</v>
      </c>
      <c r="T29" s="95">
        <f>分析係数表!F32</f>
        <v>0.46980830670926516</v>
      </c>
      <c r="U29" s="96">
        <f t="shared" si="7"/>
        <v>9.6782786413373123E-2</v>
      </c>
      <c r="V29" s="97">
        <f>分析係数表!D32</f>
        <v>1.7896698615548455E-2</v>
      </c>
      <c r="W29" s="98">
        <f t="shared" si="8"/>
        <v>0</v>
      </c>
      <c r="X29" s="86">
        <f>分析係数表!E32</f>
        <v>1.7896698615548455E-2</v>
      </c>
      <c r="Y29" s="99">
        <f t="shared" si="9"/>
        <v>0</v>
      </c>
    </row>
    <row r="30" spans="1:25">
      <c r="A30" s="10" t="s">
        <v>18</v>
      </c>
      <c r="B30" s="9" t="s">
        <v>282</v>
      </c>
      <c r="C30" s="100"/>
      <c r="D30" s="86">
        <f>投入係数表!AD30</f>
        <v>3.1424765164958751E-3</v>
      </c>
      <c r="E30" s="87">
        <f t="shared" si="0"/>
        <v>0.15335285400499871</v>
      </c>
      <c r="F30" s="86">
        <f>分析係数表!C33</f>
        <v>0.92720800471848297</v>
      </c>
      <c r="G30" s="87">
        <f t="shared" si="1"/>
        <v>0.14218999377985966</v>
      </c>
      <c r="H30" s="87">
        <v>0.17316271240395412</v>
      </c>
      <c r="I30" s="87">
        <f t="shared" si="2"/>
        <v>0.17316271240395412</v>
      </c>
      <c r="J30" s="86">
        <f>分析係数表!G33</f>
        <v>0.48251618559482062</v>
      </c>
      <c r="K30" s="88">
        <f t="shared" si="3"/>
        <v>8.3553811476408876E-2</v>
      </c>
      <c r="L30" s="89"/>
      <c r="M30" s="90"/>
      <c r="N30" s="91">
        <f>分析係数表!H33</f>
        <v>1.0711870111293417E-3</v>
      </c>
      <c r="O30" s="92">
        <f t="shared" si="4"/>
        <v>1.332222718102891E-2</v>
      </c>
      <c r="P30" s="86">
        <f>分析係数表!C33</f>
        <v>0.92720800471848297</v>
      </c>
      <c r="Q30" s="92">
        <f t="shared" si="5"/>
        <v>1.2352475682928155E-2</v>
      </c>
      <c r="R30" s="93">
        <v>5.0180341036946657E-2</v>
      </c>
      <c r="S30" s="94">
        <f t="shared" si="6"/>
        <v>0.22334305344090077</v>
      </c>
      <c r="T30" s="95">
        <f>分析係数表!F33</f>
        <v>0.61375438359859724</v>
      </c>
      <c r="U30" s="96">
        <f t="shared" si="7"/>
        <v>0.13707777809564861</v>
      </c>
      <c r="V30" s="97">
        <f>分析係数表!D33</f>
        <v>6.3927479543206545E-2</v>
      </c>
      <c r="W30" s="98">
        <f t="shared" si="8"/>
        <v>0</v>
      </c>
      <c r="X30" s="86">
        <f>分析係数表!E33</f>
        <v>6.2471900008991998E-2</v>
      </c>
      <c r="Y30" s="99">
        <f t="shared" si="9"/>
        <v>0</v>
      </c>
    </row>
    <row r="31" spans="1:25">
      <c r="A31" s="10" t="s">
        <v>19</v>
      </c>
      <c r="B31" s="9" t="s">
        <v>283</v>
      </c>
      <c r="C31" s="100"/>
      <c r="D31" s="86">
        <f>投入係数表!AD31</f>
        <v>6.2092409566603659E-3</v>
      </c>
      <c r="E31" s="87">
        <f t="shared" si="0"/>
        <v>0.30301095868502587</v>
      </c>
      <c r="F31" s="86">
        <f>分析係数表!C34</f>
        <v>0.43058167090385968</v>
      </c>
      <c r="G31" s="87">
        <f t="shared" si="1"/>
        <v>0.13047096489277882</v>
      </c>
      <c r="H31" s="87">
        <v>0.24993316582840422</v>
      </c>
      <c r="I31" s="87">
        <f t="shared" si="2"/>
        <v>0.24993316582840422</v>
      </c>
      <c r="J31" s="86">
        <f>分析係数表!G34</f>
        <v>0.40252218378442245</v>
      </c>
      <c r="K31" s="88">
        <f t="shared" si="3"/>
        <v>0.10060364370940346</v>
      </c>
      <c r="L31" s="89"/>
      <c r="M31" s="90"/>
      <c r="N31" s="91">
        <f>分析係数表!H34</f>
        <v>0.17332617383102331</v>
      </c>
      <c r="O31" s="92">
        <f t="shared" si="4"/>
        <v>2.1556372885449284</v>
      </c>
      <c r="P31" s="86">
        <f>分析係数表!C34</f>
        <v>0.43058167090385968</v>
      </c>
      <c r="Q31" s="92">
        <f t="shared" si="5"/>
        <v>0.92817790556434077</v>
      </c>
      <c r="R31" s="93">
        <v>1.0426676802190844</v>
      </c>
      <c r="S31" s="94">
        <f t="shared" si="6"/>
        <v>1.2926008460474887</v>
      </c>
      <c r="T31" s="95">
        <f>分析係数表!F34</f>
        <v>0.66293540075026103</v>
      </c>
      <c r="U31" s="96">
        <f t="shared" si="7"/>
        <v>0.85691085988461835</v>
      </c>
      <c r="V31" s="97">
        <f>分析係数表!D34</f>
        <v>0.16067471370017011</v>
      </c>
      <c r="W31" s="98">
        <f t="shared" si="8"/>
        <v>0</v>
      </c>
      <c r="X31" s="86">
        <f>分析係数表!E34</f>
        <v>0.14658203786750718</v>
      </c>
      <c r="Y31" s="99">
        <f t="shared" si="9"/>
        <v>0</v>
      </c>
    </row>
    <row r="32" spans="1:25">
      <c r="A32" s="10" t="s">
        <v>20</v>
      </c>
      <c r="B32" s="9" t="s">
        <v>37</v>
      </c>
      <c r="C32" s="85">
        <f>最終需要_まとめ!C33</f>
        <v>48.8</v>
      </c>
      <c r="D32" s="86">
        <f>投入係数表!AD32</f>
        <v>4.4964466365973461E-2</v>
      </c>
      <c r="E32" s="87">
        <f t="shared" si="0"/>
        <v>2.1942659586595048</v>
      </c>
      <c r="F32" s="86">
        <f>分析係数表!C35</f>
        <v>0.85041941808411148</v>
      </c>
      <c r="G32" s="87">
        <f t="shared" si="1"/>
        <v>1.8660463796849911</v>
      </c>
      <c r="H32" s="87">
        <v>2.0954277048260397</v>
      </c>
      <c r="I32" s="87">
        <f t="shared" si="2"/>
        <v>50.895427704826034</v>
      </c>
      <c r="J32" s="86">
        <f>分析係数表!G35</f>
        <v>0.31439227022235533</v>
      </c>
      <c r="K32" s="88">
        <f t="shared" si="3"/>
        <v>16.001129060058016</v>
      </c>
      <c r="L32" s="89"/>
      <c r="M32" s="90"/>
      <c r="N32" s="91">
        <f>分析係数表!H35</f>
        <v>5.0116599150103677E-2</v>
      </c>
      <c r="O32" s="92">
        <f t="shared" si="4"/>
        <v>0.62329426372928975</v>
      </c>
      <c r="P32" s="86">
        <f>分析係数表!C35</f>
        <v>0.85041941808411148</v>
      </c>
      <c r="Q32" s="92">
        <f t="shared" si="5"/>
        <v>0.53006154505582725</v>
      </c>
      <c r="R32" s="93">
        <v>0.81401033180636606</v>
      </c>
      <c r="S32" s="94">
        <f t="shared" si="6"/>
        <v>51.709438036632399</v>
      </c>
      <c r="T32" s="95">
        <f>分析係数表!F35</f>
        <v>0.64510687312527537</v>
      </c>
      <c r="U32" s="96">
        <f t="shared" si="7"/>
        <v>33.358113882877106</v>
      </c>
      <c r="V32" s="97">
        <f>分析係数表!D35</f>
        <v>4.4457450663799247E-2</v>
      </c>
      <c r="W32" s="98">
        <f t="shared" si="8"/>
        <v>2</v>
      </c>
      <c r="X32" s="86">
        <f>分析係数表!E35</f>
        <v>4.3787951741632962E-2</v>
      </c>
      <c r="Y32" s="99">
        <f t="shared" si="9"/>
        <v>2</v>
      </c>
    </row>
    <row r="33" spans="1:25">
      <c r="A33" s="10" t="s">
        <v>21</v>
      </c>
      <c r="B33" s="9" t="s">
        <v>38</v>
      </c>
      <c r="C33" s="100"/>
      <c r="D33" s="86">
        <f>投入係数表!AD33</f>
        <v>1.5480992866050876E-2</v>
      </c>
      <c r="E33" s="87">
        <f t="shared" si="0"/>
        <v>0.75547245186328271</v>
      </c>
      <c r="F33" s="86">
        <f>分析係数表!C36</f>
        <v>0.99367212085214862</v>
      </c>
      <c r="G33" s="87">
        <f t="shared" si="1"/>
        <v>0.75069191348836084</v>
      </c>
      <c r="H33" s="87">
        <v>0.91883877163330119</v>
      </c>
      <c r="I33" s="87">
        <f t="shared" si="2"/>
        <v>0.91883877163330119</v>
      </c>
      <c r="J33" s="86">
        <f>分析係数表!G36</f>
        <v>5.4622350270852466E-2</v>
      </c>
      <c r="K33" s="88">
        <f t="shared" si="3"/>
        <v>5.0189133226593997E-2</v>
      </c>
      <c r="L33" s="89"/>
      <c r="M33" s="90"/>
      <c r="N33" s="91">
        <f>分析係数表!H36</f>
        <v>0.22260102528255266</v>
      </c>
      <c r="O33" s="92">
        <f t="shared" si="4"/>
        <v>2.7684628349046037</v>
      </c>
      <c r="P33" s="86">
        <f>分析係数表!C36</f>
        <v>0.99367212085214862</v>
      </c>
      <c r="Q33" s="92">
        <f t="shared" si="5"/>
        <v>2.7509443366600093</v>
      </c>
      <c r="R33" s="93">
        <v>2.9315112277354789</v>
      </c>
      <c r="S33" s="94">
        <f t="shared" si="6"/>
        <v>3.8503499993687802</v>
      </c>
      <c r="T33" s="95">
        <f>分析係数表!F36</f>
        <v>0.84078106922799567</v>
      </c>
      <c r="U33" s="96">
        <f t="shared" si="7"/>
        <v>3.2373013893712956</v>
      </c>
      <c r="V33" s="97">
        <f>分析係数表!D36</f>
        <v>1.6146279761308086E-2</v>
      </c>
      <c r="W33" s="98">
        <f t="shared" si="8"/>
        <v>0</v>
      </c>
      <c r="X33" s="86">
        <f>分析係数表!E36</f>
        <v>1.4152245516969955E-2</v>
      </c>
      <c r="Y33" s="99">
        <f t="shared" si="9"/>
        <v>0</v>
      </c>
    </row>
    <row r="34" spans="1:25">
      <c r="A34" s="10" t="s">
        <v>22</v>
      </c>
      <c r="B34" s="9" t="s">
        <v>409</v>
      </c>
      <c r="C34" s="100"/>
      <c r="D34" s="86">
        <f>投入係数表!AD34</f>
        <v>2.9518352096884234E-2</v>
      </c>
      <c r="E34" s="87">
        <f t="shared" si="0"/>
        <v>1.4404955823279506</v>
      </c>
      <c r="F34" s="86">
        <f>分析係数表!C37</f>
        <v>0.57178358697686016</v>
      </c>
      <c r="G34" s="87">
        <f t="shared" si="1"/>
        <v>0.82365173108779655</v>
      </c>
      <c r="H34" s="87">
        <v>1.0112112643942652</v>
      </c>
      <c r="I34" s="87">
        <f t="shared" si="2"/>
        <v>1.0112112643942652</v>
      </c>
      <c r="J34" s="86">
        <f>分析係数表!G37</f>
        <v>0.36884830758302428</v>
      </c>
      <c r="K34" s="88">
        <f t="shared" si="3"/>
        <v>0.37298356348071482</v>
      </c>
      <c r="L34" s="89"/>
      <c r="M34" s="90"/>
      <c r="N34" s="91">
        <f>分析係数表!H37</f>
        <v>4.5622990798280361E-2</v>
      </c>
      <c r="O34" s="92">
        <f t="shared" si="4"/>
        <v>0.56740778386762292</v>
      </c>
      <c r="P34" s="86">
        <f>分析係数表!C37</f>
        <v>0.57178358697686016</v>
      </c>
      <c r="Q34" s="92">
        <f t="shared" si="5"/>
        <v>0.32443445793842046</v>
      </c>
      <c r="R34" s="93">
        <v>0.43822120501886752</v>
      </c>
      <c r="S34" s="94">
        <f t="shared" si="6"/>
        <v>1.4494324694131326</v>
      </c>
      <c r="T34" s="95">
        <f>分析係数表!F37</f>
        <v>0.64429400301330442</v>
      </c>
      <c r="U34" s="96">
        <f t="shared" si="7"/>
        <v>0.93386064781564615</v>
      </c>
      <c r="V34" s="97">
        <f>分析係数表!D37</f>
        <v>7.2142948725191447E-2</v>
      </c>
      <c r="W34" s="98">
        <f t="shared" si="8"/>
        <v>0</v>
      </c>
      <c r="X34" s="86">
        <f>分析係数表!E37</f>
        <v>6.9101643267789628E-2</v>
      </c>
      <c r="Y34" s="99">
        <f t="shared" si="9"/>
        <v>0</v>
      </c>
    </row>
    <row r="35" spans="1:25">
      <c r="A35" s="10" t="s">
        <v>23</v>
      </c>
      <c r="B35" s="9" t="s">
        <v>199</v>
      </c>
      <c r="C35" s="100"/>
      <c r="D35" s="86">
        <f>投入係数表!AD35</f>
        <v>5.7742793316239986E-2</v>
      </c>
      <c r="E35" s="87">
        <f t="shared" si="0"/>
        <v>2.8178483138325112</v>
      </c>
      <c r="F35" s="86">
        <f>分析係数表!C38</f>
        <v>0.42668283982472699</v>
      </c>
      <c r="G35" s="87">
        <f t="shared" si="1"/>
        <v>1.2023275207413744</v>
      </c>
      <c r="H35" s="87">
        <v>1.4641266148818053</v>
      </c>
      <c r="I35" s="87">
        <f t="shared" si="2"/>
        <v>1.4641266148818053</v>
      </c>
      <c r="J35" s="86">
        <f>分析係数表!G38</f>
        <v>0.18042179614021467</v>
      </c>
      <c r="K35" s="88">
        <f t="shared" si="3"/>
        <v>0.26416035363366769</v>
      </c>
      <c r="L35" s="89"/>
      <c r="M35" s="90"/>
      <c r="N35" s="91">
        <f>分析係数表!H38</f>
        <v>3.1385057501308801E-2</v>
      </c>
      <c r="O35" s="92">
        <f t="shared" si="4"/>
        <v>0.39033227791034625</v>
      </c>
      <c r="P35" s="86">
        <f>分析係数表!C38</f>
        <v>0.42668283982472699</v>
      </c>
      <c r="Q35" s="92">
        <f t="shared" si="5"/>
        <v>0.1665480848140411</v>
      </c>
      <c r="R35" s="93">
        <v>0.26688748971347509</v>
      </c>
      <c r="S35" s="94">
        <f t="shared" si="6"/>
        <v>1.7310141045952805</v>
      </c>
      <c r="T35" s="95">
        <f>分析係数表!F38</f>
        <v>0.52437100026299643</v>
      </c>
      <c r="U35" s="96">
        <f t="shared" si="7"/>
        <v>0.90769359749598233</v>
      </c>
      <c r="V35" s="97">
        <f>分析係数表!D38</f>
        <v>3.745569762927526E-2</v>
      </c>
      <c r="W35" s="98">
        <f t="shared" si="8"/>
        <v>0</v>
      </c>
      <c r="X35" s="86">
        <f>分析係数表!E38</f>
        <v>3.4218337111297577E-2</v>
      </c>
      <c r="Y35" s="99">
        <f t="shared" si="9"/>
        <v>0</v>
      </c>
    </row>
    <row r="36" spans="1:25">
      <c r="A36" s="10" t="s">
        <v>24</v>
      </c>
      <c r="B36" s="9" t="s">
        <v>39</v>
      </c>
      <c r="C36" s="100"/>
      <c r="D36" s="86">
        <f>投入係数表!AD36</f>
        <v>0</v>
      </c>
      <c r="E36" s="87">
        <f t="shared" si="0"/>
        <v>0</v>
      </c>
      <c r="F36" s="86">
        <f>分析係数表!C39</f>
        <v>1</v>
      </c>
      <c r="G36" s="87">
        <f t="shared" si="1"/>
        <v>0</v>
      </c>
      <c r="H36" s="87">
        <v>7.043717544397049E-2</v>
      </c>
      <c r="I36" s="87">
        <f t="shared" si="2"/>
        <v>7.043717544397049E-2</v>
      </c>
      <c r="J36" s="86">
        <f>分析係数表!G39</f>
        <v>0.351753812215997</v>
      </c>
      <c r="K36" s="88">
        <f t="shared" si="3"/>
        <v>2.4776544984143632E-2</v>
      </c>
      <c r="L36" s="89"/>
      <c r="M36" s="90"/>
      <c r="N36" s="91">
        <f>分析係数表!H39</f>
        <v>2.6196741762610056E-3</v>
      </c>
      <c r="O36" s="92">
        <f t="shared" si="4"/>
        <v>3.2580580378424567E-2</v>
      </c>
      <c r="P36" s="86">
        <f>分析係数表!C39</f>
        <v>1</v>
      </c>
      <c r="Q36" s="92">
        <f t="shared" si="5"/>
        <v>3.2580580378424567E-2</v>
      </c>
      <c r="R36" s="93">
        <v>4.2386473989031177E-2</v>
      </c>
      <c r="S36" s="94">
        <f t="shared" si="6"/>
        <v>0.11282364943300166</v>
      </c>
      <c r="T36" s="95">
        <f>分析係数表!F39</f>
        <v>0.70125652740175148</v>
      </c>
      <c r="U36" s="96">
        <f t="shared" si="7"/>
        <v>7.911832061017933E-2</v>
      </c>
      <c r="V36" s="97">
        <f>分析係数表!D39</f>
        <v>5.4632803645743147E-2</v>
      </c>
      <c r="W36" s="98">
        <f t="shared" si="8"/>
        <v>0</v>
      </c>
      <c r="X36" s="86">
        <f>分析係数表!E39</f>
        <v>5.4632803645743147E-2</v>
      </c>
      <c r="Y36" s="99">
        <f t="shared" si="9"/>
        <v>0</v>
      </c>
    </row>
    <row r="37" spans="1:25">
      <c r="A37" s="10" t="s">
        <v>25</v>
      </c>
      <c r="B37" s="9" t="s">
        <v>40</v>
      </c>
      <c r="C37" s="100"/>
      <c r="D37" s="86">
        <f>投入係数表!AD37</f>
        <v>2.1947995161232696E-4</v>
      </c>
      <c r="E37" s="87">
        <f t="shared" si="0"/>
        <v>1.0710621638681556E-2</v>
      </c>
      <c r="F37" s="86">
        <f>分析係数表!C40</f>
        <v>0.86812466863195592</v>
      </c>
      <c r="G37" s="87">
        <f t="shared" si="1"/>
        <v>9.2981548609226815E-3</v>
      </c>
      <c r="H37" s="87">
        <v>1.8101512023672359E-2</v>
      </c>
      <c r="I37" s="87">
        <f t="shared" si="2"/>
        <v>1.8101512023672359E-2</v>
      </c>
      <c r="J37" s="86">
        <f>分析係数表!G40</f>
        <v>0.5308449982881025</v>
      </c>
      <c r="K37" s="88">
        <f t="shared" si="3"/>
        <v>9.6090971192184203E-3</v>
      </c>
      <c r="L37" s="89"/>
      <c r="M37" s="90"/>
      <c r="N37" s="91">
        <f>分析係数表!H40</f>
        <v>3.1726768564274997E-2</v>
      </c>
      <c r="O37" s="92">
        <f t="shared" si="4"/>
        <v>0.39458209830940716</v>
      </c>
      <c r="P37" s="86">
        <f>分析係数表!C40</f>
        <v>0.86812466863195592</v>
      </c>
      <c r="Q37" s="92">
        <f t="shared" si="5"/>
        <v>0.34254645334295597</v>
      </c>
      <c r="R37" s="93">
        <v>0.34554105854913014</v>
      </c>
      <c r="S37" s="94">
        <f t="shared" si="6"/>
        <v>0.36364257057280253</v>
      </c>
      <c r="T37" s="95">
        <f>分析係数表!F40</f>
        <v>0.72849135138041188</v>
      </c>
      <c r="U37" s="96">
        <f t="shared" si="7"/>
        <v>0.26491046765602771</v>
      </c>
      <c r="V37" s="97">
        <f>分析係数表!D40</f>
        <v>7.8167788596215718E-2</v>
      </c>
      <c r="W37" s="98">
        <f t="shared" si="8"/>
        <v>0</v>
      </c>
      <c r="X37" s="86">
        <f>分析係数表!E40</f>
        <v>7.1051953968348291E-2</v>
      </c>
      <c r="Y37" s="99">
        <f t="shared" si="9"/>
        <v>0</v>
      </c>
    </row>
    <row r="38" spans="1:25">
      <c r="A38" s="10" t="s">
        <v>26</v>
      </c>
      <c r="B38" s="9" t="s">
        <v>285</v>
      </c>
      <c r="C38" s="100"/>
      <c r="D38" s="86">
        <f>投入係数表!AD38</f>
        <v>1.5993112753146305E-4</v>
      </c>
      <c r="E38" s="87">
        <f t="shared" si="0"/>
        <v>7.8046390235353962E-3</v>
      </c>
      <c r="F38" s="86">
        <f>分析係数表!C41</f>
        <v>0.9999434031873089</v>
      </c>
      <c r="G38" s="87">
        <f t="shared" si="1"/>
        <v>7.8041973058424596E-3</v>
      </c>
      <c r="H38" s="87">
        <v>1.2185498257807733E-2</v>
      </c>
      <c r="I38" s="87">
        <f t="shared" si="2"/>
        <v>1.2185498257807733E-2</v>
      </c>
      <c r="J38" s="86">
        <f>分析係数表!G41</f>
        <v>0.50163334603597476</v>
      </c>
      <c r="K38" s="88">
        <f t="shared" si="3"/>
        <v>6.1126522641796344E-3</v>
      </c>
      <c r="L38" s="89"/>
      <c r="M38" s="90"/>
      <c r="N38" s="91">
        <f>分析係数表!H41</f>
        <v>4.605647758626856E-2</v>
      </c>
      <c r="O38" s="92">
        <f t="shared" si="4"/>
        <v>0.5727990081912494</v>
      </c>
      <c r="P38" s="86">
        <f>分析係数表!C41</f>
        <v>0.9999434031873089</v>
      </c>
      <c r="Q38" s="92">
        <f t="shared" si="5"/>
        <v>0.57276658959307314</v>
      </c>
      <c r="R38" s="93">
        <v>0.58350747577324968</v>
      </c>
      <c r="S38" s="94">
        <f t="shared" si="6"/>
        <v>0.59569297403105737</v>
      </c>
      <c r="T38" s="95">
        <f>分析係数表!F41</f>
        <v>0.6065809667987323</v>
      </c>
      <c r="U38" s="96">
        <f t="shared" si="7"/>
        <v>0.36133602010297089</v>
      </c>
      <c r="V38" s="97">
        <f>分析係数表!D41</f>
        <v>0.10372147914479408</v>
      </c>
      <c r="W38" s="98">
        <f t="shared" si="8"/>
        <v>0</v>
      </c>
      <c r="X38" s="86">
        <f>分析係数表!E41</f>
        <v>9.872112035903656E-2</v>
      </c>
      <c r="Y38" s="99">
        <f t="shared" si="9"/>
        <v>0</v>
      </c>
    </row>
    <row r="39" spans="1:25">
      <c r="A39" s="10" t="s">
        <v>56</v>
      </c>
      <c r="B39" s="9" t="s">
        <v>391</v>
      </c>
      <c r="C39" s="100"/>
      <c r="D39" s="86">
        <f>投入係数表!AD39</f>
        <v>3.040392818071537E-3</v>
      </c>
      <c r="E39" s="87">
        <f>$C$32*D39</f>
        <v>0.148371169521891</v>
      </c>
      <c r="F39" s="86">
        <f>分析係数表!C42</f>
        <v>0.93692850875802069</v>
      </c>
      <c r="G39" s="87">
        <f>E39*F39</f>
        <v>0.13901317860282883</v>
      </c>
      <c r="H39" s="87">
        <v>0.16038651405196927</v>
      </c>
      <c r="I39" s="87">
        <f>C39+H39</f>
        <v>0.16038651405196927</v>
      </c>
      <c r="J39" s="86">
        <f>分析係数表!G42</f>
        <v>0.49922072097325781</v>
      </c>
      <c r="K39" s="88">
        <f>I39*J39</f>
        <v>8.0068271179411649E-2</v>
      </c>
      <c r="L39" s="89"/>
      <c r="M39" s="90"/>
      <c r="N39" s="91">
        <f>分析係数表!H42</f>
        <v>1.1809361738003208E-2</v>
      </c>
      <c r="O39" s="92">
        <f t="shared" si="4"/>
        <v>0.14687164640911848</v>
      </c>
      <c r="P39" s="86">
        <f>分析係数表!C42</f>
        <v>0.93692850875802069</v>
      </c>
      <c r="Q39" s="92">
        <f>O39*P39</f>
        <v>0.13760823264893068</v>
      </c>
      <c r="R39" s="93">
        <v>0.15035947055963003</v>
      </c>
      <c r="S39" s="94">
        <f>I39+R39</f>
        <v>0.3107459846115993</v>
      </c>
      <c r="T39" s="95">
        <f>分析係数表!F42</f>
        <v>0.57339238661209846</v>
      </c>
      <c r="U39" s="96">
        <f>S39*T39</f>
        <v>0.17817938174657136</v>
      </c>
      <c r="V39" s="97">
        <f>分析係数表!D42</f>
        <v>0.13686157986208444</v>
      </c>
      <c r="W39" s="98">
        <f>ROUND(S39*V39,0)</f>
        <v>0</v>
      </c>
      <c r="X39" s="86">
        <f>分析係数表!E42</f>
        <v>0.12798116275158378</v>
      </c>
      <c r="Y39" s="99">
        <f>ROUND(S39*X39,0)</f>
        <v>0</v>
      </c>
    </row>
    <row r="40" spans="1:25">
      <c r="A40" s="10" t="s">
        <v>200</v>
      </c>
      <c r="B40" s="9" t="s">
        <v>41</v>
      </c>
      <c r="C40" s="100"/>
      <c r="D40" s="86">
        <f>投入係数表!AD40</f>
        <v>0.11807766187497129</v>
      </c>
      <c r="E40" s="87">
        <f>$C$32*D40</f>
        <v>5.7621898994985985</v>
      </c>
      <c r="F40" s="86">
        <f>分析係数表!C43</f>
        <v>0.64668770435795053</v>
      </c>
      <c r="G40" s="87">
        <f>E40*F40</f>
        <v>3.7263373581813184</v>
      </c>
      <c r="H40" s="87">
        <v>4.6022341617887585</v>
      </c>
      <c r="I40" s="87">
        <f>C40+H40</f>
        <v>4.6022341617887585</v>
      </c>
      <c r="J40" s="86">
        <f>分析係数表!G43</f>
        <v>0.34525361813281841</v>
      </c>
      <c r="K40" s="88">
        <f>I40*J40</f>
        <v>1.5889379958520276</v>
      </c>
      <c r="L40" s="89"/>
      <c r="M40" s="90"/>
      <c r="N40" s="91">
        <f>分析係数表!H43</f>
        <v>1.6687581740348217E-2</v>
      </c>
      <c r="O40" s="92">
        <f t="shared" si="4"/>
        <v>0.20754149624398774</v>
      </c>
      <c r="P40" s="86">
        <f>分析係数表!C43</f>
        <v>0.64668770435795053</v>
      </c>
      <c r="Q40" s="92">
        <f>O40*P40</f>
        <v>0.13421453376503864</v>
      </c>
      <c r="R40" s="93">
        <v>0.54092581761878489</v>
      </c>
      <c r="S40" s="94">
        <f>I40+R40</f>
        <v>5.1431599794075433</v>
      </c>
      <c r="T40" s="95">
        <f>分析係数表!F43</f>
        <v>0.5971160790993254</v>
      </c>
      <c r="U40" s="96">
        <f>S40*T40</f>
        <v>3.0710635210843993</v>
      </c>
      <c r="V40" s="97">
        <f>分析係数表!D43</f>
        <v>0.11965406207615147</v>
      </c>
      <c r="W40" s="98">
        <f>ROUND(S40*V40,0)</f>
        <v>1</v>
      </c>
      <c r="X40" s="86">
        <f>分析係数表!E43</f>
        <v>0.10089499703022012</v>
      </c>
      <c r="Y40" s="99">
        <f>ROUND(S40*X40,0)</f>
        <v>1</v>
      </c>
    </row>
    <row r="41" spans="1:25">
      <c r="A41" s="10" t="s">
        <v>352</v>
      </c>
      <c r="B41" s="9" t="s">
        <v>42</v>
      </c>
      <c r="C41" s="100"/>
      <c r="D41" s="86">
        <f>投入係数表!AD41</f>
        <v>2.0246600187493727E-4</v>
      </c>
      <c r="E41" s="87">
        <f>$C$32*D41</f>
        <v>9.8803408914969384E-3</v>
      </c>
      <c r="F41" s="86">
        <f>分析係数表!C44</f>
        <v>0.69156580457188765</v>
      </c>
      <c r="G41" s="87">
        <f>E41*F41</f>
        <v>6.8329058980726018E-3</v>
      </c>
      <c r="H41" s="87">
        <v>1.9087341970730153E-2</v>
      </c>
      <c r="I41" s="87">
        <f>C41+H41</f>
        <v>1.9087341970730153E-2</v>
      </c>
      <c r="J41" s="86">
        <f>分析係数表!G44</f>
        <v>0.27271905819722003</v>
      </c>
      <c r="K41" s="88">
        <f>I41*J41</f>
        <v>5.2054819257457974E-3</v>
      </c>
      <c r="L41" s="89"/>
      <c r="M41" s="90"/>
      <c r="N41" s="91">
        <f>分析係数表!H44</f>
        <v>0.15674397651271663</v>
      </c>
      <c r="O41" s="92">
        <f t="shared" si="4"/>
        <v>1.9494064459937059</v>
      </c>
      <c r="P41" s="86">
        <f>分析係数表!C44</f>
        <v>0.69156580457188765</v>
      </c>
      <c r="Q41" s="92">
        <f>O41*P41</f>
        <v>1.3481428372612614</v>
      </c>
      <c r="R41" s="93">
        <v>1.3737964373552063</v>
      </c>
      <c r="S41" s="94">
        <f>I41+R41</f>
        <v>1.3928837793259365</v>
      </c>
      <c r="T41" s="95">
        <f>分析係数表!F44</f>
        <v>0.50862281906626206</v>
      </c>
      <c r="U41" s="96">
        <f>S41*T41</f>
        <v>0.7084524744724271</v>
      </c>
      <c r="V41" s="97">
        <f>分析係数表!D44</f>
        <v>0.14406819380410243</v>
      </c>
      <c r="W41" s="98">
        <f>ROUND(S41*V41,0)</f>
        <v>0</v>
      </c>
      <c r="X41" s="86">
        <f>分析係数表!E44</f>
        <v>0.11993705213297758</v>
      </c>
      <c r="Y41" s="99">
        <f>ROUND(S41*X41,0)</f>
        <v>0</v>
      </c>
    </row>
    <row r="42" spans="1:25">
      <c r="A42" s="10" t="s">
        <v>353</v>
      </c>
      <c r="B42" s="9" t="s">
        <v>287</v>
      </c>
      <c r="C42" s="100"/>
      <c r="D42" s="86">
        <f>投入係数表!AD42</f>
        <v>3.5610196800356614E-3</v>
      </c>
      <c r="E42" s="87">
        <f>$C$32*D42</f>
        <v>0.17377776038574028</v>
      </c>
      <c r="F42" s="86">
        <f>分析係数表!C45</f>
        <v>1</v>
      </c>
      <c r="G42" s="87">
        <f>E42*F42</f>
        <v>0.17377776038574028</v>
      </c>
      <c r="H42" s="87">
        <v>0.19684301990296693</v>
      </c>
      <c r="I42" s="87">
        <f>C42+H42</f>
        <v>0.19684301990296693</v>
      </c>
      <c r="J42" s="86">
        <f>分析係数表!G45</f>
        <v>0</v>
      </c>
      <c r="K42" s="88">
        <f>I42*J42</f>
        <v>0</v>
      </c>
      <c r="L42" s="89"/>
      <c r="M42" s="90"/>
      <c r="N42" s="91">
        <f>分析係数表!H45</f>
        <v>0</v>
      </c>
      <c r="O42" s="92">
        <f t="shared" si="4"/>
        <v>0</v>
      </c>
      <c r="P42" s="86">
        <f>分析係数表!C45</f>
        <v>1</v>
      </c>
      <c r="Q42" s="92">
        <f>O42*P42</f>
        <v>0</v>
      </c>
      <c r="R42" s="93">
        <v>1.5206055742665422E-2</v>
      </c>
      <c r="S42" s="94">
        <f>I42+R42</f>
        <v>0.21204907564563236</v>
      </c>
      <c r="T42" s="95">
        <f>分析係数表!F45</f>
        <v>0</v>
      </c>
      <c r="U42" s="96">
        <f>S42*T42</f>
        <v>0</v>
      </c>
      <c r="V42" s="97">
        <f>分析係数表!D45</f>
        <v>0</v>
      </c>
      <c r="W42" s="98">
        <f>ROUND(S42*V42,0)</f>
        <v>0</v>
      </c>
      <c r="X42" s="86">
        <f>分析係数表!E45</f>
        <v>0</v>
      </c>
      <c r="Y42" s="99">
        <f>ROUND(S42*X42,0)</f>
        <v>0</v>
      </c>
    </row>
    <row r="43" spans="1:25">
      <c r="A43" s="10" t="s">
        <v>354</v>
      </c>
      <c r="B43" s="9" t="s">
        <v>288</v>
      </c>
      <c r="C43" s="100"/>
      <c r="D43" s="86">
        <f>投入係数表!AD43</f>
        <v>4.8089928932731948E-3</v>
      </c>
      <c r="E43" s="87">
        <f>$C$32*D43</f>
        <v>0.2346788531917319</v>
      </c>
      <c r="F43" s="86">
        <f>分析係数表!C46</f>
        <v>0.99300149364803736</v>
      </c>
      <c r="G43" s="87">
        <f>E43*F43</f>
        <v>0.23303645174699825</v>
      </c>
      <c r="H43" s="87">
        <v>0.28563231904162861</v>
      </c>
      <c r="I43" s="87">
        <f>C43+H43</f>
        <v>0.28563231904162861</v>
      </c>
      <c r="J43" s="86">
        <f>分析係数表!G46</f>
        <v>1.2662527198429125E-2</v>
      </c>
      <c r="K43" s="88">
        <f>I43*J43</f>
        <v>3.6168270086150076E-3</v>
      </c>
      <c r="L43" s="89"/>
      <c r="M43" s="90"/>
      <c r="N43" s="91">
        <f>分析係数表!H46</f>
        <v>3.642815848522589E-5</v>
      </c>
      <c r="O43" s="92">
        <f t="shared" si="4"/>
        <v>4.5305273316846318E-4</v>
      </c>
      <c r="P43" s="86">
        <f>分析係数表!C46</f>
        <v>0.99300149364803736</v>
      </c>
      <c r="Q43" s="92">
        <f>O43*P43</f>
        <v>4.4988204073760966E-4</v>
      </c>
      <c r="R43" s="93">
        <v>3.976423124037709E-2</v>
      </c>
      <c r="S43" s="94">
        <f>I43+R43</f>
        <v>0.3253965502820057</v>
      </c>
      <c r="T43" s="95">
        <f>分析係数表!F46</f>
        <v>0.42786180544499286</v>
      </c>
      <c r="U43" s="96">
        <f>S43*T43</f>
        <v>0.13922475548923136</v>
      </c>
      <c r="V43" s="97">
        <f>分析係数表!D46</f>
        <v>2.303242583452741E-3</v>
      </c>
      <c r="W43" s="98">
        <f>ROUND(S43*V43,0)</f>
        <v>0</v>
      </c>
      <c r="X43" s="86">
        <f>分析係数表!E46</f>
        <v>2.2926285623308391E-3</v>
      </c>
      <c r="Y43" s="99">
        <f>ROUND(S43*X43,0)</f>
        <v>0</v>
      </c>
    </row>
    <row r="44" spans="1:25">
      <c r="A44" s="216">
        <v>40</v>
      </c>
      <c r="B44" s="20" t="s">
        <v>156</v>
      </c>
      <c r="C44" s="224">
        <f>SUM(C5:C43)</f>
        <v>48.8</v>
      </c>
      <c r="D44" s="103">
        <f>投入係数表!AD44</f>
        <v>0.32406725274052195</v>
      </c>
      <c r="E44" s="102">
        <f>SUM(E5:E43)</f>
        <v>15.81448193373747</v>
      </c>
      <c r="F44" s="103">
        <f>分析係数表!C47</f>
        <v>0.58532523599566522</v>
      </c>
      <c r="G44" s="102">
        <f>SUM(G5:G43)</f>
        <v>9.9088063127503148</v>
      </c>
      <c r="H44" s="102">
        <f>SUM(H5:H43)</f>
        <v>12.465232375711942</v>
      </c>
      <c r="I44" s="102">
        <f>SUM(I5:I43)</f>
        <v>61.265232375711939</v>
      </c>
      <c r="J44" s="103">
        <f>分析係数表!G47</f>
        <v>0.25475569279079324</v>
      </c>
      <c r="K44" s="104">
        <f>SUM(K5:K43)</f>
        <v>18.798190259352392</v>
      </c>
      <c r="L44" s="105">
        <f>最終需要_まとめ!$L$33</f>
        <v>0.66159999999999997</v>
      </c>
      <c r="M44" s="102">
        <f>K44*L44</f>
        <v>12.436882675587542</v>
      </c>
      <c r="N44" s="106">
        <f>分析係数表!H47</f>
        <v>1</v>
      </c>
      <c r="O44" s="107">
        <f>SUM(O5:O43)</f>
        <v>12.436882675587542</v>
      </c>
      <c r="P44" s="103">
        <f>分析係数表!C47</f>
        <v>0.58532523599566522</v>
      </c>
      <c r="Q44" s="107">
        <f>SUM(Q5:Q43)</f>
        <v>8.0760484064842295</v>
      </c>
      <c r="R44" s="102">
        <f>SUM(R5:R43)</f>
        <v>9.9161863600363169</v>
      </c>
      <c r="S44" s="108">
        <f>SUM(S5:S43)</f>
        <v>71.181418735748267</v>
      </c>
      <c r="T44" s="109">
        <f>分析係数表!F47</f>
        <v>0.5063294671067512</v>
      </c>
      <c r="U44" s="110">
        <f>SUM(U5:U43)</f>
        <v>45.113401606164764</v>
      </c>
      <c r="V44" s="111">
        <f>分析係数表!D47</f>
        <v>6.4581730562403572E-2</v>
      </c>
      <c r="W44" s="112">
        <f>SUM(W5:W43)</f>
        <v>3</v>
      </c>
      <c r="X44" s="103">
        <f>分析係数表!E47</f>
        <v>5.7136770824146227E-2</v>
      </c>
      <c r="Y44" s="113">
        <f>SUM(Y5:Y43)</f>
        <v>3</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300</v>
      </c>
      <c r="S2" s="5" t="s">
        <v>158</v>
      </c>
      <c r="U2" s="74" t="s">
        <v>216</v>
      </c>
      <c r="W2" s="5" t="s">
        <v>135</v>
      </c>
      <c r="Y2" s="5" t="s">
        <v>159</v>
      </c>
    </row>
    <row r="3" spans="1:25" ht="45">
      <c r="B3" s="75"/>
      <c r="C3" s="76" t="s">
        <v>234</v>
      </c>
      <c r="D3" s="76" t="s">
        <v>239</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投入係数表!AE5</f>
        <v>2.1590471323073335E-6</v>
      </c>
      <c r="E5" s="87">
        <f t="shared" ref="E5:E38" si="0">$C$33*D5</f>
        <v>0</v>
      </c>
      <c r="F5" s="86">
        <f>分析係数表!C8</f>
        <v>0.16988323914406789</v>
      </c>
      <c r="G5" s="87">
        <f t="shared" ref="G5:G38" si="1">E5*F5</f>
        <v>0</v>
      </c>
      <c r="H5" s="87">
        <f t="array" ref="H5:H43">MMULT(逆行列係数!C5:AO43,'29'!G5:G43)</f>
        <v>0</v>
      </c>
      <c r="I5" s="87">
        <f t="shared" ref="I5:I38" si="2">C5+H5</f>
        <v>0</v>
      </c>
      <c r="J5" s="86">
        <f>分析係数表!G8</f>
        <v>0.11982810575688495</v>
      </c>
      <c r="K5" s="88">
        <f t="shared" ref="K5:K38" si="3">I5*J5</f>
        <v>0</v>
      </c>
      <c r="L5" s="89" t="s">
        <v>191</v>
      </c>
      <c r="M5" s="90" t="s">
        <v>191</v>
      </c>
      <c r="N5" s="91">
        <f>分析係数表!H8</f>
        <v>1.1007693311748612E-2</v>
      </c>
      <c r="O5" s="92">
        <f t="shared" ref="O5:O43" si="4">$M$44*N5</f>
        <v>0</v>
      </c>
      <c r="P5" s="86">
        <f>分析係数表!C8</f>
        <v>0.16988323914406789</v>
      </c>
      <c r="Q5" s="92">
        <f t="shared" ref="Q5:Q38" si="5">O5*P5</f>
        <v>0</v>
      </c>
      <c r="R5" s="93">
        <f t="array" ref="R5:R43">MMULT(逆行列係数!C5:AO43,'29'!Q5:Q43)</f>
        <v>0</v>
      </c>
      <c r="S5" s="94">
        <f t="shared" ref="S5:S38" si="6">I5+R5</f>
        <v>0</v>
      </c>
      <c r="T5" s="95">
        <f>分析係数表!F8</f>
        <v>0.4520504153237429</v>
      </c>
      <c r="U5" s="96">
        <f t="shared" ref="U5:U38" si="7">S5*T5</f>
        <v>0</v>
      </c>
      <c r="V5" s="97">
        <f>分析係数表!D8</f>
        <v>0.2736524906322878</v>
      </c>
      <c r="W5" s="98">
        <f t="shared" ref="W5:W38" si="8">ROUND(S5*V5,0)</f>
        <v>0</v>
      </c>
      <c r="X5" s="86">
        <f>分析係数表!E8</f>
        <v>4.6479574456934729E-2</v>
      </c>
      <c r="Y5" s="99">
        <f t="shared" ref="Y5:Y38" si="9">ROUND(S5*X5,0)</f>
        <v>0</v>
      </c>
    </row>
    <row r="6" spans="1:25">
      <c r="A6" s="10" t="s">
        <v>226</v>
      </c>
      <c r="B6" s="9" t="s">
        <v>274</v>
      </c>
      <c r="C6" s="100"/>
      <c r="D6" s="86">
        <f>投入係数表!AE6</f>
        <v>0</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98">
        <f t="shared" si="8"/>
        <v>0</v>
      </c>
      <c r="X6" s="86">
        <f>分析係数表!E9</f>
        <v>0.11439422008151168</v>
      </c>
      <c r="Y6" s="99">
        <f t="shared" si="9"/>
        <v>0</v>
      </c>
    </row>
    <row r="7" spans="1:25">
      <c r="A7" s="10" t="s">
        <v>227</v>
      </c>
      <c r="B7" s="9" t="s">
        <v>275</v>
      </c>
      <c r="C7" s="100"/>
      <c r="D7" s="86">
        <f>投入係数表!AE7</f>
        <v>0</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98">
        <f t="shared" si="8"/>
        <v>0</v>
      </c>
      <c r="X7" s="86">
        <f>分析係数表!E10</f>
        <v>2.6958057972911079E-2</v>
      </c>
      <c r="Y7" s="99">
        <f t="shared" si="9"/>
        <v>0</v>
      </c>
    </row>
    <row r="8" spans="1:25">
      <c r="A8" s="10" t="s">
        <v>228</v>
      </c>
      <c r="B8" s="9" t="s">
        <v>27</v>
      </c>
      <c r="C8" s="100"/>
      <c r="D8" s="86">
        <f>投入係数表!AE8</f>
        <v>9.2530591384600011E-7</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98">
        <f t="shared" si="8"/>
        <v>0</v>
      </c>
      <c r="X8" s="86">
        <f>分析係数表!E11</f>
        <v>2.1852680950858117E-2</v>
      </c>
      <c r="Y8" s="99">
        <f t="shared" si="9"/>
        <v>0</v>
      </c>
    </row>
    <row r="9" spans="1:25">
      <c r="A9" s="10" t="s">
        <v>229</v>
      </c>
      <c r="B9" s="9" t="s">
        <v>196</v>
      </c>
      <c r="C9" s="100"/>
      <c r="D9" s="86">
        <f>投入係数表!AE9</f>
        <v>0</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98">
        <f t="shared" si="8"/>
        <v>0</v>
      </c>
      <c r="X9" s="86">
        <f>分析係数表!E12</f>
        <v>3.539948357013805E-2</v>
      </c>
      <c r="Y9" s="99">
        <f t="shared" si="9"/>
        <v>0</v>
      </c>
    </row>
    <row r="10" spans="1:25">
      <c r="A10" s="10" t="s">
        <v>230</v>
      </c>
      <c r="B10" s="9" t="s">
        <v>28</v>
      </c>
      <c r="C10" s="100"/>
      <c r="D10" s="86">
        <f>投入係数表!AE10</f>
        <v>2.6525436196918671E-5</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98">
        <f t="shared" si="8"/>
        <v>0</v>
      </c>
      <c r="X10" s="86">
        <f>分析係数表!E13</f>
        <v>0.12199715046769498</v>
      </c>
      <c r="Y10" s="99">
        <f t="shared" si="9"/>
        <v>0</v>
      </c>
    </row>
    <row r="11" spans="1:25">
      <c r="A11" s="10" t="s">
        <v>231</v>
      </c>
      <c r="B11" s="9" t="s">
        <v>276</v>
      </c>
      <c r="C11" s="100"/>
      <c r="D11" s="86">
        <f>投入係数表!AE11</f>
        <v>4.1700453183993072E-4</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98">
        <f t="shared" si="8"/>
        <v>0</v>
      </c>
      <c r="X11" s="86">
        <f>分析係数表!E14</f>
        <v>3.8130342673435243E-2</v>
      </c>
      <c r="Y11" s="99">
        <f t="shared" si="9"/>
        <v>0</v>
      </c>
    </row>
    <row r="12" spans="1:25">
      <c r="A12" s="10" t="s">
        <v>232</v>
      </c>
      <c r="B12" s="9" t="s">
        <v>29</v>
      </c>
      <c r="C12" s="100"/>
      <c r="D12" s="86">
        <f>投入係数表!AE12</f>
        <v>2.8992918633841335E-5</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98">
        <f t="shared" si="8"/>
        <v>0</v>
      </c>
      <c r="X12" s="86">
        <f>分析係数表!E15</f>
        <v>1.8544573004253467E-2</v>
      </c>
      <c r="Y12" s="99">
        <f t="shared" si="9"/>
        <v>0</v>
      </c>
    </row>
    <row r="13" spans="1:25">
      <c r="A13" s="10" t="s">
        <v>233</v>
      </c>
      <c r="B13" s="9" t="s">
        <v>30</v>
      </c>
      <c r="C13" s="100"/>
      <c r="D13" s="86">
        <f>投入係数表!AE13</f>
        <v>9.3486740828907543E-4</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98">
        <f t="shared" si="8"/>
        <v>0</v>
      </c>
      <c r="X13" s="86">
        <f>分析係数表!E16</f>
        <v>1.2952602682604767E-2</v>
      </c>
      <c r="Y13" s="99">
        <f t="shared" si="9"/>
        <v>0</v>
      </c>
    </row>
    <row r="14" spans="1:25">
      <c r="A14" s="10" t="s">
        <v>2</v>
      </c>
      <c r="B14" s="9" t="s">
        <v>388</v>
      </c>
      <c r="C14" s="100"/>
      <c r="D14" s="86">
        <f>投入係数表!AE14</f>
        <v>5.6752096049221339E-4</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98">
        <f t="shared" si="8"/>
        <v>0</v>
      </c>
      <c r="X14" s="86">
        <f>分析係数表!E17</f>
        <v>4.2061277361062542E-2</v>
      </c>
      <c r="Y14" s="99">
        <f t="shared" si="9"/>
        <v>0</v>
      </c>
    </row>
    <row r="15" spans="1:25">
      <c r="A15" s="10" t="s">
        <v>3</v>
      </c>
      <c r="B15" s="9" t="s">
        <v>31</v>
      </c>
      <c r="C15" s="100"/>
      <c r="D15" s="86">
        <f>投入係数表!AE15</f>
        <v>7.2790731889218677E-5</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98">
        <f t="shared" si="8"/>
        <v>0</v>
      </c>
      <c r="X15" s="86">
        <f>分析係数表!E18</f>
        <v>3.8178621954614265E-2</v>
      </c>
      <c r="Y15" s="99">
        <f t="shared" si="9"/>
        <v>0</v>
      </c>
    </row>
    <row r="16" spans="1:25">
      <c r="A16" s="10" t="s">
        <v>4</v>
      </c>
      <c r="B16" s="9" t="s">
        <v>32</v>
      </c>
      <c r="C16" s="100"/>
      <c r="D16" s="86">
        <f>投入係数表!AE16</f>
        <v>0</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98">
        <f t="shared" si="8"/>
        <v>0</v>
      </c>
      <c r="X16" s="86">
        <f>分析係数表!E19</f>
        <v>8.1137788631236215E-3</v>
      </c>
      <c r="Y16" s="99">
        <f t="shared" si="9"/>
        <v>0</v>
      </c>
    </row>
    <row r="17" spans="1:25">
      <c r="A17" s="10" t="s">
        <v>5</v>
      </c>
      <c r="B17" s="9" t="s">
        <v>33</v>
      </c>
      <c r="C17" s="100"/>
      <c r="D17" s="86">
        <f>投入係数表!AE17</f>
        <v>0</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98">
        <f t="shared" si="8"/>
        <v>0</v>
      </c>
      <c r="X17" s="86">
        <f>分析係数表!E20</f>
        <v>2.4562278789456368E-2</v>
      </c>
      <c r="Y17" s="99">
        <f t="shared" si="9"/>
        <v>0</v>
      </c>
    </row>
    <row r="18" spans="1:25">
      <c r="A18" s="10" t="s">
        <v>6</v>
      </c>
      <c r="B18" s="9" t="s">
        <v>34</v>
      </c>
      <c r="C18" s="100"/>
      <c r="D18" s="86">
        <f>投入係数表!AE18</f>
        <v>3.1676305783994737E-4</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98">
        <f t="shared" si="8"/>
        <v>0</v>
      </c>
      <c r="X18" s="86">
        <f>分析係数表!E21</f>
        <v>5.4343995376178865E-2</v>
      </c>
      <c r="Y18" s="99">
        <f t="shared" si="9"/>
        <v>0</v>
      </c>
    </row>
    <row r="19" spans="1:25">
      <c r="A19" s="10" t="s">
        <v>7</v>
      </c>
      <c r="B19" s="9" t="s">
        <v>277</v>
      </c>
      <c r="C19" s="100"/>
      <c r="D19" s="86">
        <f>投入係数表!AE19</f>
        <v>0</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98">
        <f t="shared" si="8"/>
        <v>0</v>
      </c>
      <c r="X19" s="86">
        <f>分析係数表!E22</f>
        <v>2.8940662878506891E-2</v>
      </c>
      <c r="Y19" s="99">
        <f t="shared" si="9"/>
        <v>0</v>
      </c>
    </row>
    <row r="20" spans="1:25">
      <c r="A20" s="10" t="s">
        <v>8</v>
      </c>
      <c r="B20" s="9" t="s">
        <v>278</v>
      </c>
      <c r="C20" s="100"/>
      <c r="D20" s="86">
        <f>投入係数表!AE20</f>
        <v>0</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98">
        <f t="shared" si="8"/>
        <v>0</v>
      </c>
      <c r="X20" s="86">
        <f>分析係数表!E23</f>
        <v>3.4275414947972954E-2</v>
      </c>
      <c r="Y20" s="99">
        <f t="shared" si="9"/>
        <v>0</v>
      </c>
    </row>
    <row r="21" spans="1:25">
      <c r="A21" s="10" t="s">
        <v>9</v>
      </c>
      <c r="B21" s="9" t="s">
        <v>279</v>
      </c>
      <c r="C21" s="100"/>
      <c r="D21" s="86">
        <f>投入係数表!AE21</f>
        <v>0</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98">
        <f t="shared" si="8"/>
        <v>0</v>
      </c>
      <c r="X21" s="86">
        <f>分析係数表!E24</f>
        <v>4.4933066139114755E-2</v>
      </c>
      <c r="Y21" s="99">
        <f t="shared" si="9"/>
        <v>0</v>
      </c>
    </row>
    <row r="22" spans="1:25">
      <c r="A22" s="10" t="s">
        <v>10</v>
      </c>
      <c r="B22" s="9" t="s">
        <v>280</v>
      </c>
      <c r="C22" s="100"/>
      <c r="D22" s="86">
        <f>投入係数表!AE22</f>
        <v>0</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98">
        <f t="shared" si="8"/>
        <v>0</v>
      </c>
      <c r="X22" s="86">
        <f>分析係数表!E25</f>
        <v>3.4440766876912506E-2</v>
      </c>
      <c r="Y22" s="99">
        <f t="shared" si="9"/>
        <v>0</v>
      </c>
    </row>
    <row r="23" spans="1:25">
      <c r="A23" s="10" t="s">
        <v>11</v>
      </c>
      <c r="B23" s="9" t="s">
        <v>35</v>
      </c>
      <c r="C23" s="100"/>
      <c r="D23" s="86">
        <f>投入係数表!AE23</f>
        <v>1.1412106270767334E-5</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98">
        <f t="shared" si="8"/>
        <v>0</v>
      </c>
      <c r="X23" s="86">
        <f>分析係数表!E26</f>
        <v>2.4685974681555249E-2</v>
      </c>
      <c r="Y23" s="99">
        <f t="shared" si="9"/>
        <v>0</v>
      </c>
    </row>
    <row r="24" spans="1:25">
      <c r="A24" s="10" t="s">
        <v>12</v>
      </c>
      <c r="B24" s="9" t="s">
        <v>389</v>
      </c>
      <c r="C24" s="100"/>
      <c r="D24" s="86">
        <f>投入係数表!AE24</f>
        <v>6.4154543359989336E-5</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98">
        <f t="shared" si="8"/>
        <v>0</v>
      </c>
      <c r="X24" s="86">
        <f>分析係数表!E27</f>
        <v>2.2430380263578655E-2</v>
      </c>
      <c r="Y24" s="99">
        <f t="shared" si="9"/>
        <v>0</v>
      </c>
    </row>
    <row r="25" spans="1:25">
      <c r="A25" s="10" t="s">
        <v>13</v>
      </c>
      <c r="B25" s="9" t="s">
        <v>197</v>
      </c>
      <c r="C25" s="100"/>
      <c r="D25" s="86">
        <f>投入係数表!AE25</f>
        <v>0</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98">
        <f t="shared" si="8"/>
        <v>0</v>
      </c>
      <c r="X25" s="86">
        <f>分析係数表!E28</f>
        <v>2.8133457885501985E-2</v>
      </c>
      <c r="Y25" s="99">
        <f t="shared" si="9"/>
        <v>0</v>
      </c>
    </row>
    <row r="26" spans="1:25">
      <c r="A26" s="10" t="s">
        <v>14</v>
      </c>
      <c r="B26" s="9" t="s">
        <v>55</v>
      </c>
      <c r="C26" s="100"/>
      <c r="D26" s="86">
        <f>投入係数表!AE26</f>
        <v>7.0323249452296002E-5</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98">
        <f t="shared" si="8"/>
        <v>0</v>
      </c>
      <c r="X26" s="86">
        <f>分析係数表!E29</f>
        <v>6.1557890505000185E-2</v>
      </c>
      <c r="Y26" s="99">
        <f t="shared" si="9"/>
        <v>0</v>
      </c>
    </row>
    <row r="27" spans="1:25">
      <c r="A27" s="10" t="s">
        <v>15</v>
      </c>
      <c r="B27" s="9" t="s">
        <v>36</v>
      </c>
      <c r="C27" s="100"/>
      <c r="D27" s="86">
        <f>投入係数表!AE27</f>
        <v>9.0174145657338865E-3</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98">
        <f t="shared" si="8"/>
        <v>0</v>
      </c>
      <c r="X27" s="86">
        <f>分析係数表!E30</f>
        <v>6.5897217034789901E-2</v>
      </c>
      <c r="Y27" s="99">
        <f t="shared" si="9"/>
        <v>0</v>
      </c>
    </row>
    <row r="28" spans="1:25">
      <c r="A28" s="10" t="s">
        <v>16</v>
      </c>
      <c r="B28" s="9" t="s">
        <v>198</v>
      </c>
      <c r="C28" s="100"/>
      <c r="D28" s="86">
        <f>投入係数表!AE28</f>
        <v>3.7579757514332218E-3</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98">
        <f t="shared" si="8"/>
        <v>0</v>
      </c>
      <c r="X28" s="86">
        <f>分析係数表!E31</f>
        <v>6.5953615120199595E-3</v>
      </c>
      <c r="Y28" s="99">
        <f t="shared" si="9"/>
        <v>0</v>
      </c>
    </row>
    <row r="29" spans="1:25">
      <c r="A29" s="10" t="s">
        <v>17</v>
      </c>
      <c r="B29" s="9" t="s">
        <v>281</v>
      </c>
      <c r="C29" s="100"/>
      <c r="D29" s="86">
        <f>投入係数表!AE29</f>
        <v>3.8832004851070473E-4</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98">
        <f t="shared" si="8"/>
        <v>0</v>
      </c>
      <c r="X29" s="86">
        <f>分析係数表!E32</f>
        <v>1.7896698615548455E-2</v>
      </c>
      <c r="Y29" s="99">
        <f t="shared" si="9"/>
        <v>0</v>
      </c>
    </row>
    <row r="30" spans="1:25">
      <c r="A30" s="10" t="s">
        <v>18</v>
      </c>
      <c r="B30" s="9" t="s">
        <v>282</v>
      </c>
      <c r="C30" s="100"/>
      <c r="D30" s="86">
        <f>投入係数表!AE30</f>
        <v>1.2337412184613334E-5</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98">
        <f t="shared" si="8"/>
        <v>0</v>
      </c>
      <c r="X30" s="86">
        <f>分析係数表!E33</f>
        <v>6.2471900008991998E-2</v>
      </c>
      <c r="Y30" s="99">
        <f t="shared" si="9"/>
        <v>0</v>
      </c>
    </row>
    <row r="31" spans="1:25">
      <c r="A31" s="10" t="s">
        <v>19</v>
      </c>
      <c r="B31" s="9" t="s">
        <v>283</v>
      </c>
      <c r="C31" s="100"/>
      <c r="D31" s="86">
        <f>投入係数表!AE31</f>
        <v>1.4129421304428422E-3</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98">
        <f t="shared" si="8"/>
        <v>0</v>
      </c>
      <c r="X31" s="86">
        <f>分析係数表!E34</f>
        <v>0.14658203786750718</v>
      </c>
      <c r="Y31" s="99">
        <f t="shared" si="9"/>
        <v>0</v>
      </c>
    </row>
    <row r="32" spans="1:25">
      <c r="A32" s="10" t="s">
        <v>20</v>
      </c>
      <c r="B32" s="9" t="s">
        <v>37</v>
      </c>
      <c r="C32" s="100"/>
      <c r="D32" s="86">
        <f>投入係数表!AE32</f>
        <v>7.6431193789593455E-2</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98">
        <f t="shared" si="8"/>
        <v>0</v>
      </c>
      <c r="X32" s="86">
        <f>分析係数表!E35</f>
        <v>4.3787951741632962E-2</v>
      </c>
      <c r="Y32" s="99">
        <f t="shared" si="9"/>
        <v>0</v>
      </c>
    </row>
    <row r="33" spans="1:25">
      <c r="A33" s="10" t="s">
        <v>21</v>
      </c>
      <c r="B33" s="9" t="s">
        <v>38</v>
      </c>
      <c r="C33" s="85">
        <f>最終需要_まとめ!C34</f>
        <v>0</v>
      </c>
      <c r="D33" s="86">
        <f>投入係数表!AE33</f>
        <v>2.8263469138426072E-2</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98">
        <f t="shared" si="8"/>
        <v>0</v>
      </c>
      <c r="X33" s="86">
        <f>分析係数表!E36</f>
        <v>1.4152245516969955E-2</v>
      </c>
      <c r="Y33" s="99">
        <f t="shared" si="9"/>
        <v>0</v>
      </c>
    </row>
    <row r="34" spans="1:25">
      <c r="A34" s="10" t="s">
        <v>22</v>
      </c>
      <c r="B34" s="9" t="s">
        <v>409</v>
      </c>
      <c r="C34" s="100"/>
      <c r="D34" s="86">
        <f>投入係数表!AE34</f>
        <v>1.0674945892736687E-3</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98">
        <f t="shared" si="8"/>
        <v>0</v>
      </c>
      <c r="X34" s="86">
        <f>分析係数表!E37</f>
        <v>6.9101643267789628E-2</v>
      </c>
      <c r="Y34" s="99">
        <f t="shared" si="9"/>
        <v>0</v>
      </c>
    </row>
    <row r="35" spans="1:25">
      <c r="A35" s="10" t="s">
        <v>23</v>
      </c>
      <c r="B35" s="9" t="s">
        <v>199</v>
      </c>
      <c r="C35" s="100"/>
      <c r="D35" s="86">
        <f>投入係数表!AE35</f>
        <v>3.2160549212240808E-3</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98">
        <f t="shared" si="8"/>
        <v>0</v>
      </c>
      <c r="X35" s="86">
        <f>分析係数表!E38</f>
        <v>3.4218337111297577E-2</v>
      </c>
      <c r="Y35" s="99">
        <f t="shared" si="9"/>
        <v>0</v>
      </c>
    </row>
    <row r="36" spans="1:25">
      <c r="A36" s="10" t="s">
        <v>24</v>
      </c>
      <c r="B36" s="9" t="s">
        <v>39</v>
      </c>
      <c r="C36" s="100"/>
      <c r="D36" s="86">
        <f>投入係数表!AE36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98">
        <f t="shared" si="8"/>
        <v>0</v>
      </c>
      <c r="X36" s="86">
        <f>分析係数表!E39</f>
        <v>5.4632803645743147E-2</v>
      </c>
      <c r="Y36" s="99">
        <f t="shared" si="9"/>
        <v>0</v>
      </c>
    </row>
    <row r="37" spans="1:25">
      <c r="A37" s="10" t="s">
        <v>25</v>
      </c>
      <c r="B37" s="9" t="s">
        <v>40</v>
      </c>
      <c r="C37" s="100"/>
      <c r="D37" s="86">
        <f>投入係数表!AE37</f>
        <v>9.2530591384600011E-7</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98">
        <f t="shared" si="8"/>
        <v>0</v>
      </c>
      <c r="X37" s="86">
        <f>分析係数表!E40</f>
        <v>7.1051953968348291E-2</v>
      </c>
      <c r="Y37" s="99">
        <f t="shared" si="9"/>
        <v>0</v>
      </c>
    </row>
    <row r="38" spans="1:25">
      <c r="A38" s="10" t="s">
        <v>26</v>
      </c>
      <c r="B38" s="9" t="s">
        <v>285</v>
      </c>
      <c r="C38" s="100"/>
      <c r="D38" s="86">
        <f>投入係数表!AE38</f>
        <v>6.168706092306667E-6</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98">
        <f t="shared" si="8"/>
        <v>0</v>
      </c>
      <c r="X38" s="86">
        <f>分析係数表!E41</f>
        <v>9.872112035903656E-2</v>
      </c>
      <c r="Y38" s="99">
        <f t="shared" si="9"/>
        <v>0</v>
      </c>
    </row>
    <row r="39" spans="1:25">
      <c r="A39" s="10" t="s">
        <v>56</v>
      </c>
      <c r="B39" s="9" t="s">
        <v>391</v>
      </c>
      <c r="C39" s="100"/>
      <c r="D39" s="86">
        <f>投入係数表!AE39</f>
        <v>3.0473408095994938E-4</v>
      </c>
      <c r="E39" s="87">
        <f>$C$33*D39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S39*T39</f>
        <v>0</v>
      </c>
      <c r="V39" s="97">
        <f>分析係数表!D42</f>
        <v>0.13686157986208444</v>
      </c>
      <c r="W39" s="98">
        <f>ROUND(S39*V39,0)</f>
        <v>0</v>
      </c>
      <c r="X39" s="86">
        <f>分析係数表!E42</f>
        <v>0.12798116275158378</v>
      </c>
      <c r="Y39" s="99">
        <f>ROUND(S39*X39,0)</f>
        <v>0</v>
      </c>
    </row>
    <row r="40" spans="1:25">
      <c r="A40" s="10" t="s">
        <v>200</v>
      </c>
      <c r="B40" s="9" t="s">
        <v>41</v>
      </c>
      <c r="C40" s="100"/>
      <c r="D40" s="86">
        <f>投入係数表!AE40</f>
        <v>2.6587123257841735E-2</v>
      </c>
      <c r="E40" s="87">
        <f>$C$33*D40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S40*T40</f>
        <v>0</v>
      </c>
      <c r="V40" s="97">
        <f>分析係数表!D43</f>
        <v>0.11965406207615147</v>
      </c>
      <c r="W40" s="98">
        <f>ROUND(S40*V40,0)</f>
        <v>0</v>
      </c>
      <c r="X40" s="86">
        <f>分析係数表!E43</f>
        <v>0.10089499703022012</v>
      </c>
      <c r="Y40" s="99">
        <f>ROUND(S40*X40,0)</f>
        <v>0</v>
      </c>
    </row>
    <row r="41" spans="1:25">
      <c r="A41" s="10" t="s">
        <v>352</v>
      </c>
      <c r="B41" s="9" t="s">
        <v>42</v>
      </c>
      <c r="C41" s="100"/>
      <c r="D41" s="86">
        <f>投入係数表!AE41</f>
        <v>5.0891825261530001E-4</v>
      </c>
      <c r="E41" s="87">
        <f>$C$33*D41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S41*T41</f>
        <v>0</v>
      </c>
      <c r="V41" s="97">
        <f>分析係数表!D44</f>
        <v>0.14406819380410243</v>
      </c>
      <c r="W41" s="98">
        <f>ROUND(S41*V41,0)</f>
        <v>0</v>
      </c>
      <c r="X41" s="86">
        <f>分析係数表!E44</f>
        <v>0.11993705213297758</v>
      </c>
      <c r="Y41" s="99">
        <f>ROUND(S41*X41,0)</f>
        <v>0</v>
      </c>
    </row>
    <row r="42" spans="1:25">
      <c r="A42" s="10" t="s">
        <v>353</v>
      </c>
      <c r="B42" s="9" t="s">
        <v>287</v>
      </c>
      <c r="C42" s="100"/>
      <c r="D42" s="86">
        <f>投入係数表!AE42</f>
        <v>3.0781843400610272E-4</v>
      </c>
      <c r="E42" s="87">
        <f>$C$33*D42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S42*T42</f>
        <v>0</v>
      </c>
      <c r="V42" s="97">
        <f>分析係数表!D45</f>
        <v>0</v>
      </c>
      <c r="W42" s="98">
        <f>ROUND(S42*V42,0)</f>
        <v>0</v>
      </c>
      <c r="X42" s="86">
        <f>分析係数表!E45</f>
        <v>0</v>
      </c>
      <c r="Y42" s="99">
        <f>ROUND(S42*X42,0)</f>
        <v>0</v>
      </c>
    </row>
    <row r="43" spans="1:25">
      <c r="A43" s="10" t="s">
        <v>354</v>
      </c>
      <c r="B43" s="9" t="s">
        <v>288</v>
      </c>
      <c r="C43" s="100"/>
      <c r="D43" s="86">
        <f>投入係数表!AE43</f>
        <v>1.7429679063812489E-3</v>
      </c>
      <c r="E43" s="87">
        <f>$C$33*D43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S43*T43</f>
        <v>0</v>
      </c>
      <c r="V43" s="97">
        <f>分析係数表!D46</f>
        <v>2.303242583452741E-3</v>
      </c>
      <c r="W43" s="98">
        <f>ROUND(S43*V43,0)</f>
        <v>0</v>
      </c>
      <c r="X43" s="86">
        <f>分析係数表!E46</f>
        <v>2.2926285623308391E-3</v>
      </c>
      <c r="Y43" s="99">
        <f>ROUND(S43*X43,0)</f>
        <v>0</v>
      </c>
    </row>
    <row r="44" spans="1:25">
      <c r="A44" s="216">
        <v>40</v>
      </c>
      <c r="B44" s="20" t="s">
        <v>156</v>
      </c>
      <c r="C44" s="224">
        <f>SUM(C5:C43)</f>
        <v>0</v>
      </c>
      <c r="D44" s="103">
        <f>投入係数表!AE44</f>
        <v>0.15553929758794338</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12">
        <f>SUM(W5:W43)</f>
        <v>0</v>
      </c>
      <c r="X44" s="103">
        <f>分析係数表!E47</f>
        <v>5.7136770824146227E-2</v>
      </c>
      <c r="Y44" s="113">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409</v>
      </c>
      <c r="S2" s="5" t="s">
        <v>158</v>
      </c>
      <c r="U2" s="74" t="s">
        <v>216</v>
      </c>
      <c r="W2" s="5" t="s">
        <v>135</v>
      </c>
      <c r="Y2" s="5" t="s">
        <v>159</v>
      </c>
    </row>
    <row r="3" spans="1:25" ht="45">
      <c r="B3" s="75"/>
      <c r="C3" s="76" t="s">
        <v>234</v>
      </c>
      <c r="D3" s="76" t="s">
        <v>422</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投入係数表!AF5</f>
        <v>1.7684864556043583E-5</v>
      </c>
      <c r="E5" s="87">
        <f t="shared" ref="E5:E38" si="0">$C$34*D5</f>
        <v>3.7710527997326059E-4</v>
      </c>
      <c r="F5" s="86">
        <f>分析係数表!C8</f>
        <v>0.16988323914406789</v>
      </c>
      <c r="G5" s="87">
        <f t="shared" ref="G5:G38" si="1">E5*F5</f>
        <v>6.4063866460188103E-5</v>
      </c>
      <c r="H5" s="87">
        <f t="array" ref="H5:H43">MMULT(逆行列係数!C5:AO43,'30'!G5:G43)</f>
        <v>2.7421616184730019E-4</v>
      </c>
      <c r="I5" s="87">
        <f t="shared" ref="I5:I38" si="2">C5+H5</f>
        <v>2.7421616184730019E-4</v>
      </c>
      <c r="J5" s="86">
        <f>分析係数表!G8</f>
        <v>0.11982810575688495</v>
      </c>
      <c r="K5" s="88">
        <f t="shared" ref="K5:K38" si="3">I5*J5</f>
        <v>3.2858803242085363E-5</v>
      </c>
      <c r="L5" s="89" t="s">
        <v>192</v>
      </c>
      <c r="M5" s="90" t="s">
        <v>192</v>
      </c>
      <c r="N5" s="91">
        <f>分析係数表!H8</f>
        <v>1.1007693311748612E-2</v>
      </c>
      <c r="O5" s="92">
        <f t="shared" ref="O5:O43" si="4">$M$44*N5</f>
        <v>6.7346023388063933E-2</v>
      </c>
      <c r="P5" s="86">
        <f>分析係数表!C8</f>
        <v>0.16988323914406789</v>
      </c>
      <c r="Q5" s="92">
        <f t="shared" ref="Q5:Q38" si="5">O5*P5</f>
        <v>1.1440960596636454E-2</v>
      </c>
      <c r="R5" s="93">
        <f t="array" ref="R5:R43">MMULT(逆行列係数!C5:AO43,'30'!Q5:Q43)</f>
        <v>1.9172676275298638E-2</v>
      </c>
      <c r="S5" s="94">
        <f t="shared" ref="S5:S38" si="6">I5+R5</f>
        <v>1.9446892437145938E-2</v>
      </c>
      <c r="T5" s="95">
        <f>分析係数表!F8</f>
        <v>0.4520504153237429</v>
      </c>
      <c r="U5" s="96">
        <f t="shared" ref="U5:U38" si="7">S5*T5</f>
        <v>8.7909758029679763E-3</v>
      </c>
      <c r="V5" s="97">
        <f>分析係数表!D8</f>
        <v>0.2736524906322878</v>
      </c>
      <c r="W5" s="98">
        <f t="shared" ref="W5:W38" si="8">ROUND(S5*V5,0)</f>
        <v>0</v>
      </c>
      <c r="X5" s="86">
        <f>分析係数表!E8</f>
        <v>4.6479574456934729E-2</v>
      </c>
      <c r="Y5" s="99">
        <f t="shared" ref="Y5:Y38" si="9">ROUND(S5*X5,0)</f>
        <v>0</v>
      </c>
    </row>
    <row r="6" spans="1:25">
      <c r="A6" s="10" t="s">
        <v>226</v>
      </c>
      <c r="B6" s="9" t="s">
        <v>274</v>
      </c>
      <c r="C6" s="100"/>
      <c r="D6" s="86">
        <f>投入係数表!AF6</f>
        <v>0</v>
      </c>
      <c r="E6" s="87">
        <f t="shared" si="0"/>
        <v>0</v>
      </c>
      <c r="F6" s="86">
        <f>分析係数表!C9</f>
        <v>0.40976645435244163</v>
      </c>
      <c r="G6" s="87">
        <f t="shared" si="1"/>
        <v>0</v>
      </c>
      <c r="H6" s="87">
        <v>3.0146004315274942E-4</v>
      </c>
      <c r="I6" s="87">
        <f t="shared" si="2"/>
        <v>3.0146004315274942E-4</v>
      </c>
      <c r="J6" s="86">
        <f>分析係数表!G9</f>
        <v>0.27278621711745094</v>
      </c>
      <c r="K6" s="88">
        <f t="shared" si="3"/>
        <v>8.2234144783702035E-5</v>
      </c>
      <c r="L6" s="89"/>
      <c r="M6" s="90"/>
      <c r="N6" s="91">
        <f>分析係数表!H9</f>
        <v>5.6766522140644718E-4</v>
      </c>
      <c r="O6" s="92">
        <f t="shared" si="4"/>
        <v>3.4730251102313924E-3</v>
      </c>
      <c r="P6" s="86">
        <f>分析係数表!C9</f>
        <v>0.40976645435244163</v>
      </c>
      <c r="Q6" s="92">
        <f t="shared" si="5"/>
        <v>1.4231291852965155E-3</v>
      </c>
      <c r="R6" s="93">
        <v>1.9156499449505466E-3</v>
      </c>
      <c r="S6" s="94">
        <f t="shared" si="6"/>
        <v>2.2171099881032959E-3</v>
      </c>
      <c r="T6" s="95">
        <f>分析係数表!F9</f>
        <v>0.74407187847350875</v>
      </c>
      <c r="U6" s="96">
        <f t="shared" si="7"/>
        <v>1.6496891936303979E-3</v>
      </c>
      <c r="V6" s="97">
        <f>分析係数表!D9</f>
        <v>0.14440533530937386</v>
      </c>
      <c r="W6" s="98">
        <f t="shared" si="8"/>
        <v>0</v>
      </c>
      <c r="X6" s="86">
        <f>分析係数表!E9</f>
        <v>0.11439422008151168</v>
      </c>
      <c r="Y6" s="99">
        <f t="shared" si="9"/>
        <v>0</v>
      </c>
    </row>
    <row r="7" spans="1:25">
      <c r="A7" s="10" t="s">
        <v>227</v>
      </c>
      <c r="B7" s="9" t="s">
        <v>275</v>
      </c>
      <c r="C7" s="100"/>
      <c r="D7" s="86">
        <f>投入係数表!AF7</f>
        <v>1.4737387130036318E-6</v>
      </c>
      <c r="E7" s="87">
        <f t="shared" si="0"/>
        <v>3.1425439997771709E-5</v>
      </c>
      <c r="F7" s="86">
        <f>分析係数表!C10</f>
        <v>0.68007710705743762</v>
      </c>
      <c r="G7" s="87">
        <f t="shared" si="1"/>
        <v>2.1371722321691673E-5</v>
      </c>
      <c r="H7" s="87">
        <v>2.0963593229186283E-4</v>
      </c>
      <c r="I7" s="87">
        <f t="shared" si="2"/>
        <v>2.0963593229186283E-4</v>
      </c>
      <c r="J7" s="86">
        <f>分析係数表!G10</f>
        <v>0.17854260725424764</v>
      </c>
      <c r="K7" s="88">
        <f t="shared" si="3"/>
        <v>3.7428945925564116E-5</v>
      </c>
      <c r="L7" s="89"/>
      <c r="M7" s="90"/>
      <c r="N7" s="91">
        <f>分析係数表!H10</f>
        <v>1.290834700219075E-3</v>
      </c>
      <c r="O7" s="92">
        <f t="shared" si="4"/>
        <v>7.8974387684197546E-3</v>
      </c>
      <c r="P7" s="86">
        <f>分析係数表!C10</f>
        <v>0.68007710705743762</v>
      </c>
      <c r="Q7" s="92">
        <f t="shared" si="5"/>
        <v>5.3708673107901598E-3</v>
      </c>
      <c r="R7" s="93">
        <v>9.0591923352721197E-3</v>
      </c>
      <c r="S7" s="94">
        <f t="shared" si="6"/>
        <v>9.2688282675639829E-3</v>
      </c>
      <c r="T7" s="95">
        <f>分析係数表!F10</f>
        <v>0.51654343606185527</v>
      </c>
      <c r="U7" s="96">
        <f t="shared" si="7"/>
        <v>4.7877524015947533E-3</v>
      </c>
      <c r="V7" s="97">
        <f>分析係数表!D10</f>
        <v>9.7799297694606213E-2</v>
      </c>
      <c r="W7" s="98">
        <f t="shared" si="8"/>
        <v>0</v>
      </c>
      <c r="X7" s="86">
        <f>分析係数表!E10</f>
        <v>2.6958057972911079E-2</v>
      </c>
      <c r="Y7" s="99">
        <f t="shared" si="9"/>
        <v>0</v>
      </c>
    </row>
    <row r="8" spans="1:25">
      <c r="A8" s="10" t="s">
        <v>228</v>
      </c>
      <c r="B8" s="9" t="s">
        <v>27</v>
      </c>
      <c r="C8" s="100"/>
      <c r="D8" s="86">
        <f>投入係数表!AF8</f>
        <v>9.8249247533575445E-6</v>
      </c>
      <c r="E8" s="87">
        <f t="shared" si="0"/>
        <v>2.0950293331847806E-4</v>
      </c>
      <c r="F8" s="86">
        <f>分析係数表!C11</f>
        <v>2.1147201560344109E-2</v>
      </c>
      <c r="G8" s="87">
        <f t="shared" si="1"/>
        <v>4.4304007583691873E-6</v>
      </c>
      <c r="H8" s="87">
        <v>4.7707995831023078E-3</v>
      </c>
      <c r="I8" s="87">
        <f t="shared" si="2"/>
        <v>4.7707995831023078E-3</v>
      </c>
      <c r="J8" s="86">
        <f>分析係数表!G11</f>
        <v>0.2349962690544718</v>
      </c>
      <c r="K8" s="88">
        <f t="shared" si="3"/>
        <v>1.1211201024356719E-3</v>
      </c>
      <c r="L8" s="89"/>
      <c r="M8" s="90"/>
      <c r="N8" s="91">
        <f>分析係数表!H11</f>
        <v>-2.2238602446561594E-5</v>
      </c>
      <c r="O8" s="92">
        <f t="shared" si="4"/>
        <v>-1.3605770056161572E-4</v>
      </c>
      <c r="P8" s="86">
        <f>分析係数表!C11</f>
        <v>2.1147201560344109E-2</v>
      </c>
      <c r="Q8" s="92">
        <f t="shared" si="5"/>
        <v>-2.8772396176134316E-6</v>
      </c>
      <c r="R8" s="93">
        <v>1.5821472063056771E-3</v>
      </c>
      <c r="S8" s="94">
        <f t="shared" si="6"/>
        <v>6.3529467894079851E-3</v>
      </c>
      <c r="T8" s="95">
        <f>分析係数表!F11</f>
        <v>0.38828483104146677</v>
      </c>
      <c r="U8" s="96">
        <f t="shared" si="7"/>
        <v>2.4667528707407083E-3</v>
      </c>
      <c r="V8" s="97">
        <f>分析係数表!D11</f>
        <v>2.238567316917173E-2</v>
      </c>
      <c r="W8" s="98">
        <f t="shared" si="8"/>
        <v>0</v>
      </c>
      <c r="X8" s="86">
        <f>分析係数表!E11</f>
        <v>2.1852680950858117E-2</v>
      </c>
      <c r="Y8" s="99">
        <f t="shared" si="9"/>
        <v>0</v>
      </c>
    </row>
    <row r="9" spans="1:25">
      <c r="A9" s="10" t="s">
        <v>229</v>
      </c>
      <c r="B9" s="9" t="s">
        <v>196</v>
      </c>
      <c r="C9" s="100"/>
      <c r="D9" s="86">
        <f>投入係数表!AF9</f>
        <v>7.7125659313856729E-5</v>
      </c>
      <c r="E9" s="87">
        <f t="shared" si="0"/>
        <v>1.6445980265500529E-3</v>
      </c>
      <c r="F9" s="86">
        <f>分析係数表!C12</f>
        <v>0.26979296775158057</v>
      </c>
      <c r="G9" s="87">
        <f t="shared" si="1"/>
        <v>4.4370098234133149E-4</v>
      </c>
      <c r="H9" s="87">
        <v>1.5610173566174316E-3</v>
      </c>
      <c r="I9" s="87">
        <f t="shared" si="2"/>
        <v>1.5610173566174316E-3</v>
      </c>
      <c r="J9" s="86">
        <f>分析係数表!G12</f>
        <v>0.14399966915404239</v>
      </c>
      <c r="K9" s="88">
        <f t="shared" si="3"/>
        <v>2.2478598289662794E-4</v>
      </c>
      <c r="L9" s="89"/>
      <c r="M9" s="90"/>
      <c r="N9" s="91">
        <f>分析係数表!H12</f>
        <v>8.4790563397567215E-2</v>
      </c>
      <c r="O9" s="92">
        <f t="shared" si="4"/>
        <v>0.51875602852824909</v>
      </c>
      <c r="P9" s="86">
        <f>分析係数表!C12</f>
        <v>0.26979296775158057</v>
      </c>
      <c r="Q9" s="92">
        <f t="shared" si="5"/>
        <v>0.13995672847565993</v>
      </c>
      <c r="R9" s="93">
        <v>0.17680910445904383</v>
      </c>
      <c r="S9" s="94">
        <f t="shared" si="6"/>
        <v>0.17837012181566125</v>
      </c>
      <c r="T9" s="95">
        <f>分析係数表!F12</f>
        <v>0.33481714299007204</v>
      </c>
      <c r="U9" s="96">
        <f t="shared" si="7"/>
        <v>5.972137458111082E-2</v>
      </c>
      <c r="V9" s="97">
        <f>分析係数表!D12</f>
        <v>3.7088865741159563E-2</v>
      </c>
      <c r="W9" s="98">
        <f t="shared" si="8"/>
        <v>0</v>
      </c>
      <c r="X9" s="86">
        <f>分析係数表!E12</f>
        <v>3.539948357013805E-2</v>
      </c>
      <c r="Y9" s="99">
        <f t="shared" si="9"/>
        <v>0</v>
      </c>
    </row>
    <row r="10" spans="1:25">
      <c r="A10" s="10" t="s">
        <v>230</v>
      </c>
      <c r="B10" s="9" t="s">
        <v>28</v>
      </c>
      <c r="C10" s="100"/>
      <c r="D10" s="86">
        <f>投入係数表!AF10</f>
        <v>2.0258994841423259E-3</v>
      </c>
      <c r="E10" s="87">
        <f t="shared" si="0"/>
        <v>4.319950485027018E-2</v>
      </c>
      <c r="F10" s="86">
        <f>分析係数表!C13</f>
        <v>6.684233532602335E-2</v>
      </c>
      <c r="G10" s="87">
        <f t="shared" si="1"/>
        <v>2.8875557891199317E-3</v>
      </c>
      <c r="H10" s="87">
        <v>3.6251607850037696E-3</v>
      </c>
      <c r="I10" s="87">
        <f t="shared" si="2"/>
        <v>3.6251607850037696E-3</v>
      </c>
      <c r="J10" s="86">
        <f>分析係数表!G13</f>
        <v>0.23596605339775753</v>
      </c>
      <c r="K10" s="88">
        <f t="shared" si="3"/>
        <v>8.5541488336965605E-4</v>
      </c>
      <c r="L10" s="89"/>
      <c r="M10" s="90"/>
      <c r="N10" s="91">
        <f>分析係数表!H13</f>
        <v>1.6879182236800124E-2</v>
      </c>
      <c r="O10" s="92">
        <f t="shared" si="4"/>
        <v>0.10326830240425351</v>
      </c>
      <c r="P10" s="86">
        <f>分析係数表!C13</f>
        <v>6.684233532602335E-2</v>
      </c>
      <c r="Q10" s="92">
        <f t="shared" si="5"/>
        <v>6.9026944978542969E-3</v>
      </c>
      <c r="R10" s="93">
        <v>7.7117599685985966E-3</v>
      </c>
      <c r="S10" s="94">
        <f t="shared" si="6"/>
        <v>1.1336920753602367E-2</v>
      </c>
      <c r="T10" s="95">
        <f>分析係数表!F13</f>
        <v>0.36934894381465649</v>
      </c>
      <c r="U10" s="96">
        <f t="shared" si="7"/>
        <v>4.1872797064534933E-3</v>
      </c>
      <c r="V10" s="97">
        <f>分析係数表!D13</f>
        <v>0.1651861487951434</v>
      </c>
      <c r="W10" s="98">
        <f t="shared" si="8"/>
        <v>0</v>
      </c>
      <c r="X10" s="86">
        <f>分析係数表!E13</f>
        <v>0.12199715046769498</v>
      </c>
      <c r="Y10" s="99">
        <f t="shared" si="9"/>
        <v>0</v>
      </c>
    </row>
    <row r="11" spans="1:25">
      <c r="A11" s="10" t="s">
        <v>231</v>
      </c>
      <c r="B11" s="9" t="s">
        <v>276</v>
      </c>
      <c r="C11" s="100"/>
      <c r="D11" s="86">
        <f>投入係数表!AF11</f>
        <v>5.5726973201043993E-3</v>
      </c>
      <c r="E11" s="87">
        <f t="shared" si="0"/>
        <v>0.11883006377824076</v>
      </c>
      <c r="F11" s="86">
        <f>分析係数表!C14</f>
        <v>0.21710827927701792</v>
      </c>
      <c r="G11" s="87">
        <f t="shared" si="1"/>
        <v>2.5798990673272147E-2</v>
      </c>
      <c r="H11" s="87">
        <v>3.9613179971803809E-2</v>
      </c>
      <c r="I11" s="87">
        <f t="shared" si="2"/>
        <v>3.9613179971803809E-2</v>
      </c>
      <c r="J11" s="86">
        <f>分析係数表!G14</f>
        <v>0.17574790290253137</v>
      </c>
      <c r="K11" s="88">
        <f t="shared" si="3"/>
        <v>6.9619333073450765E-3</v>
      </c>
      <c r="L11" s="89"/>
      <c r="M11" s="90"/>
      <c r="N11" s="91">
        <f>分析係数表!H14</f>
        <v>1.1225515443921091E-3</v>
      </c>
      <c r="O11" s="92">
        <f t="shared" si="4"/>
        <v>6.8678678104385736E-3</v>
      </c>
      <c r="P11" s="86">
        <f>分析係数表!C14</f>
        <v>0.21710827927701792</v>
      </c>
      <c r="Q11" s="92">
        <f t="shared" si="5"/>
        <v>1.4910709626263395E-3</v>
      </c>
      <c r="R11" s="93">
        <v>8.3893504468763834E-3</v>
      </c>
      <c r="S11" s="94">
        <f t="shared" si="6"/>
        <v>4.8002530418680189E-2</v>
      </c>
      <c r="T11" s="95">
        <f>分析係数表!F14</f>
        <v>0.32729567218469302</v>
      </c>
      <c r="U11" s="96">
        <f t="shared" si="7"/>
        <v>1.5711020459948107E-2</v>
      </c>
      <c r="V11" s="97">
        <f>分析係数表!D14</f>
        <v>4.5196804531672026E-2</v>
      </c>
      <c r="W11" s="98">
        <f t="shared" si="8"/>
        <v>0</v>
      </c>
      <c r="X11" s="86">
        <f>分析係数表!E14</f>
        <v>3.8130342673435243E-2</v>
      </c>
      <c r="Y11" s="99">
        <f t="shared" si="9"/>
        <v>0</v>
      </c>
    </row>
    <row r="12" spans="1:25">
      <c r="A12" s="10" t="s">
        <v>232</v>
      </c>
      <c r="B12" s="9" t="s">
        <v>29</v>
      </c>
      <c r="C12" s="100"/>
      <c r="D12" s="86">
        <f>投入係数表!AF12</f>
        <v>5.1236982588759598E-4</v>
      </c>
      <c r="E12" s="87">
        <f t="shared" si="0"/>
        <v>1.0925577972558631E-2</v>
      </c>
      <c r="F12" s="86">
        <f>分析係数表!C15</f>
        <v>0.1777237835164599</v>
      </c>
      <c r="G12" s="87">
        <f t="shared" si="1"/>
        <v>1.941735054387213E-3</v>
      </c>
      <c r="H12" s="87">
        <v>6.8143114574785151E-3</v>
      </c>
      <c r="I12" s="87">
        <f t="shared" si="2"/>
        <v>6.8143114574785151E-3</v>
      </c>
      <c r="J12" s="86">
        <f>分析係数表!G15</f>
        <v>0.10387096116118634</v>
      </c>
      <c r="K12" s="88">
        <f t="shared" si="3"/>
        <v>7.0780908073997796E-4</v>
      </c>
      <c r="L12" s="89"/>
      <c r="M12" s="90"/>
      <c r="N12" s="91">
        <f>分析係数表!H15</f>
        <v>7.5144901505810619E-3</v>
      </c>
      <c r="O12" s="92">
        <f t="shared" si="4"/>
        <v>4.597430316215969E-2</v>
      </c>
      <c r="P12" s="86">
        <f>分析係数表!C15</f>
        <v>0.1777237835164599</v>
      </c>
      <c r="Q12" s="92">
        <f t="shared" si="5"/>
        <v>8.1707271025117656E-3</v>
      </c>
      <c r="R12" s="93">
        <v>1.9178311481342077E-2</v>
      </c>
      <c r="S12" s="94">
        <f t="shared" si="6"/>
        <v>2.5992622938820591E-2</v>
      </c>
      <c r="T12" s="95">
        <f>分析係数表!F15</f>
        <v>0.33005409485469872</v>
      </c>
      <c r="U12" s="96">
        <f t="shared" si="7"/>
        <v>8.5789716369719087E-3</v>
      </c>
      <c r="V12" s="97">
        <f>分析係数表!D15</f>
        <v>1.862209422908882E-2</v>
      </c>
      <c r="W12" s="98">
        <f t="shared" si="8"/>
        <v>0</v>
      </c>
      <c r="X12" s="86">
        <f>分析係数表!E15</f>
        <v>1.8544573004253467E-2</v>
      </c>
      <c r="Y12" s="99">
        <f t="shared" si="9"/>
        <v>0</v>
      </c>
    </row>
    <row r="13" spans="1:25">
      <c r="A13" s="10" t="s">
        <v>233</v>
      </c>
      <c r="B13" s="9" t="s">
        <v>30</v>
      </c>
      <c r="C13" s="100"/>
      <c r="D13" s="86">
        <f>投入係数表!AF13</f>
        <v>4.1984359702285132E-2</v>
      </c>
      <c r="E13" s="87">
        <f t="shared" si="0"/>
        <v>0.89525840980318649</v>
      </c>
      <c r="F13" s="86">
        <f>分析係数表!C16</f>
        <v>0.12368252551663639</v>
      </c>
      <c r="G13" s="87">
        <f t="shared" si="1"/>
        <v>0.11072782111446593</v>
      </c>
      <c r="H13" s="87">
        <v>0.12406741627788299</v>
      </c>
      <c r="I13" s="87">
        <f t="shared" si="2"/>
        <v>0.12406741627788299</v>
      </c>
      <c r="J13" s="86">
        <f>分析係数表!G16</f>
        <v>1.9772048092292722E-2</v>
      </c>
      <c r="K13" s="88">
        <f t="shared" si="3"/>
        <v>2.4530669213328037E-3</v>
      </c>
      <c r="L13" s="89"/>
      <c r="M13" s="90"/>
      <c r="N13" s="91">
        <f>分析係数表!H16</f>
        <v>1.7113434381227897E-2</v>
      </c>
      <c r="O13" s="92">
        <f t="shared" si="4"/>
        <v>0.104701477362035</v>
      </c>
      <c r="P13" s="86">
        <f>分析係数表!C16</f>
        <v>0.12368252551663639</v>
      </c>
      <c r="Q13" s="92">
        <f t="shared" si="5"/>
        <v>1.294974314545942E-2</v>
      </c>
      <c r="R13" s="93">
        <v>1.882134745221847E-2</v>
      </c>
      <c r="S13" s="94">
        <f t="shared" si="6"/>
        <v>0.14288876373010145</v>
      </c>
      <c r="T13" s="95">
        <f>分析係数表!F16</f>
        <v>0.17086837167280561</v>
      </c>
      <c r="U13" s="96">
        <f t="shared" si="7"/>
        <v>2.4415170388902681E-2</v>
      </c>
      <c r="V13" s="97">
        <f>分析係数表!D16</f>
        <v>1.2952602682604767E-2</v>
      </c>
      <c r="W13" s="98">
        <f t="shared" si="8"/>
        <v>0</v>
      </c>
      <c r="X13" s="86">
        <f>分析係数表!E16</f>
        <v>1.2952602682604767E-2</v>
      </c>
      <c r="Y13" s="99">
        <f t="shared" si="9"/>
        <v>0</v>
      </c>
    </row>
    <row r="14" spans="1:25">
      <c r="A14" s="10" t="s">
        <v>2</v>
      </c>
      <c r="B14" s="9" t="s">
        <v>388</v>
      </c>
      <c r="C14" s="100"/>
      <c r="D14" s="86">
        <f>投入係数表!AF14</f>
        <v>2.3098398095143589E-3</v>
      </c>
      <c r="E14" s="87">
        <f t="shared" si="0"/>
        <v>4.9254139623174195E-2</v>
      </c>
      <c r="F14" s="86">
        <f>分析係数表!C17</f>
        <v>0.19283956701830429</v>
      </c>
      <c r="G14" s="87">
        <f t="shared" si="1"/>
        <v>9.498146958792017E-3</v>
      </c>
      <c r="H14" s="87">
        <v>1.658445335487798E-2</v>
      </c>
      <c r="I14" s="87">
        <f t="shared" si="2"/>
        <v>1.658445335487798E-2</v>
      </c>
      <c r="J14" s="86">
        <f>分析係数表!G17</f>
        <v>0.23402763404868787</v>
      </c>
      <c r="K14" s="88">
        <f t="shared" si="3"/>
        <v>3.8812203806329179E-3</v>
      </c>
      <c r="L14" s="89"/>
      <c r="M14" s="90"/>
      <c r="N14" s="91">
        <f>分析係数表!H17</f>
        <v>3.1766349957435482E-3</v>
      </c>
      <c r="O14" s="92">
        <f t="shared" si="4"/>
        <v>1.9434928704849901E-2</v>
      </c>
      <c r="P14" s="86">
        <f>分析係数表!C17</f>
        <v>0.19283956701830429</v>
      </c>
      <c r="Q14" s="92">
        <f t="shared" si="5"/>
        <v>3.7478232364748683E-3</v>
      </c>
      <c r="R14" s="93">
        <v>8.6163999944742775E-3</v>
      </c>
      <c r="S14" s="94">
        <f t="shared" si="6"/>
        <v>2.5200853349352258E-2</v>
      </c>
      <c r="T14" s="95">
        <f>分析係数表!F17</f>
        <v>0.36995154049829787</v>
      </c>
      <c r="U14" s="96">
        <f t="shared" si="7"/>
        <v>9.3230945184645565E-3</v>
      </c>
      <c r="V14" s="97">
        <f>分析係数表!D17</f>
        <v>4.4453920652026524E-2</v>
      </c>
      <c r="W14" s="98">
        <f t="shared" si="8"/>
        <v>0</v>
      </c>
      <c r="X14" s="86">
        <f>分析係数表!E17</f>
        <v>4.2061277361062542E-2</v>
      </c>
      <c r="Y14" s="99">
        <f t="shared" si="9"/>
        <v>0</v>
      </c>
    </row>
    <row r="15" spans="1:25">
      <c r="A15" s="10" t="s">
        <v>3</v>
      </c>
      <c r="B15" s="9" t="s">
        <v>31</v>
      </c>
      <c r="C15" s="100"/>
      <c r="D15" s="86">
        <f>投入係数表!AF15</f>
        <v>3.7825960300426551E-5</v>
      </c>
      <c r="E15" s="87">
        <f t="shared" si="0"/>
        <v>8.0658629327614066E-4</v>
      </c>
      <c r="F15" s="86">
        <f>分析係数表!C18</f>
        <v>0.30630539049432115</v>
      </c>
      <c r="G15" s="87">
        <f t="shared" si="1"/>
        <v>2.4706172952931529E-4</v>
      </c>
      <c r="H15" s="87">
        <v>4.0466083815814862E-3</v>
      </c>
      <c r="I15" s="87">
        <f t="shared" si="2"/>
        <v>4.0466083815814862E-3</v>
      </c>
      <c r="J15" s="86">
        <f>分析係数表!G18</f>
        <v>0.21755179396051724</v>
      </c>
      <c r="K15" s="88">
        <f t="shared" si="3"/>
        <v>8.8034691286871763E-4</v>
      </c>
      <c r="L15" s="89"/>
      <c r="M15" s="90"/>
      <c r="N15" s="91">
        <f>分析係数表!H18</f>
        <v>5.3704565311248737E-4</v>
      </c>
      <c r="O15" s="92">
        <f t="shared" si="4"/>
        <v>3.2856919329655853E-3</v>
      </c>
      <c r="P15" s="86">
        <f>分析係数表!C18</f>
        <v>0.30630539049432115</v>
      </c>
      <c r="Q15" s="92">
        <f t="shared" si="5"/>
        <v>1.0064251505710645E-3</v>
      </c>
      <c r="R15" s="93">
        <v>2.6595112379903738E-3</v>
      </c>
      <c r="S15" s="94">
        <f t="shared" si="6"/>
        <v>6.7061196195718599E-3</v>
      </c>
      <c r="T15" s="95">
        <f>分析係数表!F18</f>
        <v>0.4635011306393737</v>
      </c>
      <c r="U15" s="96">
        <f t="shared" si="7"/>
        <v>3.1082940258744438E-3</v>
      </c>
      <c r="V15" s="97">
        <f>分析係数表!D18</f>
        <v>4.1488554421314744E-2</v>
      </c>
      <c r="W15" s="98">
        <f t="shared" si="8"/>
        <v>0</v>
      </c>
      <c r="X15" s="86">
        <f>分析係数表!E18</f>
        <v>3.8178621954614265E-2</v>
      </c>
      <c r="Y15" s="99">
        <f t="shared" si="9"/>
        <v>0</v>
      </c>
    </row>
    <row r="16" spans="1:25">
      <c r="A16" s="10" t="s">
        <v>4</v>
      </c>
      <c r="B16" s="9" t="s">
        <v>32</v>
      </c>
      <c r="C16" s="100"/>
      <c r="D16" s="86">
        <f>投入係数表!AF16</f>
        <v>2.8983528022404759E-4</v>
      </c>
      <c r="E16" s="87">
        <f t="shared" si="0"/>
        <v>6.1803365328951029E-3</v>
      </c>
      <c r="F16" s="86">
        <f>分析係数表!C19</f>
        <v>0.36966314955627488</v>
      </c>
      <c r="G16" s="87">
        <f t="shared" si="1"/>
        <v>2.2846426680677118E-3</v>
      </c>
      <c r="H16" s="87">
        <v>1.0962001355699224E-2</v>
      </c>
      <c r="I16" s="87">
        <f t="shared" si="2"/>
        <v>1.0962001355699224E-2</v>
      </c>
      <c r="J16" s="86">
        <f>分析係数表!G19</f>
        <v>4.2381117789262797E-2</v>
      </c>
      <c r="K16" s="88">
        <f t="shared" si="3"/>
        <v>4.6458187066194731E-4</v>
      </c>
      <c r="L16" s="89"/>
      <c r="M16" s="90"/>
      <c r="N16" s="91">
        <f>分析係数表!H19</f>
        <v>-1.254655481313475E-4</v>
      </c>
      <c r="O16" s="92">
        <f t="shared" si="4"/>
        <v>-7.6760911660135448E-4</v>
      </c>
      <c r="P16" s="86">
        <f>分析係数表!C19</f>
        <v>0.36966314955627488</v>
      </c>
      <c r="Q16" s="92">
        <f t="shared" si="5"/>
        <v>-2.8375680367096655E-4</v>
      </c>
      <c r="R16" s="93">
        <v>1.8009070656705569E-3</v>
      </c>
      <c r="S16" s="94">
        <f t="shared" si="6"/>
        <v>1.2762908421369781E-2</v>
      </c>
      <c r="T16" s="95">
        <f>分析係数表!F19</f>
        <v>0.17645477862102601</v>
      </c>
      <c r="U16" s="96">
        <f t="shared" si="7"/>
        <v>2.2520761800532332E-3</v>
      </c>
      <c r="V16" s="97">
        <f>分析係数表!D19</f>
        <v>8.3109656186295868E-3</v>
      </c>
      <c r="W16" s="98">
        <f t="shared" si="8"/>
        <v>0</v>
      </c>
      <c r="X16" s="86">
        <f>分析係数表!E19</f>
        <v>8.1137788631236215E-3</v>
      </c>
      <c r="Y16" s="99">
        <f t="shared" si="9"/>
        <v>0</v>
      </c>
    </row>
    <row r="17" spans="1:25">
      <c r="A17" s="10" t="s">
        <v>5</v>
      </c>
      <c r="B17" s="9" t="s">
        <v>33</v>
      </c>
      <c r="C17" s="100"/>
      <c r="D17" s="86">
        <f>投入係数表!AF17</f>
        <v>1.5228633367704196E-5</v>
      </c>
      <c r="E17" s="87">
        <f t="shared" si="0"/>
        <v>3.2472954664364105E-4</v>
      </c>
      <c r="F17" s="86">
        <f>分析係数表!C20</f>
        <v>0.11840151680286914</v>
      </c>
      <c r="G17" s="87">
        <f t="shared" si="1"/>
        <v>3.8448470873315147E-5</v>
      </c>
      <c r="H17" s="87">
        <v>1.046003304954484E-3</v>
      </c>
      <c r="I17" s="87">
        <f t="shared" si="2"/>
        <v>1.046003304954484E-3</v>
      </c>
      <c r="J17" s="86">
        <f>分析係数表!G20</f>
        <v>0.11103277983246747</v>
      </c>
      <c r="K17" s="88">
        <f t="shared" si="3"/>
        <v>1.1614065466304454E-4</v>
      </c>
      <c r="L17" s="89"/>
      <c r="M17" s="90"/>
      <c r="N17" s="91">
        <f>分析係数表!H20</f>
        <v>6.0558701736942728E-4</v>
      </c>
      <c r="O17" s="92">
        <f t="shared" si="4"/>
        <v>3.7050339503681778E-3</v>
      </c>
      <c r="P17" s="86">
        <f>分析係数表!C20</f>
        <v>0.11840151680286914</v>
      </c>
      <c r="Q17" s="92">
        <f t="shared" si="5"/>
        <v>4.3868163952971842E-4</v>
      </c>
      <c r="R17" s="93">
        <v>1.144118488755897E-3</v>
      </c>
      <c r="S17" s="94">
        <f t="shared" si="6"/>
        <v>2.190121793710381E-3</v>
      </c>
      <c r="T17" s="95">
        <f>分析係数表!F20</f>
        <v>0.24737258814980315</v>
      </c>
      <c r="U17" s="96">
        <f t="shared" si="7"/>
        <v>5.4177609647342625E-4</v>
      </c>
      <c r="V17" s="97">
        <f>分析係数表!D20</f>
        <v>2.4837040813006365E-2</v>
      </c>
      <c r="W17" s="98">
        <f t="shared" si="8"/>
        <v>0</v>
      </c>
      <c r="X17" s="86">
        <f>分析係数表!E20</f>
        <v>2.4562278789456368E-2</v>
      </c>
      <c r="Y17" s="99">
        <f t="shared" si="9"/>
        <v>0</v>
      </c>
    </row>
    <row r="18" spans="1:25">
      <c r="A18" s="10" t="s">
        <v>6</v>
      </c>
      <c r="B18" s="9" t="s">
        <v>34</v>
      </c>
      <c r="C18" s="100"/>
      <c r="D18" s="86">
        <f>投入係数表!AF18</f>
        <v>1.7945225062007556E-3</v>
      </c>
      <c r="E18" s="87">
        <f t="shared" si="0"/>
        <v>3.8265710770620021E-2</v>
      </c>
      <c r="F18" s="86">
        <f>分析係数表!C21</f>
        <v>0.26258212636596168</v>
      </c>
      <c r="G18" s="87">
        <f t="shared" si="1"/>
        <v>1.0047891701054287E-2</v>
      </c>
      <c r="H18" s="87">
        <v>1.7081683213344735E-2</v>
      </c>
      <c r="I18" s="87">
        <f t="shared" si="2"/>
        <v>1.7081683213344735E-2</v>
      </c>
      <c r="J18" s="86">
        <f>分析係数表!G21</f>
        <v>0.28467983327929475</v>
      </c>
      <c r="K18" s="88">
        <f t="shared" si="3"/>
        <v>4.8628107293047064E-3</v>
      </c>
      <c r="L18" s="89"/>
      <c r="M18" s="90"/>
      <c r="N18" s="91">
        <f>分析係数表!H21</f>
        <v>1.0324354165676096E-3</v>
      </c>
      <c r="O18" s="92">
        <f t="shared" si="4"/>
        <v>6.3165295163717279E-3</v>
      </c>
      <c r="P18" s="86">
        <f>分析係数表!C21</f>
        <v>0.26258212636596168</v>
      </c>
      <c r="Q18" s="92">
        <f t="shared" si="5"/>
        <v>1.6586077516622479E-3</v>
      </c>
      <c r="R18" s="93">
        <v>4.8183645478538303E-3</v>
      </c>
      <c r="S18" s="94">
        <f t="shared" si="6"/>
        <v>2.1900047761198565E-2</v>
      </c>
      <c r="T18" s="95">
        <f>分析係数表!F21</f>
        <v>0.42515189534375575</v>
      </c>
      <c r="U18" s="96">
        <f t="shared" si="7"/>
        <v>9.3108468137923454E-3</v>
      </c>
      <c r="V18" s="97">
        <f>分析係数表!D21</f>
        <v>6.1343946819791585E-2</v>
      </c>
      <c r="W18" s="98">
        <f t="shared" si="8"/>
        <v>0</v>
      </c>
      <c r="X18" s="86">
        <f>分析係数表!E21</f>
        <v>5.4343995376178865E-2</v>
      </c>
      <c r="Y18" s="99">
        <f t="shared" si="9"/>
        <v>0</v>
      </c>
    </row>
    <row r="19" spans="1:25">
      <c r="A19" s="10" t="s">
        <v>7</v>
      </c>
      <c r="B19" s="9" t="s">
        <v>277</v>
      </c>
      <c r="C19" s="100"/>
      <c r="D19" s="86">
        <f>投入係数表!AF19</f>
        <v>1.036529561479221E-4</v>
      </c>
      <c r="E19" s="87">
        <f t="shared" si="0"/>
        <v>2.2102559465099437E-3</v>
      </c>
      <c r="F19" s="86">
        <f>分析係数表!C22</f>
        <v>0.19256748567873505</v>
      </c>
      <c r="G19" s="87">
        <f t="shared" si="1"/>
        <v>4.2562343032589257E-4</v>
      </c>
      <c r="H19" s="87">
        <v>6.1304012070834742E-3</v>
      </c>
      <c r="I19" s="87">
        <f t="shared" si="2"/>
        <v>6.1304012070834742E-3</v>
      </c>
      <c r="J19" s="86">
        <f>分析係数表!G22</f>
        <v>0.19753386347788673</v>
      </c>
      <c r="K19" s="88">
        <f t="shared" si="3"/>
        <v>1.2109618351046991E-3</v>
      </c>
      <c r="L19" s="89"/>
      <c r="M19" s="90"/>
      <c r="N19" s="91">
        <f>分析係数表!H22</f>
        <v>4.8211298587508529E-5</v>
      </c>
      <c r="O19" s="92">
        <f t="shared" si="4"/>
        <v>2.9496091054589084E-4</v>
      </c>
      <c r="P19" s="86">
        <f>分析係数表!C22</f>
        <v>0.19256748567873505</v>
      </c>
      <c r="Q19" s="92">
        <f t="shared" si="5"/>
        <v>5.6799880917332484E-5</v>
      </c>
      <c r="R19" s="93">
        <v>1.3865036714475168E-3</v>
      </c>
      <c r="S19" s="94">
        <f t="shared" si="6"/>
        <v>7.5169048785309906E-3</v>
      </c>
      <c r="T19" s="95">
        <f>分析係数表!F22</f>
        <v>0.41915604646677446</v>
      </c>
      <c r="U19" s="96">
        <f t="shared" si="7"/>
        <v>3.1507561305518595E-3</v>
      </c>
      <c r="V19" s="97">
        <f>分析係数表!D22</f>
        <v>2.9425619037728289E-2</v>
      </c>
      <c r="W19" s="98">
        <f t="shared" si="8"/>
        <v>0</v>
      </c>
      <c r="X19" s="86">
        <f>分析係数表!E22</f>
        <v>2.8940662878506891E-2</v>
      </c>
      <c r="Y19" s="99">
        <f t="shared" si="9"/>
        <v>0</v>
      </c>
    </row>
    <row r="20" spans="1:25">
      <c r="A20" s="10" t="s">
        <v>8</v>
      </c>
      <c r="B20" s="9" t="s">
        <v>278</v>
      </c>
      <c r="C20" s="100"/>
      <c r="D20" s="86">
        <f>投入係数表!AF20</f>
        <v>6.1405779708484652E-5</v>
      </c>
      <c r="E20" s="87">
        <f t="shared" si="0"/>
        <v>1.3093933332404878E-3</v>
      </c>
      <c r="F20" s="86">
        <f>分析係数表!C23</f>
        <v>0.20116432520583094</v>
      </c>
      <c r="G20" s="87">
        <f t="shared" si="1"/>
        <v>2.6340322631033646E-4</v>
      </c>
      <c r="H20" s="87">
        <v>6.4434123680812755E-3</v>
      </c>
      <c r="I20" s="87">
        <f t="shared" si="2"/>
        <v>6.4434123680812755E-3</v>
      </c>
      <c r="J20" s="86">
        <f>分析係数表!G23</f>
        <v>0.20785566100352021</v>
      </c>
      <c r="K20" s="88">
        <f t="shared" si="3"/>
        <v>1.3392997368857911E-3</v>
      </c>
      <c r="L20" s="89"/>
      <c r="M20" s="90"/>
      <c r="N20" s="91">
        <f>分析係数表!H23</f>
        <v>2.5225877402069866E-5</v>
      </c>
      <c r="O20" s="92">
        <f t="shared" si="4"/>
        <v>1.5433410809974322E-4</v>
      </c>
      <c r="P20" s="86">
        <f>分析係数表!C23</f>
        <v>0.20116432520583094</v>
      </c>
      <c r="Q20" s="92">
        <f t="shared" si="5"/>
        <v>3.1046516712128611E-5</v>
      </c>
      <c r="R20" s="93">
        <v>1.3216783790439693E-3</v>
      </c>
      <c r="S20" s="94">
        <f t="shared" si="6"/>
        <v>7.765090747125245E-3</v>
      </c>
      <c r="T20" s="95">
        <f>分析係数表!F23</f>
        <v>0.42478695148042223</v>
      </c>
      <c r="U20" s="96">
        <f t="shared" si="7"/>
        <v>3.2985092264401672E-3</v>
      </c>
      <c r="V20" s="97">
        <f>分析係数表!D23</f>
        <v>3.5044555722743287E-2</v>
      </c>
      <c r="W20" s="98">
        <f t="shared" si="8"/>
        <v>0</v>
      </c>
      <c r="X20" s="86">
        <f>分析係数表!E23</f>
        <v>3.4275414947972954E-2</v>
      </c>
      <c r="Y20" s="99">
        <f t="shared" si="9"/>
        <v>0</v>
      </c>
    </row>
    <row r="21" spans="1:25">
      <c r="A21" s="10" t="s">
        <v>9</v>
      </c>
      <c r="B21" s="9" t="s">
        <v>279</v>
      </c>
      <c r="C21" s="100"/>
      <c r="D21" s="86">
        <f>投入係数表!AF21</f>
        <v>3.0457266735408392E-5</v>
      </c>
      <c r="E21" s="87">
        <f t="shared" si="0"/>
        <v>6.494590932872821E-4</v>
      </c>
      <c r="F21" s="86">
        <f>分析係数表!C24</f>
        <v>0.46796458506974481</v>
      </c>
      <c r="G21" s="87">
        <f t="shared" si="1"/>
        <v>3.0392385510995566E-4</v>
      </c>
      <c r="H21" s="87">
        <v>6.3597313396610193E-3</v>
      </c>
      <c r="I21" s="87">
        <f t="shared" si="2"/>
        <v>6.3597313396610193E-3</v>
      </c>
      <c r="J21" s="86">
        <f>分析係数表!G24</f>
        <v>0.19290112247208774</v>
      </c>
      <c r="K21" s="88">
        <f t="shared" si="3"/>
        <v>1.226799314041525E-3</v>
      </c>
      <c r="L21" s="89"/>
      <c r="M21" s="90"/>
      <c r="N21" s="91">
        <f>分析係数表!H24</f>
        <v>1.1220536652328578E-3</v>
      </c>
      <c r="O21" s="92">
        <f t="shared" si="4"/>
        <v>6.8648217425155526E-3</v>
      </c>
      <c r="P21" s="86">
        <f>分析係数表!C24</f>
        <v>0.46796458506974481</v>
      </c>
      <c r="Q21" s="92">
        <f t="shared" si="5"/>
        <v>3.2124934583140532E-3</v>
      </c>
      <c r="R21" s="93">
        <v>6.5195543222497463E-3</v>
      </c>
      <c r="S21" s="94">
        <f t="shared" si="6"/>
        <v>1.2879285661910767E-2</v>
      </c>
      <c r="T21" s="95">
        <f>分析係数表!F24</f>
        <v>0.36341689561906876</v>
      </c>
      <c r="U21" s="96">
        <f t="shared" si="7"/>
        <v>4.6805500130427937E-3</v>
      </c>
      <c r="V21" s="97">
        <f>分析係数表!D24</f>
        <v>4.5804723184795566E-2</v>
      </c>
      <c r="W21" s="98">
        <f t="shared" si="8"/>
        <v>0</v>
      </c>
      <c r="X21" s="86">
        <f>分析係数表!E24</f>
        <v>4.4933066139114755E-2</v>
      </c>
      <c r="Y21" s="99">
        <f t="shared" si="9"/>
        <v>0</v>
      </c>
    </row>
    <row r="22" spans="1:25">
      <c r="A22" s="10" t="s">
        <v>10</v>
      </c>
      <c r="B22" s="9" t="s">
        <v>280</v>
      </c>
      <c r="C22" s="100"/>
      <c r="D22" s="86">
        <f>投入係数表!AF22</f>
        <v>5.4037086143466497E-6</v>
      </c>
      <c r="E22" s="87">
        <f t="shared" si="0"/>
        <v>1.1522661332516294E-4</v>
      </c>
      <c r="F22" s="86">
        <f>分析係数表!C25</f>
        <v>0.11839811615034102</v>
      </c>
      <c r="G22" s="87">
        <f t="shared" si="1"/>
        <v>1.3642613948083073E-5</v>
      </c>
      <c r="H22" s="87">
        <v>4.6113959931207427E-3</v>
      </c>
      <c r="I22" s="87">
        <f t="shared" si="2"/>
        <v>4.6113959931207427E-3</v>
      </c>
      <c r="J22" s="86">
        <f>分析係数表!G25</f>
        <v>0.19601885967651284</v>
      </c>
      <c r="K22" s="88">
        <f t="shared" si="3"/>
        <v>9.0392058408836839E-4</v>
      </c>
      <c r="L22" s="89"/>
      <c r="M22" s="90"/>
      <c r="N22" s="91">
        <f>分析係数表!H25</f>
        <v>4.7721717414244671E-4</v>
      </c>
      <c r="O22" s="92">
        <f t="shared" si="4"/>
        <v>2.9196561042158656E-3</v>
      </c>
      <c r="P22" s="86">
        <f>分析係数表!C25</f>
        <v>0.11839811615034102</v>
      </c>
      <c r="Q22" s="92">
        <f t="shared" si="5"/>
        <v>3.456817825460022E-4</v>
      </c>
      <c r="R22" s="93">
        <v>2.1807376593735222E-3</v>
      </c>
      <c r="S22" s="94">
        <f t="shared" si="6"/>
        <v>6.7921336524942649E-3</v>
      </c>
      <c r="T22" s="95">
        <f>分析係数表!F25</f>
        <v>0.34892899519140697</v>
      </c>
      <c r="U22" s="96">
        <f t="shared" si="7"/>
        <v>2.3699723705705648E-3</v>
      </c>
      <c r="V22" s="97">
        <f>分析係数表!D25</f>
        <v>3.4959095734715541E-2</v>
      </c>
      <c r="W22" s="98">
        <f t="shared" si="8"/>
        <v>0</v>
      </c>
      <c r="X22" s="86">
        <f>分析係数表!E25</f>
        <v>3.4440766876912506E-2</v>
      </c>
      <c r="Y22" s="99">
        <f t="shared" si="9"/>
        <v>0</v>
      </c>
    </row>
    <row r="23" spans="1:25">
      <c r="A23" s="10" t="s">
        <v>11</v>
      </c>
      <c r="B23" s="9" t="s">
        <v>35</v>
      </c>
      <c r="C23" s="100"/>
      <c r="D23" s="86">
        <f>投入係数表!AF23</f>
        <v>1.9797223378015453E-4</v>
      </c>
      <c r="E23" s="87">
        <f t="shared" si="0"/>
        <v>4.2214841063673335E-3</v>
      </c>
      <c r="F23" s="86">
        <f>分析係数表!C26</f>
        <v>0.29113960871661038</v>
      </c>
      <c r="G23" s="87">
        <f t="shared" si="1"/>
        <v>1.2290412309311752E-3</v>
      </c>
      <c r="H23" s="87">
        <v>7.4848408722272466E-3</v>
      </c>
      <c r="I23" s="87">
        <f t="shared" si="2"/>
        <v>7.4848408722272466E-3</v>
      </c>
      <c r="J23" s="86">
        <f>分析係数表!G26</f>
        <v>0.2004458717578543</v>
      </c>
      <c r="K23" s="88">
        <f t="shared" si="3"/>
        <v>1.5003054536024091E-3</v>
      </c>
      <c r="L23" s="89"/>
      <c r="M23" s="90"/>
      <c r="N23" s="91">
        <f>分析係数表!H26</f>
        <v>1.0726059667332082E-2</v>
      </c>
      <c r="O23" s="92">
        <f t="shared" si="4"/>
        <v>6.5622964299608247E-2</v>
      </c>
      <c r="P23" s="86">
        <f>分析係数表!C26</f>
        <v>0.29113960871661038</v>
      </c>
      <c r="Q23" s="92">
        <f t="shared" si="5"/>
        <v>1.9105444149012038E-2</v>
      </c>
      <c r="R23" s="93">
        <v>2.1495749460698328E-2</v>
      </c>
      <c r="S23" s="94">
        <f t="shared" si="6"/>
        <v>2.8980590332925577E-2</v>
      </c>
      <c r="T23" s="95">
        <f>分析係数表!F26</f>
        <v>0.34176102976079403</v>
      </c>
      <c r="U23" s="96">
        <f t="shared" si="7"/>
        <v>9.904436395256358E-3</v>
      </c>
      <c r="V23" s="97">
        <f>分析係数表!D26</f>
        <v>2.5195355338839619E-2</v>
      </c>
      <c r="W23" s="98">
        <f t="shared" si="8"/>
        <v>0</v>
      </c>
      <c r="X23" s="86">
        <f>分析係数表!E26</f>
        <v>2.4685974681555249E-2</v>
      </c>
      <c r="Y23" s="99">
        <f t="shared" si="9"/>
        <v>0</v>
      </c>
    </row>
    <row r="24" spans="1:25">
      <c r="A24" s="10" t="s">
        <v>12</v>
      </c>
      <c r="B24" s="9" t="s">
        <v>389</v>
      </c>
      <c r="C24" s="100"/>
      <c r="D24" s="86">
        <f>投入係数表!AF24</f>
        <v>1.4344390139902017E-4</v>
      </c>
      <c r="E24" s="87">
        <f t="shared" si="0"/>
        <v>3.0587428264497799E-3</v>
      </c>
      <c r="F24" s="86">
        <f>分析係数表!C27</f>
        <v>0.22390034937983039</v>
      </c>
      <c r="G24" s="87">
        <f t="shared" si="1"/>
        <v>6.8485358750515566E-4</v>
      </c>
      <c r="H24" s="87">
        <v>1.439064579308532E-3</v>
      </c>
      <c r="I24" s="87">
        <f t="shared" si="2"/>
        <v>1.439064579308532E-3</v>
      </c>
      <c r="J24" s="86">
        <f>分析係数表!G27</f>
        <v>0.17801424712710151</v>
      </c>
      <c r="K24" s="88">
        <f t="shared" si="3"/>
        <v>2.5617399765288739E-4</v>
      </c>
      <c r="L24" s="89"/>
      <c r="M24" s="90"/>
      <c r="N24" s="91">
        <f>分析係数表!H27</f>
        <v>1.001616696609949E-2</v>
      </c>
      <c r="O24" s="92">
        <f t="shared" si="4"/>
        <v>6.1279779119367113E-2</v>
      </c>
      <c r="P24" s="86">
        <f>分析係数表!C27</f>
        <v>0.22390034937983039</v>
      </c>
      <c r="Q24" s="92">
        <f t="shared" si="5"/>
        <v>1.3720563954745132E-2</v>
      </c>
      <c r="R24" s="93">
        <v>1.4011840449781014E-2</v>
      </c>
      <c r="S24" s="94">
        <f t="shared" si="6"/>
        <v>1.5450905029089546E-2</v>
      </c>
      <c r="T24" s="95">
        <f>分析係数表!F27</f>
        <v>0.3354402389489512</v>
      </c>
      <c r="U24" s="96">
        <f t="shared" si="7"/>
        <v>5.1828552749353489E-3</v>
      </c>
      <c r="V24" s="97">
        <f>分析係数表!D27</f>
        <v>2.2648101403620974E-2</v>
      </c>
      <c r="W24" s="98">
        <f t="shared" si="8"/>
        <v>0</v>
      </c>
      <c r="X24" s="86">
        <f>分析係数表!E27</f>
        <v>2.2430380263578655E-2</v>
      </c>
      <c r="Y24" s="99">
        <f t="shared" si="9"/>
        <v>0</v>
      </c>
    </row>
    <row r="25" spans="1:25">
      <c r="A25" s="10" t="s">
        <v>13</v>
      </c>
      <c r="B25" s="9" t="s">
        <v>197</v>
      </c>
      <c r="C25" s="100"/>
      <c r="D25" s="86">
        <f>投入係数表!AF25</f>
        <v>1.3673347779247697E-2</v>
      </c>
      <c r="E25" s="87">
        <f t="shared" si="0"/>
        <v>0.29156523229932596</v>
      </c>
      <c r="F25" s="86">
        <f>分析係数表!C28</f>
        <v>0.22512814125204084</v>
      </c>
      <c r="G25" s="87">
        <f t="shared" si="1"/>
        <v>6.5639538801266759E-2</v>
      </c>
      <c r="H25" s="87">
        <v>8.1570563058635678E-2</v>
      </c>
      <c r="I25" s="87">
        <f t="shared" si="2"/>
        <v>8.1570563058635678E-2</v>
      </c>
      <c r="J25" s="86">
        <f>分析係数表!G28</f>
        <v>0.17968722251031818</v>
      </c>
      <c r="K25" s="88">
        <f t="shared" si="3"/>
        <v>1.465718791460901E-2</v>
      </c>
      <c r="L25" s="89"/>
      <c r="M25" s="90"/>
      <c r="N25" s="91">
        <f>分析係数表!H28</f>
        <v>8.1409051127791718E-3</v>
      </c>
      <c r="O25" s="92">
        <f t="shared" si="4"/>
        <v>4.9806764287307584E-2</v>
      </c>
      <c r="P25" s="86">
        <f>分析係数表!C28</f>
        <v>0.22512814125204084</v>
      </c>
      <c r="Q25" s="92">
        <f t="shared" si="5"/>
        <v>1.1212904265780085E-2</v>
      </c>
      <c r="R25" s="93">
        <v>1.4429470764725637E-2</v>
      </c>
      <c r="S25" s="94">
        <f t="shared" si="6"/>
        <v>9.6000033823361308E-2</v>
      </c>
      <c r="T25" s="95">
        <f>分析係数表!F28</f>
        <v>0.30733691598411605</v>
      </c>
      <c r="U25" s="96">
        <f t="shared" si="7"/>
        <v>2.9504354329642695E-2</v>
      </c>
      <c r="V25" s="97">
        <f>分析係数表!D28</f>
        <v>2.8688437249149327E-2</v>
      </c>
      <c r="W25" s="98">
        <f t="shared" si="8"/>
        <v>0</v>
      </c>
      <c r="X25" s="86">
        <f>分析係数表!E28</f>
        <v>2.8133457885501985E-2</v>
      </c>
      <c r="Y25" s="99">
        <f t="shared" si="9"/>
        <v>0</v>
      </c>
    </row>
    <row r="26" spans="1:25">
      <c r="A26" s="10" t="s">
        <v>14</v>
      </c>
      <c r="B26" s="9" t="s">
        <v>55</v>
      </c>
      <c r="C26" s="100"/>
      <c r="D26" s="86">
        <f>投入係数表!AF26</f>
        <v>2.5441642648819365E-3</v>
      </c>
      <c r="E26" s="87">
        <f t="shared" si="0"/>
        <v>5.42507845828199E-2</v>
      </c>
      <c r="F26" s="86">
        <f>分析係数表!C29</f>
        <v>0.20292812083079403</v>
      </c>
      <c r="G26" s="87">
        <f t="shared" si="1"/>
        <v>1.1009009768987854E-2</v>
      </c>
      <c r="H26" s="87">
        <v>1.9402674100003073E-2</v>
      </c>
      <c r="I26" s="87">
        <f t="shared" si="2"/>
        <v>1.9402674100003073E-2</v>
      </c>
      <c r="J26" s="86">
        <f>分析係数表!G29</f>
        <v>0.25422836329948895</v>
      </c>
      <c r="K26" s="88">
        <f t="shared" si="3"/>
        <v>4.9327100800771661E-3</v>
      </c>
      <c r="L26" s="89"/>
      <c r="M26" s="90"/>
      <c r="N26" s="91">
        <f>分析係数表!H29</f>
        <v>1.2173975242294967E-2</v>
      </c>
      <c r="O26" s="92">
        <f t="shared" si="4"/>
        <v>7.4481437497741207E-2</v>
      </c>
      <c r="P26" s="86">
        <f>分析係数表!C29</f>
        <v>0.20292812083079403</v>
      </c>
      <c r="Q26" s="92">
        <f t="shared" si="5"/>
        <v>1.5114378148192862E-2</v>
      </c>
      <c r="R26" s="93">
        <v>2.2040352833269168E-2</v>
      </c>
      <c r="S26" s="94">
        <f t="shared" si="6"/>
        <v>4.1443026933272245E-2</v>
      </c>
      <c r="T26" s="95">
        <f>分析係数表!F29</f>
        <v>0.40384720428768384</v>
      </c>
      <c r="U26" s="96">
        <f t="shared" si="7"/>
        <v>1.6736650564221179E-2</v>
      </c>
      <c r="V26" s="97">
        <f>分析係数表!D29</f>
        <v>7.670374473161555E-2</v>
      </c>
      <c r="W26" s="98">
        <f t="shared" si="8"/>
        <v>0</v>
      </c>
      <c r="X26" s="86">
        <f>分析係数表!E29</f>
        <v>6.1557890505000185E-2</v>
      </c>
      <c r="Y26" s="99">
        <f t="shared" si="9"/>
        <v>0</v>
      </c>
    </row>
    <row r="27" spans="1:25">
      <c r="A27" s="10" t="s">
        <v>15</v>
      </c>
      <c r="B27" s="9" t="s">
        <v>36</v>
      </c>
      <c r="C27" s="100"/>
      <c r="D27" s="86">
        <f>投入係数表!AF27</f>
        <v>5.9372020284539648E-3</v>
      </c>
      <c r="E27" s="87">
        <f t="shared" si="0"/>
        <v>0.12660262260435631</v>
      </c>
      <c r="F27" s="86">
        <f>分析係数表!C30</f>
        <v>1</v>
      </c>
      <c r="G27" s="87">
        <f t="shared" si="1"/>
        <v>0.12660262260435631</v>
      </c>
      <c r="H27" s="87">
        <v>0.15285182018117044</v>
      </c>
      <c r="I27" s="87">
        <f t="shared" si="2"/>
        <v>0.15285182018117044</v>
      </c>
      <c r="J27" s="86">
        <f>分析係数表!G30</f>
        <v>0.34673715455884868</v>
      </c>
      <c r="K27" s="88">
        <f t="shared" si="3"/>
        <v>5.2999405198759841E-2</v>
      </c>
      <c r="L27" s="89"/>
      <c r="M27" s="90"/>
      <c r="N27" s="91">
        <f>分析係数表!H30</f>
        <v>0</v>
      </c>
      <c r="O27" s="92">
        <f t="shared" si="4"/>
        <v>0</v>
      </c>
      <c r="P27" s="86">
        <f>分析係数表!C30</f>
        <v>1</v>
      </c>
      <c r="Q27" s="92">
        <f t="shared" si="5"/>
        <v>0</v>
      </c>
      <c r="R27" s="93">
        <v>2.6306191773880914E-2</v>
      </c>
      <c r="S27" s="94">
        <f t="shared" si="6"/>
        <v>0.17915801195505135</v>
      </c>
      <c r="T27" s="95">
        <f>分析係数表!F30</f>
        <v>0.44336430675838301</v>
      </c>
      <c r="U27" s="96">
        <f t="shared" si="7"/>
        <v>7.9432267770661438E-2</v>
      </c>
      <c r="V27" s="97">
        <f>分析係数表!D30</f>
        <v>8.6867041025616112E-2</v>
      </c>
      <c r="W27" s="98">
        <f t="shared" si="8"/>
        <v>0</v>
      </c>
      <c r="X27" s="86">
        <f>分析係数表!E30</f>
        <v>6.5897217034789901E-2</v>
      </c>
      <c r="Y27" s="99">
        <f t="shared" si="9"/>
        <v>0</v>
      </c>
    </row>
    <row r="28" spans="1:25">
      <c r="A28" s="10" t="s">
        <v>16</v>
      </c>
      <c r="B28" s="9" t="s">
        <v>198</v>
      </c>
      <c r="C28" s="100"/>
      <c r="D28" s="86">
        <f>投入係数表!AF28</f>
        <v>1.5384849671282581E-2</v>
      </c>
      <c r="E28" s="87">
        <f t="shared" si="0"/>
        <v>0.32806064328340484</v>
      </c>
      <c r="F28" s="86">
        <f>分析係数表!C31</f>
        <v>0.99667993786519227</v>
      </c>
      <c r="G28" s="87">
        <f t="shared" si="1"/>
        <v>0.32697146156371892</v>
      </c>
      <c r="H28" s="87">
        <v>0.42458533146443184</v>
      </c>
      <c r="I28" s="87">
        <f t="shared" si="2"/>
        <v>0.42458533146443184</v>
      </c>
      <c r="J28" s="86">
        <f>分析係数表!G31</f>
        <v>7.0744430198025232E-2</v>
      </c>
      <c r="K28" s="88">
        <f t="shared" si="3"/>
        <v>3.0037047344890905E-2</v>
      </c>
      <c r="L28" s="89"/>
      <c r="M28" s="90"/>
      <c r="N28" s="91">
        <f>分析係数表!H31</f>
        <v>1.5783931066306964E-2</v>
      </c>
      <c r="O28" s="92">
        <f t="shared" si="4"/>
        <v>9.6567460651593925E-2</v>
      </c>
      <c r="P28" s="86">
        <f>分析係数表!C31</f>
        <v>0.99667993786519227</v>
      </c>
      <c r="Q28" s="92">
        <f t="shared" si="5"/>
        <v>9.6246850682030038E-2</v>
      </c>
      <c r="R28" s="93">
        <v>0.18249058503466942</v>
      </c>
      <c r="S28" s="94">
        <f t="shared" si="6"/>
        <v>0.60707591649910131</v>
      </c>
      <c r="T28" s="95">
        <f>分析係数表!F31</f>
        <v>0.308369223350977</v>
      </c>
      <c r="U28" s="96">
        <f t="shared" si="7"/>
        <v>0.18720352888591044</v>
      </c>
      <c r="V28" s="97">
        <f>分析係数表!D31</f>
        <v>6.5953615120199595E-3</v>
      </c>
      <c r="W28" s="98">
        <f t="shared" si="8"/>
        <v>0</v>
      </c>
      <c r="X28" s="86">
        <f>分析係数表!E31</f>
        <v>6.5953615120199595E-3</v>
      </c>
      <c r="Y28" s="99">
        <f t="shared" si="9"/>
        <v>0</v>
      </c>
    </row>
    <row r="29" spans="1:25">
      <c r="A29" s="10" t="s">
        <v>17</v>
      </c>
      <c r="B29" s="9" t="s">
        <v>281</v>
      </c>
      <c r="C29" s="100"/>
      <c r="D29" s="86">
        <f>投入係数表!AF29</f>
        <v>2.2901899600076439E-3</v>
      </c>
      <c r="E29" s="87">
        <f t="shared" si="0"/>
        <v>4.8835133756537238E-2</v>
      </c>
      <c r="F29" s="86">
        <f>分析係数表!C32</f>
        <v>0.99973750468741629</v>
      </c>
      <c r="G29" s="87">
        <f t="shared" si="1"/>
        <v>4.8822314762836751E-2</v>
      </c>
      <c r="H29" s="87">
        <v>6.306167468336113E-2</v>
      </c>
      <c r="I29" s="87">
        <f t="shared" si="2"/>
        <v>6.306167468336113E-2</v>
      </c>
      <c r="J29" s="86">
        <f>分析係数表!G32</f>
        <v>0.13654952076677315</v>
      </c>
      <c r="K29" s="88">
        <f t="shared" si="3"/>
        <v>8.6110414567631133E-3</v>
      </c>
      <c r="L29" s="89"/>
      <c r="M29" s="90"/>
      <c r="N29" s="91">
        <f>分析係数表!H32</f>
        <v>6.1925380029087757E-3</v>
      </c>
      <c r="O29" s="92">
        <f t="shared" si="4"/>
        <v>3.7886485148551106E-2</v>
      </c>
      <c r="P29" s="86">
        <f>分析係数表!C32</f>
        <v>0.99973750468741629</v>
      </c>
      <c r="Q29" s="92">
        <f t="shared" si="5"/>
        <v>3.787654012378934E-2</v>
      </c>
      <c r="R29" s="93">
        <v>5.6410718892514276E-2</v>
      </c>
      <c r="S29" s="94">
        <f t="shared" si="6"/>
        <v>0.11947239357587541</v>
      </c>
      <c r="T29" s="95">
        <f>分析係数表!F32</f>
        <v>0.46980830670926516</v>
      </c>
      <c r="U29" s="96">
        <f t="shared" si="7"/>
        <v>5.6129122924384919E-2</v>
      </c>
      <c r="V29" s="97">
        <f>分析係数表!D32</f>
        <v>1.7896698615548455E-2</v>
      </c>
      <c r="W29" s="98">
        <f t="shared" si="8"/>
        <v>0</v>
      </c>
      <c r="X29" s="86">
        <f>分析係数表!E32</f>
        <v>1.7896698615548455E-2</v>
      </c>
      <c r="Y29" s="99">
        <f t="shared" si="9"/>
        <v>0</v>
      </c>
    </row>
    <row r="30" spans="1:25">
      <c r="A30" s="10" t="s">
        <v>18</v>
      </c>
      <c r="B30" s="9" t="s">
        <v>282</v>
      </c>
      <c r="C30" s="100"/>
      <c r="D30" s="86">
        <f>投入係数表!AF30</f>
        <v>5.9686417876647089E-3</v>
      </c>
      <c r="E30" s="87">
        <f t="shared" si="0"/>
        <v>0.12727303199097542</v>
      </c>
      <c r="F30" s="86">
        <f>分析係数表!C33</f>
        <v>0.92720800471848297</v>
      </c>
      <c r="G30" s="87">
        <f t="shared" si="1"/>
        <v>0.11800857404682397</v>
      </c>
      <c r="H30" s="87">
        <v>0.13493481517309505</v>
      </c>
      <c r="I30" s="87">
        <f t="shared" si="2"/>
        <v>0.13493481517309505</v>
      </c>
      <c r="J30" s="86">
        <f>分析係数表!G33</f>
        <v>0.48251618559482062</v>
      </c>
      <c r="K30" s="88">
        <f t="shared" si="3"/>
        <v>6.5108232321263948E-2</v>
      </c>
      <c r="L30" s="89"/>
      <c r="M30" s="90"/>
      <c r="N30" s="91">
        <f>分析係数表!H33</f>
        <v>1.0711870111293417E-3</v>
      </c>
      <c r="O30" s="92">
        <f t="shared" si="4"/>
        <v>6.553615136380214E-3</v>
      </c>
      <c r="P30" s="86">
        <f>分析係数表!C33</f>
        <v>0.92720800471848297</v>
      </c>
      <c r="Q30" s="92">
        <f t="shared" si="5"/>
        <v>6.076564414295947E-3</v>
      </c>
      <c r="R30" s="93">
        <v>2.4685260061978308E-2</v>
      </c>
      <c r="S30" s="94">
        <f t="shared" si="6"/>
        <v>0.15962007523507335</v>
      </c>
      <c r="T30" s="95">
        <f>分析係数表!F33</f>
        <v>0.61375438359859724</v>
      </c>
      <c r="U30" s="96">
        <f t="shared" si="7"/>
        <v>9.7967520885864162E-2</v>
      </c>
      <c r="V30" s="97">
        <f>分析係数表!D33</f>
        <v>6.3927479543206545E-2</v>
      </c>
      <c r="W30" s="98">
        <f t="shared" si="8"/>
        <v>0</v>
      </c>
      <c r="X30" s="86">
        <f>分析係数表!E33</f>
        <v>6.2471900008991998E-2</v>
      </c>
      <c r="Y30" s="99">
        <f t="shared" si="9"/>
        <v>0</v>
      </c>
    </row>
    <row r="31" spans="1:25">
      <c r="A31" s="10" t="s">
        <v>19</v>
      </c>
      <c r="B31" s="9" t="s">
        <v>283</v>
      </c>
      <c r="C31" s="100"/>
      <c r="D31" s="86">
        <f>投入係数表!AF31</f>
        <v>1.0344663272810159E-2</v>
      </c>
      <c r="E31" s="87">
        <f t="shared" si="0"/>
        <v>0.22058563849102555</v>
      </c>
      <c r="F31" s="86">
        <f>分析係数表!C34</f>
        <v>0.43058167090385968</v>
      </c>
      <c r="G31" s="87">
        <f t="shared" si="1"/>
        <v>9.4980132798860528E-2</v>
      </c>
      <c r="H31" s="87">
        <v>0.14191935243677842</v>
      </c>
      <c r="I31" s="87">
        <f t="shared" si="2"/>
        <v>0.14191935243677842</v>
      </c>
      <c r="J31" s="86">
        <f>分析係数表!G34</f>
        <v>0.40252218378442245</v>
      </c>
      <c r="K31" s="88">
        <f t="shared" si="3"/>
        <v>5.7125687664123147E-2</v>
      </c>
      <c r="L31" s="89"/>
      <c r="M31" s="90"/>
      <c r="N31" s="91">
        <f>分析係数表!H34</f>
        <v>0.17332617383102331</v>
      </c>
      <c r="O31" s="92">
        <f t="shared" si="4"/>
        <v>1.060424579973464</v>
      </c>
      <c r="P31" s="86">
        <f>分析係数表!C34</f>
        <v>0.43058167090385968</v>
      </c>
      <c r="Q31" s="92">
        <f t="shared" si="5"/>
        <v>0.45659938751249768</v>
      </c>
      <c r="R31" s="93">
        <v>0.51292044479086019</v>
      </c>
      <c r="S31" s="94">
        <f t="shared" si="6"/>
        <v>0.65483979722763863</v>
      </c>
      <c r="T31" s="95">
        <f>分析係数表!F34</f>
        <v>0.66293540075026103</v>
      </c>
      <c r="U31" s="96">
        <f t="shared" si="7"/>
        <v>0.43411648340232428</v>
      </c>
      <c r="V31" s="97">
        <f>分析係数表!D34</f>
        <v>0.16067471370017011</v>
      </c>
      <c r="W31" s="98">
        <f t="shared" si="8"/>
        <v>0</v>
      </c>
      <c r="X31" s="86">
        <f>分析係数表!E34</f>
        <v>0.14658203786750718</v>
      </c>
      <c r="Y31" s="99">
        <f t="shared" si="9"/>
        <v>0</v>
      </c>
    </row>
    <row r="32" spans="1:25">
      <c r="A32" s="10" t="s">
        <v>20</v>
      </c>
      <c r="B32" s="9" t="s">
        <v>37</v>
      </c>
      <c r="C32" s="100"/>
      <c r="D32" s="86">
        <f>投入係数表!AF32</f>
        <v>1.9668025617508803E-2</v>
      </c>
      <c r="E32" s="87">
        <f t="shared" si="0"/>
        <v>0.41939344706359538</v>
      </c>
      <c r="F32" s="86">
        <f>分析係数表!C35</f>
        <v>0.85041941808411148</v>
      </c>
      <c r="G32" s="87">
        <f t="shared" si="1"/>
        <v>0.35666033120011242</v>
      </c>
      <c r="H32" s="87">
        <v>0.46189299806049983</v>
      </c>
      <c r="I32" s="87">
        <f t="shared" si="2"/>
        <v>0.46189299806049983</v>
      </c>
      <c r="J32" s="86">
        <f>分析係数表!G35</f>
        <v>0.31439227022235533</v>
      </c>
      <c r="K32" s="88">
        <f t="shared" si="3"/>
        <v>0.14521558826005052</v>
      </c>
      <c r="L32" s="89"/>
      <c r="M32" s="90"/>
      <c r="N32" s="91">
        <f>分析係数表!H35</f>
        <v>5.0116599150103677E-2</v>
      </c>
      <c r="O32" s="92">
        <f t="shared" si="4"/>
        <v>0.30661770480930595</v>
      </c>
      <c r="P32" s="86">
        <f>分析係数表!C35</f>
        <v>0.85041941808411148</v>
      </c>
      <c r="Q32" s="92">
        <f t="shared" si="5"/>
        <v>0.26075365009821583</v>
      </c>
      <c r="R32" s="93">
        <v>0.4004368308095515</v>
      </c>
      <c r="S32" s="94">
        <f t="shared" si="6"/>
        <v>0.86232982887005138</v>
      </c>
      <c r="T32" s="95">
        <f>分析係数表!F35</f>
        <v>0.64510687312527537</v>
      </c>
      <c r="U32" s="96">
        <f t="shared" si="7"/>
        <v>0.55629489950501265</v>
      </c>
      <c r="V32" s="97">
        <f>分析係数表!D35</f>
        <v>4.4457450663799247E-2</v>
      </c>
      <c r="W32" s="98">
        <f t="shared" si="8"/>
        <v>0</v>
      </c>
      <c r="X32" s="86">
        <f>分析係数表!E35</f>
        <v>4.3787951741632962E-2</v>
      </c>
      <c r="Y32" s="99">
        <f t="shared" si="9"/>
        <v>0</v>
      </c>
    </row>
    <row r="33" spans="1:25">
      <c r="A33" s="10" t="s">
        <v>21</v>
      </c>
      <c r="B33" s="9" t="s">
        <v>38</v>
      </c>
      <c r="C33" s="100"/>
      <c r="D33" s="86">
        <f>投入係数表!AF33</f>
        <v>2.4955308873528165E-2</v>
      </c>
      <c r="E33" s="87">
        <f t="shared" si="0"/>
        <v>0.53213745062893436</v>
      </c>
      <c r="F33" s="86">
        <f>分析係数表!C36</f>
        <v>0.99367212085214862</v>
      </c>
      <c r="G33" s="87">
        <f t="shared" si="1"/>
        <v>0.52877014915130871</v>
      </c>
      <c r="H33" s="87">
        <v>0.6086759038197338</v>
      </c>
      <c r="I33" s="87">
        <f t="shared" si="2"/>
        <v>0.6086759038197338</v>
      </c>
      <c r="J33" s="86">
        <f>分析係数表!G36</f>
        <v>5.4622350270852466E-2</v>
      </c>
      <c r="K33" s="88">
        <f t="shared" si="3"/>
        <v>3.3247308419869205E-2</v>
      </c>
      <c r="L33" s="89"/>
      <c r="M33" s="90"/>
      <c r="N33" s="91">
        <f>分析係数表!H36</f>
        <v>0.22260102528255266</v>
      </c>
      <c r="O33" s="92">
        <f t="shared" si="4"/>
        <v>1.3618923992809153</v>
      </c>
      <c r="P33" s="86">
        <f>分析係数表!C36</f>
        <v>0.99367212085214862</v>
      </c>
      <c r="Q33" s="92">
        <f t="shared" si="5"/>
        <v>1.3532745087658884</v>
      </c>
      <c r="R33" s="93">
        <v>1.442100941043402</v>
      </c>
      <c r="S33" s="94">
        <f t="shared" si="6"/>
        <v>2.0507768448631358</v>
      </c>
      <c r="T33" s="95">
        <f>分析係数表!F36</f>
        <v>0.84078106922799567</v>
      </c>
      <c r="U33" s="96">
        <f t="shared" si="7"/>
        <v>1.7242543483720427</v>
      </c>
      <c r="V33" s="97">
        <f>分析係数表!D36</f>
        <v>1.6146279761308086E-2</v>
      </c>
      <c r="W33" s="98">
        <f t="shared" si="8"/>
        <v>0</v>
      </c>
      <c r="X33" s="86">
        <f>分析係数表!E36</f>
        <v>1.4152245516969955E-2</v>
      </c>
      <c r="Y33" s="99">
        <f t="shared" si="9"/>
        <v>0</v>
      </c>
    </row>
    <row r="34" spans="1:25">
      <c r="A34" s="10" t="s">
        <v>22</v>
      </c>
      <c r="B34" s="9" t="s">
        <v>409</v>
      </c>
      <c r="C34" s="85">
        <f>最終需要_まとめ!C35</f>
        <v>21.323617083874669</v>
      </c>
      <c r="D34" s="86">
        <f>投入係数表!AF34</f>
        <v>7.5904421167014388E-2</v>
      </c>
      <c r="E34" s="87">
        <f t="shared" si="0"/>
        <v>1.618556811938566</v>
      </c>
      <c r="F34" s="86">
        <f>分析係数表!C37</f>
        <v>0.57178358697686016</v>
      </c>
      <c r="G34" s="87">
        <f t="shared" si="1"/>
        <v>0.92546421965606451</v>
      </c>
      <c r="H34" s="87">
        <v>1.0264085577234814</v>
      </c>
      <c r="I34" s="87">
        <f t="shared" si="2"/>
        <v>22.350025641598151</v>
      </c>
      <c r="J34" s="86">
        <f>分析係数表!G37</f>
        <v>0.36884830758302428</v>
      </c>
      <c r="K34" s="88">
        <f t="shared" si="3"/>
        <v>8.2437691323406739</v>
      </c>
      <c r="L34" s="89"/>
      <c r="M34" s="90"/>
      <c r="N34" s="91">
        <f>分析係数表!H37</f>
        <v>4.5622990798280361E-2</v>
      </c>
      <c r="O34" s="92">
        <f t="shared" si="4"/>
        <v>0.27912541877007768</v>
      </c>
      <c r="P34" s="86">
        <f>分析係数表!C37</f>
        <v>0.57178358697686016</v>
      </c>
      <c r="Q34" s="92">
        <f t="shared" si="5"/>
        <v>0.15959933316077324</v>
      </c>
      <c r="R34" s="93">
        <v>0.21557454945552273</v>
      </c>
      <c r="S34" s="94">
        <f t="shared" si="6"/>
        <v>22.565600191053672</v>
      </c>
      <c r="T34" s="95">
        <f>分析係数表!F37</f>
        <v>0.64429400301330442</v>
      </c>
      <c r="U34" s="96">
        <f t="shared" si="7"/>
        <v>14.538880877491758</v>
      </c>
      <c r="V34" s="97">
        <f>分析係数表!D37</f>
        <v>7.2142948725191447E-2</v>
      </c>
      <c r="W34" s="98">
        <f t="shared" si="8"/>
        <v>2</v>
      </c>
      <c r="X34" s="86">
        <f>分析係数表!E37</f>
        <v>6.9101643267789628E-2</v>
      </c>
      <c r="Y34" s="99">
        <f t="shared" si="9"/>
        <v>2</v>
      </c>
    </row>
    <row r="35" spans="1:25">
      <c r="A35" s="10" t="s">
        <v>23</v>
      </c>
      <c r="B35" s="9" t="s">
        <v>199</v>
      </c>
      <c r="C35" s="100"/>
      <c r="D35" s="86">
        <f>投入係数表!AF35</f>
        <v>1.2386773882795524E-2</v>
      </c>
      <c r="E35" s="87">
        <f t="shared" si="0"/>
        <v>0.26413082318127123</v>
      </c>
      <c r="F35" s="86">
        <f>分析係数表!C38</f>
        <v>0.42668283982472699</v>
      </c>
      <c r="G35" s="87">
        <f t="shared" si="1"/>
        <v>0.11270008972022764</v>
      </c>
      <c r="H35" s="87">
        <v>0.18094446388825877</v>
      </c>
      <c r="I35" s="87">
        <f t="shared" si="2"/>
        <v>0.18094446388825877</v>
      </c>
      <c r="J35" s="86">
        <f>分析係数表!G38</f>
        <v>0.18042179614021467</v>
      </c>
      <c r="K35" s="88">
        <f t="shared" si="3"/>
        <v>3.2646325176347857E-2</v>
      </c>
      <c r="L35" s="89"/>
      <c r="M35" s="90"/>
      <c r="N35" s="91">
        <f>分析係数表!H38</f>
        <v>3.1385057501308801E-2</v>
      </c>
      <c r="O35" s="92">
        <f t="shared" si="4"/>
        <v>0.19201650669745191</v>
      </c>
      <c r="P35" s="86">
        <f>分析係数表!C38</f>
        <v>0.42668283982472699</v>
      </c>
      <c r="Q35" s="92">
        <f t="shared" si="5"/>
        <v>8.1930148370892492E-2</v>
      </c>
      <c r="R35" s="93">
        <v>0.13129020159538091</v>
      </c>
      <c r="S35" s="94">
        <f t="shared" si="6"/>
        <v>0.31223466548363965</v>
      </c>
      <c r="T35" s="95">
        <f>分析係数表!F38</f>
        <v>0.52437100026299643</v>
      </c>
      <c r="U35" s="96">
        <f t="shared" si="7"/>
        <v>0.1637268038564382</v>
      </c>
      <c r="V35" s="97">
        <f>分析係数表!D38</f>
        <v>3.745569762927526E-2</v>
      </c>
      <c r="W35" s="98">
        <f t="shared" si="8"/>
        <v>0</v>
      </c>
      <c r="X35" s="86">
        <f>分析係数表!E38</f>
        <v>3.4218337111297577E-2</v>
      </c>
      <c r="Y35" s="99">
        <f t="shared" si="9"/>
        <v>0</v>
      </c>
    </row>
    <row r="36" spans="1:25">
      <c r="A36" s="10" t="s">
        <v>24</v>
      </c>
      <c r="B36" s="9" t="s">
        <v>39</v>
      </c>
      <c r="C36" s="100"/>
      <c r="D36" s="86">
        <f>投入係数表!AF36</f>
        <v>0</v>
      </c>
      <c r="E36" s="87">
        <f t="shared" si="0"/>
        <v>0</v>
      </c>
      <c r="F36" s="86">
        <f>分析係数表!C39</f>
        <v>1</v>
      </c>
      <c r="G36" s="87">
        <f t="shared" si="1"/>
        <v>0</v>
      </c>
      <c r="H36" s="87">
        <v>5.8541533073636388E-2</v>
      </c>
      <c r="I36" s="87">
        <f t="shared" si="2"/>
        <v>5.8541533073636388E-2</v>
      </c>
      <c r="J36" s="86">
        <f>分析係数表!G39</f>
        <v>0.351753812215997</v>
      </c>
      <c r="K36" s="88">
        <f t="shared" si="3"/>
        <v>2.0592207431620473E-2</v>
      </c>
      <c r="L36" s="89"/>
      <c r="M36" s="90"/>
      <c r="N36" s="91">
        <f>分析係数表!H39</f>
        <v>2.6196741762610056E-3</v>
      </c>
      <c r="O36" s="92">
        <f t="shared" si="4"/>
        <v>1.6027394054963465E-2</v>
      </c>
      <c r="P36" s="86">
        <f>分析係数表!C39</f>
        <v>1</v>
      </c>
      <c r="Q36" s="92">
        <f t="shared" si="5"/>
        <v>1.6027394054963465E-2</v>
      </c>
      <c r="R36" s="93">
        <v>2.08512160720297E-2</v>
      </c>
      <c r="S36" s="94">
        <f t="shared" si="6"/>
        <v>7.9392749145666089E-2</v>
      </c>
      <c r="T36" s="95">
        <f>分析係数表!F39</f>
        <v>0.70125652740175148</v>
      </c>
      <c r="U36" s="96">
        <f t="shared" si="7"/>
        <v>5.5674683566768177E-2</v>
      </c>
      <c r="V36" s="97">
        <f>分析係数表!D39</f>
        <v>5.4632803645743147E-2</v>
      </c>
      <c r="W36" s="98">
        <f t="shared" si="8"/>
        <v>0</v>
      </c>
      <c r="X36" s="86">
        <f>分析係数表!E39</f>
        <v>5.4632803645743147E-2</v>
      </c>
      <c r="Y36" s="99">
        <f t="shared" si="9"/>
        <v>0</v>
      </c>
    </row>
    <row r="37" spans="1:25">
      <c r="A37" s="10" t="s">
        <v>25</v>
      </c>
      <c r="B37" s="9" t="s">
        <v>40</v>
      </c>
      <c r="C37" s="100"/>
      <c r="D37" s="86">
        <f>投入係数表!AF37</f>
        <v>1.2585728609051015E-3</v>
      </c>
      <c r="E37" s="87">
        <f t="shared" si="0"/>
        <v>2.6837325758097039E-2</v>
      </c>
      <c r="F37" s="86">
        <f>分析係数表!C40</f>
        <v>0.86812466863195592</v>
      </c>
      <c r="G37" s="87">
        <f t="shared" si="1"/>
        <v>2.3298144530715846E-2</v>
      </c>
      <c r="H37" s="87">
        <v>2.6000895372024938E-2</v>
      </c>
      <c r="I37" s="87">
        <f t="shared" si="2"/>
        <v>2.6000895372024938E-2</v>
      </c>
      <c r="J37" s="86">
        <f>分析係数表!G40</f>
        <v>0.5308449982881025</v>
      </c>
      <c r="K37" s="88">
        <f t="shared" si="3"/>
        <v>1.380244525925171E-2</v>
      </c>
      <c r="L37" s="89"/>
      <c r="M37" s="90"/>
      <c r="N37" s="91">
        <f>分析係数表!H40</f>
        <v>3.1726768564274997E-2</v>
      </c>
      <c r="O37" s="92">
        <f t="shared" si="4"/>
        <v>0.19410712464861882</v>
      </c>
      <c r="P37" s="86">
        <f>分析係数表!C40</f>
        <v>0.86812466863195592</v>
      </c>
      <c r="Q37" s="92">
        <f t="shared" si="5"/>
        <v>0.16850918326468398</v>
      </c>
      <c r="R37" s="93">
        <v>0.16998232208299008</v>
      </c>
      <c r="S37" s="94">
        <f t="shared" si="6"/>
        <v>0.19598321745501501</v>
      </c>
      <c r="T37" s="95">
        <f>分析係数表!F40</f>
        <v>0.72849135138041188</v>
      </c>
      <c r="U37" s="96">
        <f t="shared" si="7"/>
        <v>0.142772078931685</v>
      </c>
      <c r="V37" s="97">
        <f>分析係数表!D40</f>
        <v>7.8167788596215718E-2</v>
      </c>
      <c r="W37" s="98">
        <f t="shared" si="8"/>
        <v>0</v>
      </c>
      <c r="X37" s="86">
        <f>分析係数表!E40</f>
        <v>7.1051953968348291E-2</v>
      </c>
      <c r="Y37" s="99">
        <f t="shared" si="9"/>
        <v>0</v>
      </c>
    </row>
    <row r="38" spans="1:25">
      <c r="A38" s="10" t="s">
        <v>26</v>
      </c>
      <c r="B38" s="9" t="s">
        <v>285</v>
      </c>
      <c r="C38" s="100"/>
      <c r="D38" s="86">
        <f>投入係数表!AF38</f>
        <v>1.8181023256088138E-3</v>
      </c>
      <c r="E38" s="87">
        <f t="shared" si="0"/>
        <v>3.8768517810584373E-2</v>
      </c>
      <c r="F38" s="86">
        <f>分析係数表!C41</f>
        <v>0.9999434031873089</v>
      </c>
      <c r="G38" s="87">
        <f t="shared" si="1"/>
        <v>3.8766323636043536E-2</v>
      </c>
      <c r="H38" s="87">
        <v>4.2166099782699598E-2</v>
      </c>
      <c r="I38" s="87">
        <f t="shared" si="2"/>
        <v>4.2166099782699598E-2</v>
      </c>
      <c r="J38" s="86">
        <f>分析係数表!G41</f>
        <v>0.50163334603597476</v>
      </c>
      <c r="K38" s="88">
        <f t="shared" si="3"/>
        <v>2.1151921723282386E-2</v>
      </c>
      <c r="L38" s="89"/>
      <c r="M38" s="90"/>
      <c r="N38" s="91">
        <f>分析係数表!H41</f>
        <v>4.605647758626856E-2</v>
      </c>
      <c r="O38" s="92">
        <f t="shared" si="4"/>
        <v>0.28177752857505484</v>
      </c>
      <c r="P38" s="86">
        <f>分析係数表!C41</f>
        <v>0.9999434031873089</v>
      </c>
      <c r="Q38" s="92">
        <f t="shared" si="5"/>
        <v>0.28176158086504949</v>
      </c>
      <c r="R38" s="93">
        <v>0.28704535461338948</v>
      </c>
      <c r="S38" s="94">
        <f t="shared" si="6"/>
        <v>0.32921145439608906</v>
      </c>
      <c r="T38" s="95">
        <f>分析係数表!F41</f>
        <v>0.6065809667987323</v>
      </c>
      <c r="U38" s="96">
        <f t="shared" si="7"/>
        <v>0.19969340228879648</v>
      </c>
      <c r="V38" s="97">
        <f>分析係数表!D41</f>
        <v>0.10372147914479408</v>
      </c>
      <c r="W38" s="98">
        <f t="shared" si="8"/>
        <v>0</v>
      </c>
      <c r="X38" s="86">
        <f>分析係数表!E41</f>
        <v>9.872112035903656E-2</v>
      </c>
      <c r="Y38" s="99">
        <f t="shared" si="9"/>
        <v>0</v>
      </c>
    </row>
    <row r="39" spans="1:25">
      <c r="A39" s="10" t="s">
        <v>56</v>
      </c>
      <c r="B39" s="9" t="s">
        <v>391</v>
      </c>
      <c r="C39" s="100"/>
      <c r="D39" s="86">
        <f>投入係数表!AF39</f>
        <v>1.6884133188644942E-3</v>
      </c>
      <c r="E39" s="87">
        <f>$C$34*D39</f>
        <v>3.600307909078046E-2</v>
      </c>
      <c r="F39" s="86">
        <f>分析係数表!C42</f>
        <v>0.93692850875802069</v>
      </c>
      <c r="G39" s="87">
        <f>E39*F39</f>
        <v>3.373231120322201E-2</v>
      </c>
      <c r="H39" s="87">
        <v>4.2319385597442416E-2</v>
      </c>
      <c r="I39" s="87">
        <f>C39+H39</f>
        <v>4.2319385597442416E-2</v>
      </c>
      <c r="J39" s="86">
        <f>分析係数表!G42</f>
        <v>0.49922072097325781</v>
      </c>
      <c r="K39" s="88">
        <f>I39*J39</f>
        <v>2.1126714189100507E-2</v>
      </c>
      <c r="L39" s="89"/>
      <c r="M39" s="90"/>
      <c r="N39" s="91">
        <f>分析係数表!H42</f>
        <v>1.1809361738003208E-2</v>
      </c>
      <c r="O39" s="92">
        <f t="shared" si="4"/>
        <v>7.2250700422115316E-2</v>
      </c>
      <c r="P39" s="86">
        <f>分析係数表!C42</f>
        <v>0.93692850875802069</v>
      </c>
      <c r="Q39" s="92">
        <f>O39*P39</f>
        <v>6.7693741003214999E-2</v>
      </c>
      <c r="R39" s="93">
        <v>7.3966468876985617E-2</v>
      </c>
      <c r="S39" s="94">
        <f>I39+R39</f>
        <v>0.11628585447442803</v>
      </c>
      <c r="T39" s="95">
        <f>分析係数表!F42</f>
        <v>0.57339238661209846</v>
      </c>
      <c r="U39" s="96">
        <f>S39*T39</f>
        <v>6.6677423626319454E-2</v>
      </c>
      <c r="V39" s="97">
        <f>分析係数表!D42</f>
        <v>0.13686157986208444</v>
      </c>
      <c r="W39" s="98">
        <f>ROUND(S39*V39,0)</f>
        <v>0</v>
      </c>
      <c r="X39" s="86">
        <f>分析係数表!E42</f>
        <v>0.12798116275158378</v>
      </c>
      <c r="Y39" s="99">
        <f>ROUND(S39*X39,0)</f>
        <v>0</v>
      </c>
    </row>
    <row r="40" spans="1:25">
      <c r="A40" s="10" t="s">
        <v>200</v>
      </c>
      <c r="B40" s="9" t="s">
        <v>41</v>
      </c>
      <c r="C40" s="100"/>
      <c r="D40" s="86">
        <f>投入係数表!AF40</f>
        <v>7.2324218586890893E-2</v>
      </c>
      <c r="E40" s="87">
        <f>$C$34*D40</f>
        <v>1.5422139430373125</v>
      </c>
      <c r="F40" s="86">
        <f>分析係数表!C43</f>
        <v>0.64668770435795053</v>
      </c>
      <c r="G40" s="87">
        <f>E40*F40</f>
        <v>0.99733079445162276</v>
      </c>
      <c r="H40" s="87">
        <v>1.2921920915570733</v>
      </c>
      <c r="I40" s="87">
        <f>C40+H40</f>
        <v>1.2921920915570733</v>
      </c>
      <c r="J40" s="86">
        <f>分析係数表!G43</f>
        <v>0.34525361813281841</v>
      </c>
      <c r="K40" s="88">
        <f>I40*J40</f>
        <v>0.44613399493269368</v>
      </c>
      <c r="L40" s="89"/>
      <c r="M40" s="90"/>
      <c r="N40" s="91">
        <f>分析係数表!H43</f>
        <v>1.6687581740348217E-2</v>
      </c>
      <c r="O40" s="92">
        <f t="shared" si="4"/>
        <v>0.10209607393187749</v>
      </c>
      <c r="P40" s="86">
        <f>分析係数表!C43</f>
        <v>0.64668770435795053</v>
      </c>
      <c r="Q40" s="92">
        <f>O40*P40</f>
        <v>6.6024275674965452E-2</v>
      </c>
      <c r="R40" s="93">
        <v>0.26609812142022943</v>
      </c>
      <c r="S40" s="94">
        <f>I40+R40</f>
        <v>1.5582902129773026</v>
      </c>
      <c r="T40" s="95">
        <f>分析係数表!F43</f>
        <v>0.5971160790993254</v>
      </c>
      <c r="U40" s="96">
        <f>S40*T40</f>
        <v>0.93048014207185969</v>
      </c>
      <c r="V40" s="97">
        <f>分析係数表!D43</f>
        <v>0.11965406207615147</v>
      </c>
      <c r="W40" s="98">
        <f>ROUND(S40*V40,0)</f>
        <v>0</v>
      </c>
      <c r="X40" s="86">
        <f>分析係数表!E43</f>
        <v>0.10089499703022012</v>
      </c>
      <c r="Y40" s="99">
        <f>ROUND(S40*X40,0)</f>
        <v>0</v>
      </c>
    </row>
    <row r="41" spans="1:25">
      <c r="A41" s="10" t="s">
        <v>352</v>
      </c>
      <c r="B41" s="9" t="s">
        <v>42</v>
      </c>
      <c r="C41" s="100"/>
      <c r="D41" s="86">
        <f>投入係数表!AF41</f>
        <v>7.7567780927757823E-4</v>
      </c>
      <c r="E41" s="87">
        <f>$C$34*D41</f>
        <v>1.6540256585493844E-2</v>
      </c>
      <c r="F41" s="86">
        <f>分析係数表!C44</f>
        <v>0.69156580457188765</v>
      </c>
      <c r="G41" s="87">
        <f>E41*F41</f>
        <v>1.1438675853372514E-2</v>
      </c>
      <c r="H41" s="87">
        <v>1.5137860456630178E-2</v>
      </c>
      <c r="I41" s="87">
        <f>C41+H41</f>
        <v>1.5137860456630178E-2</v>
      </c>
      <c r="J41" s="86">
        <f>分析係数表!G44</f>
        <v>0.27271905819722003</v>
      </c>
      <c r="K41" s="88">
        <f>I41*J41</f>
        <v>4.1283830468531214E-3</v>
      </c>
      <c r="L41" s="89"/>
      <c r="M41" s="90"/>
      <c r="N41" s="91">
        <f>分析係数表!H44</f>
        <v>0.15674397651271663</v>
      </c>
      <c r="O41" s="92">
        <f t="shared" si="4"/>
        <v>0.95897325708529257</v>
      </c>
      <c r="P41" s="86">
        <f>分析係数表!C44</f>
        <v>0.69156580457188765</v>
      </c>
      <c r="Q41" s="92">
        <f>O41*P41</f>
        <v>0.66319311209911402</v>
      </c>
      <c r="R41" s="93">
        <v>0.67581291054525761</v>
      </c>
      <c r="S41" s="94">
        <f>I41+R41</f>
        <v>0.69095077100188773</v>
      </c>
      <c r="T41" s="95">
        <f>分析係数表!F44</f>
        <v>0.50862281906626206</v>
      </c>
      <c r="U41" s="96">
        <f>S41*T41</f>
        <v>0.3514333289829874</v>
      </c>
      <c r="V41" s="97">
        <f>分析係数表!D44</f>
        <v>0.14406819380410243</v>
      </c>
      <c r="W41" s="98">
        <f>ROUND(S41*V41,0)</f>
        <v>0</v>
      </c>
      <c r="X41" s="86">
        <f>分析係数表!E44</f>
        <v>0.11993705213297758</v>
      </c>
      <c r="Y41" s="99">
        <f>ROUND(S41*X41,0)</f>
        <v>0</v>
      </c>
    </row>
    <row r="42" spans="1:25">
      <c r="A42" s="10" t="s">
        <v>353</v>
      </c>
      <c r="B42" s="9" t="s">
        <v>287</v>
      </c>
      <c r="C42" s="100"/>
      <c r="D42" s="86">
        <f>投入係数表!AF42</f>
        <v>2.0396543787970264E-3</v>
      </c>
      <c r="E42" s="87">
        <f>$C$34*D42</f>
        <v>4.3492808956916047E-2</v>
      </c>
      <c r="F42" s="86">
        <f>分析係数表!C45</f>
        <v>1</v>
      </c>
      <c r="G42" s="87">
        <f>E42*F42</f>
        <v>4.3492808956916047E-2</v>
      </c>
      <c r="H42" s="87">
        <v>5.1582100171455529E-2</v>
      </c>
      <c r="I42" s="87">
        <f>C42+H42</f>
        <v>5.1582100171455529E-2</v>
      </c>
      <c r="J42" s="86">
        <f>分析係数表!G45</f>
        <v>0</v>
      </c>
      <c r="K42" s="88">
        <f>I42*J42</f>
        <v>0</v>
      </c>
      <c r="L42" s="89"/>
      <c r="M42" s="90"/>
      <c r="N42" s="91">
        <f>分析係数表!H45</f>
        <v>0</v>
      </c>
      <c r="O42" s="92">
        <f t="shared" si="4"/>
        <v>0</v>
      </c>
      <c r="P42" s="86">
        <f>分析係数表!C45</f>
        <v>1</v>
      </c>
      <c r="Q42" s="92">
        <f>O42*P42</f>
        <v>0</v>
      </c>
      <c r="R42" s="93">
        <v>7.4803286061420242E-3</v>
      </c>
      <c r="S42" s="94">
        <f>I42+R42</f>
        <v>5.9062428777597556E-2</v>
      </c>
      <c r="T42" s="95">
        <f>分析係数表!F45</f>
        <v>0</v>
      </c>
      <c r="U42" s="96">
        <f>S42*T42</f>
        <v>0</v>
      </c>
      <c r="V42" s="97">
        <f>分析係数表!D45</f>
        <v>0</v>
      </c>
      <c r="W42" s="98">
        <f>ROUND(S42*V42,0)</f>
        <v>0</v>
      </c>
      <c r="X42" s="86">
        <f>分析係数表!E45</f>
        <v>0</v>
      </c>
      <c r="Y42" s="99">
        <f>ROUND(S42*X42,0)</f>
        <v>0</v>
      </c>
    </row>
    <row r="43" spans="1:25">
      <c r="A43" s="10" t="s">
        <v>354</v>
      </c>
      <c r="B43" s="9" t="s">
        <v>288</v>
      </c>
      <c r="C43" s="100"/>
      <c r="D43" s="86">
        <f>投入係数表!AF43</f>
        <v>9.9167877998014384E-3</v>
      </c>
      <c r="E43" s="87">
        <f>$C$34*D43</f>
        <v>0.21146178574500585</v>
      </c>
      <c r="F43" s="86">
        <f>分析係数表!C46</f>
        <v>0.99300149364803736</v>
      </c>
      <c r="G43" s="87">
        <f>E43*F43</f>
        <v>0.20998186909427205</v>
      </c>
      <c r="H43" s="87">
        <v>0.23739387257764227</v>
      </c>
      <c r="I43" s="87">
        <f>C43+H43</f>
        <v>0.23739387257764227</v>
      </c>
      <c r="J43" s="86">
        <f>分析係数表!G46</f>
        <v>1.2662527198429125E-2</v>
      </c>
      <c r="K43" s="88">
        <f>I43*J43</f>
        <v>3.0060063682548132E-3</v>
      </c>
      <c r="L43" s="89"/>
      <c r="M43" s="90"/>
      <c r="N43" s="91">
        <f>分析係数表!H46</f>
        <v>3.642815848522589E-5</v>
      </c>
      <c r="O43" s="92">
        <f t="shared" si="4"/>
        <v>2.2287063636772125E-4</v>
      </c>
      <c r="P43" s="86">
        <f>分析係数表!C46</f>
        <v>0.99300149364803736</v>
      </c>
      <c r="Q43" s="92">
        <f>O43*P43</f>
        <v>2.2131087480343581E-4</v>
      </c>
      <c r="R43" s="93">
        <v>1.9561253850599133E-2</v>
      </c>
      <c r="S43" s="94">
        <f>I43+R43</f>
        <v>0.25695512642824142</v>
      </c>
      <c r="T43" s="95">
        <f>分析係数表!F46</f>
        <v>0.42786180544499286</v>
      </c>
      <c r="U43" s="96">
        <f>S43*T43</f>
        <v>0.10994128431193377</v>
      </c>
      <c r="V43" s="97">
        <f>分析係数表!D46</f>
        <v>2.303242583452741E-3</v>
      </c>
      <c r="W43" s="98">
        <f>ROUND(S43*V43,0)</f>
        <v>0</v>
      </c>
      <c r="X43" s="86">
        <f>分析係数表!E46</f>
        <v>2.2926285623308391E-3</v>
      </c>
      <c r="Y43" s="99">
        <f>ROUND(S43*X43,0)</f>
        <v>0</v>
      </c>
    </row>
    <row r="44" spans="1:25">
      <c r="A44" s="216">
        <v>40</v>
      </c>
      <c r="B44" s="20" t="s">
        <v>156</v>
      </c>
      <c r="C44" s="224">
        <f>SUM(C5:C43)</f>
        <v>21.323617083874669</v>
      </c>
      <c r="D44" s="103">
        <f>投入係数表!AF44</f>
        <v>0.33407003894108928</v>
      </c>
      <c r="E44" s="102">
        <f>SUM(E5:E43)</f>
        <v>7.1235815895748882</v>
      </c>
      <c r="F44" s="103">
        <f>分析係数表!C47</f>
        <v>0.58532523599566522</v>
      </c>
      <c r="G44" s="102">
        <f>SUM(G5:G43)</f>
        <v>4.2405957208763034</v>
      </c>
      <c r="H44" s="102">
        <f>SUM(H5:H43)</f>
        <v>5.3250087867171754</v>
      </c>
      <c r="I44" s="102">
        <f>SUM(I5:I43)</f>
        <v>26.648625870591843</v>
      </c>
      <c r="J44" s="103">
        <f>分析係数表!G47</f>
        <v>0.25475569279079324</v>
      </c>
      <c r="K44" s="104">
        <f>SUM(K5:K43)</f>
        <v>9.2474105527700647</v>
      </c>
      <c r="L44" s="105">
        <f>最終需要_まとめ!$L$33</f>
        <v>0.66159999999999997</v>
      </c>
      <c r="M44" s="102">
        <f>K44*L44</f>
        <v>6.1180868217126747</v>
      </c>
      <c r="N44" s="106">
        <f>分析係数表!H47</f>
        <v>1</v>
      </c>
      <c r="O44" s="107">
        <f>SUM(O5:O43)</f>
        <v>6.1180868217126756</v>
      </c>
      <c r="P44" s="103">
        <f>分析係数表!C47</f>
        <v>0.58532523599566522</v>
      </c>
      <c r="Q44" s="107">
        <f>SUM(Q5:Q43)</f>
        <v>3.9728577181331817</v>
      </c>
      <c r="R44" s="102">
        <f>SUM(R5:R43)</f>
        <v>4.8780784279706229</v>
      </c>
      <c r="S44" s="108">
        <f>SUM(S5:S43)</f>
        <v>31.526704298562461</v>
      </c>
      <c r="T44" s="109">
        <f>分析係数表!F47</f>
        <v>0.5063294671067512</v>
      </c>
      <c r="U44" s="110">
        <f>SUM(U5:U43)</f>
        <v>19.924351355856391</v>
      </c>
      <c r="V44" s="111">
        <f>分析係数表!D47</f>
        <v>6.4581730562403572E-2</v>
      </c>
      <c r="W44" s="112">
        <f>SUM(W5:W43)</f>
        <v>2</v>
      </c>
      <c r="X44" s="103">
        <f>分析係数表!E47</f>
        <v>5.7136770824146227E-2</v>
      </c>
      <c r="Y44" s="113">
        <f>SUM(Y5:Y43)</f>
        <v>2</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299</v>
      </c>
      <c r="S2" s="5" t="s">
        <v>158</v>
      </c>
      <c r="U2" s="74" t="s">
        <v>216</v>
      </c>
      <c r="W2" s="5" t="s">
        <v>135</v>
      </c>
      <c r="Y2" s="5" t="s">
        <v>159</v>
      </c>
    </row>
    <row r="3" spans="1:25" ht="45">
      <c r="B3" s="75"/>
      <c r="C3" s="76" t="s">
        <v>234</v>
      </c>
      <c r="D3" s="76" t="s">
        <v>238</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投入係数表!AG5</f>
        <v>0</v>
      </c>
      <c r="E5" s="87">
        <f t="shared" ref="E5:E38" si="0">$C$35*D5</f>
        <v>0</v>
      </c>
      <c r="F5" s="86">
        <f>分析係数表!C8</f>
        <v>0.16988323914406789</v>
      </c>
      <c r="G5" s="87">
        <f t="shared" ref="G5:G38" si="1">E5*F5</f>
        <v>0</v>
      </c>
      <c r="H5" s="87">
        <f t="array" ref="H5:H43">MMULT(逆行列係数!C5:AO43,'31'!G5:G43)</f>
        <v>1.5024013441746601E-4</v>
      </c>
      <c r="I5" s="87">
        <f t="shared" ref="I5:I38" si="2">C5+H5</f>
        <v>1.5024013441746601E-4</v>
      </c>
      <c r="J5" s="86">
        <f>分析係数表!G8</f>
        <v>0.11982810575688495</v>
      </c>
      <c r="K5" s="88">
        <f t="shared" ref="K5:K38" si="3">I5*J5</f>
        <v>1.8002990715904728E-5</v>
      </c>
      <c r="L5" s="89" t="s">
        <v>193</v>
      </c>
      <c r="M5" s="90" t="s">
        <v>193</v>
      </c>
      <c r="N5" s="91">
        <f>分析係数表!H8</f>
        <v>1.1007693311748612E-2</v>
      </c>
      <c r="O5" s="92">
        <f t="shared" ref="O5:O43" si="4">$M$44*N5</f>
        <v>9.5804553940536125E-3</v>
      </c>
      <c r="P5" s="86">
        <f>分析係数表!C8</f>
        <v>0.16988323914406789</v>
      </c>
      <c r="Q5" s="92">
        <f t="shared" ref="Q5:Q38" si="5">O5*P5</f>
        <v>1.6275587948170851E-3</v>
      </c>
      <c r="R5" s="93">
        <f t="array" ref="R5:R43">MMULT(逆行列係数!C5:AO43,'31'!Q5:Q43)</f>
        <v>2.727450866426119E-3</v>
      </c>
      <c r="S5" s="94">
        <f t="shared" ref="S5:S38" si="6">I5+R5</f>
        <v>2.8776910008435851E-3</v>
      </c>
      <c r="T5" s="95">
        <f>分析係数表!F8</f>
        <v>0.4520504153237429</v>
      </c>
      <c r="U5" s="96">
        <f t="shared" ref="U5:U38" si="7">S5*T5</f>
        <v>1.30086141210474E-3</v>
      </c>
      <c r="V5" s="97">
        <f>分析係数表!D8</f>
        <v>0.2736524906322878</v>
      </c>
      <c r="W5" s="98">
        <f t="shared" ref="W5:W38" si="8">ROUND(S5*V5,0)</f>
        <v>0</v>
      </c>
      <c r="X5" s="86">
        <f>分析係数表!E8</f>
        <v>4.6479574456934729E-2</v>
      </c>
      <c r="Y5" s="99">
        <f t="shared" ref="Y5:Y38" si="9">ROUND(S5*X5,0)</f>
        <v>0</v>
      </c>
    </row>
    <row r="6" spans="1:25">
      <c r="A6" s="10" t="s">
        <v>226</v>
      </c>
      <c r="B6" s="9" t="s">
        <v>274</v>
      </c>
      <c r="C6" s="100"/>
      <c r="D6" s="86">
        <f>投入係数表!AG6</f>
        <v>0</v>
      </c>
      <c r="E6" s="87">
        <f t="shared" si="0"/>
        <v>0</v>
      </c>
      <c r="F6" s="86">
        <f>分析係数表!C9</f>
        <v>0.40976645435244163</v>
      </c>
      <c r="G6" s="87">
        <f t="shared" si="1"/>
        <v>0</v>
      </c>
      <c r="H6" s="87">
        <v>1.5284993299575971E-4</v>
      </c>
      <c r="I6" s="87">
        <f t="shared" si="2"/>
        <v>1.5284993299575971E-4</v>
      </c>
      <c r="J6" s="86">
        <f>分析係数表!G9</f>
        <v>0.27278621711745094</v>
      </c>
      <c r="K6" s="88">
        <f t="shared" si="3"/>
        <v>4.1695355008569138E-5</v>
      </c>
      <c r="L6" s="89"/>
      <c r="M6" s="90"/>
      <c r="N6" s="91">
        <f>分析係数表!H9</f>
        <v>5.6766522140644718E-4</v>
      </c>
      <c r="O6" s="92">
        <f t="shared" si="4"/>
        <v>4.9406275941894957E-4</v>
      </c>
      <c r="P6" s="86">
        <f>分析係数表!C9</f>
        <v>0.40976645435244163</v>
      </c>
      <c r="Q6" s="92">
        <f t="shared" si="5"/>
        <v>2.0245034515468634E-4</v>
      </c>
      <c r="R6" s="93">
        <v>2.7251495968019877E-4</v>
      </c>
      <c r="S6" s="94">
        <f t="shared" si="6"/>
        <v>4.2536489267595845E-4</v>
      </c>
      <c r="T6" s="95">
        <f>分析係数表!F9</f>
        <v>0.74407187847350875</v>
      </c>
      <c r="U6" s="96">
        <f t="shared" si="7"/>
        <v>3.1650205473008285E-4</v>
      </c>
      <c r="V6" s="97">
        <f>分析係数表!D9</f>
        <v>0.14440533530937386</v>
      </c>
      <c r="W6" s="98">
        <f t="shared" si="8"/>
        <v>0</v>
      </c>
      <c r="X6" s="86">
        <f>分析係数表!E9</f>
        <v>0.11439422008151168</v>
      </c>
      <c r="Y6" s="99">
        <f t="shared" si="9"/>
        <v>0</v>
      </c>
    </row>
    <row r="7" spans="1:25">
      <c r="A7" s="10" t="s">
        <v>227</v>
      </c>
      <c r="B7" s="9" t="s">
        <v>275</v>
      </c>
      <c r="C7" s="100"/>
      <c r="D7" s="86">
        <f>投入係数表!AG7</f>
        <v>0</v>
      </c>
      <c r="E7" s="87">
        <f t="shared" si="0"/>
        <v>0</v>
      </c>
      <c r="F7" s="86">
        <f>分析係数表!C10</f>
        <v>0.68007710705743762</v>
      </c>
      <c r="G7" s="87">
        <f t="shared" si="1"/>
        <v>0</v>
      </c>
      <c r="H7" s="87">
        <v>2.1071427703057071E-4</v>
      </c>
      <c r="I7" s="87">
        <f t="shared" si="2"/>
        <v>2.1071427703057071E-4</v>
      </c>
      <c r="J7" s="86">
        <f>分析係数表!G10</f>
        <v>0.17854260725424764</v>
      </c>
      <c r="K7" s="88">
        <f t="shared" si="3"/>
        <v>3.7621476406731919E-5</v>
      </c>
      <c r="L7" s="89"/>
      <c r="M7" s="90"/>
      <c r="N7" s="91">
        <f>分析係数表!H10</f>
        <v>1.290834700219075E-3</v>
      </c>
      <c r="O7" s="92">
        <f t="shared" si="4"/>
        <v>1.1234673710745768E-3</v>
      </c>
      <c r="P7" s="86">
        <f>分析係数表!C10</f>
        <v>0.68007710705743762</v>
      </c>
      <c r="Q7" s="92">
        <f t="shared" si="5"/>
        <v>7.64044439593823E-4</v>
      </c>
      <c r="R7" s="93">
        <v>1.2887351577407218E-3</v>
      </c>
      <c r="S7" s="94">
        <f t="shared" si="6"/>
        <v>1.4994494347712925E-3</v>
      </c>
      <c r="T7" s="95">
        <f>分析係数表!F10</f>
        <v>0.51654343606185527</v>
      </c>
      <c r="U7" s="96">
        <f t="shared" si="7"/>
        <v>7.7453076323777013E-4</v>
      </c>
      <c r="V7" s="97">
        <f>分析係数表!D10</f>
        <v>9.7799297694606213E-2</v>
      </c>
      <c r="W7" s="98">
        <f t="shared" si="8"/>
        <v>0</v>
      </c>
      <c r="X7" s="86">
        <f>分析係数表!E10</f>
        <v>2.6958057972911079E-2</v>
      </c>
      <c r="Y7" s="99">
        <f t="shared" si="9"/>
        <v>0</v>
      </c>
    </row>
    <row r="8" spans="1:25">
      <c r="A8" s="10" t="s">
        <v>228</v>
      </c>
      <c r="B8" s="9" t="s">
        <v>27</v>
      </c>
      <c r="C8" s="100"/>
      <c r="D8" s="86">
        <f>投入係数表!AG8</f>
        <v>0</v>
      </c>
      <c r="E8" s="87">
        <f t="shared" si="0"/>
        <v>0</v>
      </c>
      <c r="F8" s="86">
        <f>分析係数表!C11</f>
        <v>2.1147201560344109E-2</v>
      </c>
      <c r="G8" s="87">
        <f t="shared" si="1"/>
        <v>0</v>
      </c>
      <c r="H8" s="87">
        <v>4.1506501331880125E-4</v>
      </c>
      <c r="I8" s="87">
        <f t="shared" si="2"/>
        <v>4.1506501331880125E-4</v>
      </c>
      <c r="J8" s="86">
        <f>分析係数表!G11</f>
        <v>0.2349962690544718</v>
      </c>
      <c r="K8" s="88">
        <f t="shared" si="3"/>
        <v>9.7538729544962934E-5</v>
      </c>
      <c r="L8" s="89"/>
      <c r="M8" s="90"/>
      <c r="N8" s="91">
        <f>分析係数表!H11</f>
        <v>-2.2238602446561594E-5</v>
      </c>
      <c r="O8" s="92">
        <f t="shared" si="4"/>
        <v>-1.9355184844946427E-5</v>
      </c>
      <c r="P8" s="86">
        <f>分析係数表!C11</f>
        <v>2.1147201560344109E-2</v>
      </c>
      <c r="Q8" s="92">
        <f t="shared" si="5"/>
        <v>-4.0930799515379973E-7</v>
      </c>
      <c r="R8" s="93">
        <v>2.2507180044612038E-4</v>
      </c>
      <c r="S8" s="94">
        <f t="shared" si="6"/>
        <v>6.4013681376492168E-4</v>
      </c>
      <c r="T8" s="95">
        <f>分析係数表!F11</f>
        <v>0.38828483104146677</v>
      </c>
      <c r="U8" s="96">
        <f t="shared" si="7"/>
        <v>2.4855541457613549E-4</v>
      </c>
      <c r="V8" s="97">
        <f>分析係数表!D11</f>
        <v>2.238567316917173E-2</v>
      </c>
      <c r="W8" s="98">
        <f t="shared" si="8"/>
        <v>0</v>
      </c>
      <c r="X8" s="86">
        <f>分析係数表!E11</f>
        <v>2.1852680950858117E-2</v>
      </c>
      <c r="Y8" s="99">
        <f t="shared" si="9"/>
        <v>0</v>
      </c>
    </row>
    <row r="9" spans="1:25">
      <c r="A9" s="10" t="s">
        <v>229</v>
      </c>
      <c r="B9" s="9" t="s">
        <v>196</v>
      </c>
      <c r="C9" s="100"/>
      <c r="D9" s="86">
        <f>投入係数表!AG9</f>
        <v>0</v>
      </c>
      <c r="E9" s="87">
        <f t="shared" si="0"/>
        <v>0</v>
      </c>
      <c r="F9" s="86">
        <f>分析係数表!C12</f>
        <v>0.26979296775158057</v>
      </c>
      <c r="G9" s="87">
        <f t="shared" si="1"/>
        <v>0</v>
      </c>
      <c r="H9" s="87">
        <v>1.1000834366048319E-3</v>
      </c>
      <c r="I9" s="87">
        <f t="shared" si="2"/>
        <v>1.1000834366048319E-3</v>
      </c>
      <c r="J9" s="86">
        <f>分析係数表!G12</f>
        <v>0.14399966915404239</v>
      </c>
      <c r="K9" s="88">
        <f t="shared" si="3"/>
        <v>1.5841165091293777E-4</v>
      </c>
      <c r="L9" s="89"/>
      <c r="M9" s="90"/>
      <c r="N9" s="91">
        <f>分析係数表!H12</f>
        <v>8.4790563397567215E-2</v>
      </c>
      <c r="O9" s="92">
        <f t="shared" si="4"/>
        <v>7.3796769900925388E-2</v>
      </c>
      <c r="P9" s="86">
        <f>分析係数表!C12</f>
        <v>0.26979296775158057</v>
      </c>
      <c r="Q9" s="92">
        <f t="shared" si="5"/>
        <v>1.9909849562051173E-2</v>
      </c>
      <c r="R9" s="93">
        <v>2.5152364658143345E-2</v>
      </c>
      <c r="S9" s="94">
        <f t="shared" si="6"/>
        <v>2.6252448094748176E-2</v>
      </c>
      <c r="T9" s="95">
        <f>分析係数表!F12</f>
        <v>0.33481714299007204</v>
      </c>
      <c r="U9" s="96">
        <f t="shared" si="7"/>
        <v>8.7897696675787434E-3</v>
      </c>
      <c r="V9" s="97">
        <f>分析係数表!D12</f>
        <v>3.7088865741159563E-2</v>
      </c>
      <c r="W9" s="98">
        <f t="shared" si="8"/>
        <v>0</v>
      </c>
      <c r="X9" s="86">
        <f>分析係数表!E12</f>
        <v>3.539948357013805E-2</v>
      </c>
      <c r="Y9" s="99">
        <f t="shared" si="9"/>
        <v>0</v>
      </c>
    </row>
    <row r="10" spans="1:25">
      <c r="A10" s="10" t="s">
        <v>230</v>
      </c>
      <c r="B10" s="9" t="s">
        <v>28</v>
      </c>
      <c r="C10" s="100"/>
      <c r="D10" s="86">
        <f>投入係数表!AG10</f>
        <v>7.5517539355533575E-4</v>
      </c>
      <c r="E10" s="87">
        <f t="shared" si="0"/>
        <v>3.7397195410856414E-3</v>
      </c>
      <c r="F10" s="86">
        <f>分析係数表!C13</f>
        <v>6.684233532602335E-2</v>
      </c>
      <c r="G10" s="87">
        <f t="shared" si="1"/>
        <v>2.4997158759052862E-4</v>
      </c>
      <c r="H10" s="87">
        <v>4.6181130998612679E-4</v>
      </c>
      <c r="I10" s="87">
        <f t="shared" si="2"/>
        <v>4.6181130998612679E-4</v>
      </c>
      <c r="J10" s="86">
        <f>分析係数表!G13</f>
        <v>0.23596605339775753</v>
      </c>
      <c r="K10" s="88">
        <f t="shared" si="3"/>
        <v>1.0897179223187474E-4</v>
      </c>
      <c r="L10" s="89"/>
      <c r="M10" s="90"/>
      <c r="N10" s="91">
        <f>分析係数表!H13</f>
        <v>1.6879182236800124E-2</v>
      </c>
      <c r="O10" s="92">
        <f t="shared" si="4"/>
        <v>1.4690657518153311E-2</v>
      </c>
      <c r="P10" s="86">
        <f>分析係数表!C13</f>
        <v>6.684233532602335E-2</v>
      </c>
      <c r="Q10" s="92">
        <f t="shared" si="5"/>
        <v>9.8195785598816955E-4</v>
      </c>
      <c r="R10" s="93">
        <v>1.0970532285637768E-3</v>
      </c>
      <c r="S10" s="94">
        <f t="shared" si="6"/>
        <v>1.5588645385499035E-3</v>
      </c>
      <c r="T10" s="95">
        <f>分析係数表!F13</f>
        <v>0.36934894381465649</v>
      </c>
      <c r="U10" s="96">
        <f t="shared" si="7"/>
        <v>5.7576497086352877E-4</v>
      </c>
      <c r="V10" s="97">
        <f>分析係数表!D13</f>
        <v>0.1651861487951434</v>
      </c>
      <c r="W10" s="98">
        <f t="shared" si="8"/>
        <v>0</v>
      </c>
      <c r="X10" s="86">
        <f>分析係数表!E13</f>
        <v>0.12199715046769498</v>
      </c>
      <c r="Y10" s="99">
        <f t="shared" si="9"/>
        <v>0</v>
      </c>
    </row>
    <row r="11" spans="1:25">
      <c r="A11" s="10" t="s">
        <v>231</v>
      </c>
      <c r="B11" s="9" t="s">
        <v>276</v>
      </c>
      <c r="C11" s="100"/>
      <c r="D11" s="86">
        <f>投入係数表!AG11</f>
        <v>1.2618818019010884E-2</v>
      </c>
      <c r="E11" s="87">
        <f t="shared" si="0"/>
        <v>6.2489907290180634E-2</v>
      </c>
      <c r="F11" s="86">
        <f>分析係数表!C14</f>
        <v>0.21710827927701792</v>
      </c>
      <c r="G11" s="87">
        <f t="shared" si="1"/>
        <v>1.3567076243951495E-2</v>
      </c>
      <c r="H11" s="87">
        <v>1.855334768759323E-2</v>
      </c>
      <c r="I11" s="87">
        <f t="shared" si="2"/>
        <v>1.855334768759323E-2</v>
      </c>
      <c r="J11" s="86">
        <f>分析係数表!G14</f>
        <v>0.17574790290253137</v>
      </c>
      <c r="K11" s="88">
        <f t="shared" si="3"/>
        <v>3.2607119479160398E-3</v>
      </c>
      <c r="L11" s="89"/>
      <c r="M11" s="90"/>
      <c r="N11" s="91">
        <f>分析係数表!H14</f>
        <v>1.1225515443921091E-3</v>
      </c>
      <c r="O11" s="92">
        <f t="shared" si="4"/>
        <v>9.7700350963595252E-4</v>
      </c>
      <c r="P11" s="86">
        <f>分析係数表!C14</f>
        <v>0.21710827927701792</v>
      </c>
      <c r="Q11" s="92">
        <f t="shared" si="5"/>
        <v>2.1211555082466905E-4</v>
      </c>
      <c r="R11" s="93">
        <v>1.193445339426351E-3</v>
      </c>
      <c r="S11" s="94">
        <f t="shared" si="6"/>
        <v>1.974679302701958E-2</v>
      </c>
      <c r="T11" s="95">
        <f>分析係数表!F14</f>
        <v>0.32729567218469302</v>
      </c>
      <c r="U11" s="96">
        <f t="shared" si="7"/>
        <v>6.4630398972703824E-3</v>
      </c>
      <c r="V11" s="97">
        <f>分析係数表!D14</f>
        <v>4.5196804531672026E-2</v>
      </c>
      <c r="W11" s="98">
        <f t="shared" si="8"/>
        <v>0</v>
      </c>
      <c r="X11" s="86">
        <f>分析係数表!E14</f>
        <v>3.8130342673435243E-2</v>
      </c>
      <c r="Y11" s="99">
        <f t="shared" si="9"/>
        <v>0</v>
      </c>
    </row>
    <row r="12" spans="1:25">
      <c r="A12" s="10" t="s">
        <v>232</v>
      </c>
      <c r="B12" s="9" t="s">
        <v>29</v>
      </c>
      <c r="C12" s="100"/>
      <c r="D12" s="86">
        <f>投入係数表!AG12</f>
        <v>1.188493281068016E-3</v>
      </c>
      <c r="E12" s="87">
        <f t="shared" si="0"/>
        <v>5.8855619311613165E-3</v>
      </c>
      <c r="F12" s="86">
        <f>分析係数表!C15</f>
        <v>0.1777237835164599</v>
      </c>
      <c r="G12" s="87">
        <f t="shared" si="1"/>
        <v>1.0460043345264314E-3</v>
      </c>
      <c r="H12" s="87">
        <v>2.566070954910914E-3</v>
      </c>
      <c r="I12" s="87">
        <f t="shared" si="2"/>
        <v>2.566070954910914E-3</v>
      </c>
      <c r="J12" s="86">
        <f>分析係数表!G15</f>
        <v>0.10387096116118634</v>
      </c>
      <c r="K12" s="88">
        <f t="shared" si="3"/>
        <v>2.6654025649439989E-4</v>
      </c>
      <c r="L12" s="89"/>
      <c r="M12" s="90"/>
      <c r="N12" s="91">
        <f>分析係数表!H15</f>
        <v>7.5144901505810619E-3</v>
      </c>
      <c r="O12" s="92">
        <f t="shared" si="4"/>
        <v>6.5401747357785762E-3</v>
      </c>
      <c r="P12" s="86">
        <f>分析係数表!C15</f>
        <v>0.1777237835164599</v>
      </c>
      <c r="Q12" s="92">
        <f t="shared" si="5"/>
        <v>1.162344598901332E-3</v>
      </c>
      <c r="R12" s="93">
        <v>2.7282525149484719E-3</v>
      </c>
      <c r="S12" s="94">
        <f t="shared" si="6"/>
        <v>5.2943234698593859E-3</v>
      </c>
      <c r="T12" s="95">
        <f>分析係数表!F15</f>
        <v>0.33005409485469872</v>
      </c>
      <c r="U12" s="96">
        <f t="shared" si="7"/>
        <v>1.7474131407124273E-3</v>
      </c>
      <c r="V12" s="97">
        <f>分析係数表!D15</f>
        <v>1.862209422908882E-2</v>
      </c>
      <c r="W12" s="98">
        <f t="shared" si="8"/>
        <v>0</v>
      </c>
      <c r="X12" s="86">
        <f>分析係数表!E15</f>
        <v>1.8544573004253467E-2</v>
      </c>
      <c r="Y12" s="99">
        <f t="shared" si="9"/>
        <v>0</v>
      </c>
    </row>
    <row r="13" spans="1:25">
      <c r="A13" s="10" t="s">
        <v>233</v>
      </c>
      <c r="B13" s="9" t="s">
        <v>30</v>
      </c>
      <c r="C13" s="100"/>
      <c r="D13" s="86">
        <f>投入係数表!AG13</f>
        <v>3.671930769327105E-3</v>
      </c>
      <c r="E13" s="87">
        <f t="shared" si="0"/>
        <v>1.8183843606074793E-2</v>
      </c>
      <c r="F13" s="86">
        <f>分析係数表!C16</f>
        <v>0.12368252551663639</v>
      </c>
      <c r="G13" s="87">
        <f t="shared" si="1"/>
        <v>2.2490237007988709E-3</v>
      </c>
      <c r="H13" s="87">
        <v>4.0255105782090756E-3</v>
      </c>
      <c r="I13" s="87">
        <f t="shared" si="2"/>
        <v>4.0255105782090756E-3</v>
      </c>
      <c r="J13" s="86">
        <f>分析係数表!G16</f>
        <v>1.9772048092292722E-2</v>
      </c>
      <c r="K13" s="88">
        <f t="shared" si="3"/>
        <v>7.9592588748382924E-5</v>
      </c>
      <c r="L13" s="89"/>
      <c r="M13" s="90"/>
      <c r="N13" s="91">
        <f>分析係数表!H16</f>
        <v>1.7113434381227897E-2</v>
      </c>
      <c r="O13" s="92">
        <f t="shared" si="4"/>
        <v>1.4894536946576012E-2</v>
      </c>
      <c r="P13" s="86">
        <f>分析係数表!C16</f>
        <v>0.12368252551663639</v>
      </c>
      <c r="Q13" s="92">
        <f t="shared" si="5"/>
        <v>1.842193945953371E-3</v>
      </c>
      <c r="R13" s="93">
        <v>2.6774718186838367E-3</v>
      </c>
      <c r="S13" s="94">
        <f t="shared" si="6"/>
        <v>6.7029823968929123E-3</v>
      </c>
      <c r="T13" s="95">
        <f>分析係数表!F16</f>
        <v>0.17086837167280561</v>
      </c>
      <c r="U13" s="96">
        <f t="shared" si="7"/>
        <v>1.1453276875085716E-3</v>
      </c>
      <c r="V13" s="97">
        <f>分析係数表!D16</f>
        <v>1.2952602682604767E-2</v>
      </c>
      <c r="W13" s="98">
        <f t="shared" si="8"/>
        <v>0</v>
      </c>
      <c r="X13" s="86">
        <f>分析係数表!E16</f>
        <v>1.2952602682604767E-2</v>
      </c>
      <c r="Y13" s="99">
        <f t="shared" si="9"/>
        <v>0</v>
      </c>
    </row>
    <row r="14" spans="1:25">
      <c r="A14" s="10" t="s">
        <v>2</v>
      </c>
      <c r="B14" s="9" t="s">
        <v>388</v>
      </c>
      <c r="C14" s="100"/>
      <c r="D14" s="86">
        <f>投入係数表!AG14</f>
        <v>3.4252150934889606E-3</v>
      </c>
      <c r="E14" s="87">
        <f t="shared" si="0"/>
        <v>1.6962077852187778E-2</v>
      </c>
      <c r="F14" s="86">
        <f>分析係数表!C17</f>
        <v>0.19283956701830429</v>
      </c>
      <c r="G14" s="87">
        <f t="shared" si="1"/>
        <v>3.2709597487466601E-3</v>
      </c>
      <c r="H14" s="87">
        <v>5.8859321896125253E-3</v>
      </c>
      <c r="I14" s="87">
        <f t="shared" si="2"/>
        <v>5.8859321896125253E-3</v>
      </c>
      <c r="J14" s="86">
        <f>分析係数表!G17</f>
        <v>0.23402763404868787</v>
      </c>
      <c r="K14" s="88">
        <f t="shared" si="3"/>
        <v>1.3774707845060322E-3</v>
      </c>
      <c r="L14" s="89"/>
      <c r="M14" s="90"/>
      <c r="N14" s="91">
        <f>分析係数表!H17</f>
        <v>3.1766349957435482E-3</v>
      </c>
      <c r="O14" s="92">
        <f t="shared" si="4"/>
        <v>2.7647581575904446E-3</v>
      </c>
      <c r="P14" s="86">
        <f>分析係数表!C17</f>
        <v>0.19283956701830429</v>
      </c>
      <c r="Q14" s="92">
        <f t="shared" si="5"/>
        <v>5.3315476602006605E-4</v>
      </c>
      <c r="R14" s="93">
        <v>1.2257447678642771E-3</v>
      </c>
      <c r="S14" s="94">
        <f t="shared" si="6"/>
        <v>7.1116769574768026E-3</v>
      </c>
      <c r="T14" s="95">
        <f>分析係数表!F17</f>
        <v>0.36995154049829787</v>
      </c>
      <c r="U14" s="96">
        <f t="shared" si="7"/>
        <v>2.630975845944791E-3</v>
      </c>
      <c r="V14" s="97">
        <f>分析係数表!D17</f>
        <v>4.4453920652026524E-2</v>
      </c>
      <c r="W14" s="98">
        <f t="shared" si="8"/>
        <v>0</v>
      </c>
      <c r="X14" s="86">
        <f>分析係数表!E17</f>
        <v>4.2061277361062542E-2</v>
      </c>
      <c r="Y14" s="99">
        <f t="shared" si="9"/>
        <v>0</v>
      </c>
    </row>
    <row r="15" spans="1:25">
      <c r="A15" s="10" t="s">
        <v>3</v>
      </c>
      <c r="B15" s="9" t="s">
        <v>31</v>
      </c>
      <c r="C15" s="100"/>
      <c r="D15" s="86">
        <f>投入係数表!AG15</f>
        <v>3.7570915102255508E-6</v>
      </c>
      <c r="E15" s="87">
        <f t="shared" si="0"/>
        <v>1.8605569856147468E-5</v>
      </c>
      <c r="F15" s="86">
        <f>分析係数表!C18</f>
        <v>0.30630539049432115</v>
      </c>
      <c r="G15" s="87">
        <f t="shared" si="1"/>
        <v>5.6989863401566206E-6</v>
      </c>
      <c r="H15" s="87">
        <v>6.4649057988260472E-4</v>
      </c>
      <c r="I15" s="87">
        <f t="shared" si="2"/>
        <v>6.4649057988260472E-4</v>
      </c>
      <c r="J15" s="86">
        <f>分析係数表!G18</f>
        <v>0.21755179396051724</v>
      </c>
      <c r="K15" s="88">
        <f t="shared" si="3"/>
        <v>1.4064518543203573E-4</v>
      </c>
      <c r="L15" s="89"/>
      <c r="M15" s="90"/>
      <c r="N15" s="91">
        <f>分析係数表!H18</f>
        <v>5.3704565311248737E-4</v>
      </c>
      <c r="O15" s="92">
        <f t="shared" si="4"/>
        <v>4.674132698376614E-4</v>
      </c>
      <c r="P15" s="86">
        <f>分析係数表!C18</f>
        <v>0.30630539049432115</v>
      </c>
      <c r="Q15" s="92">
        <f t="shared" si="5"/>
        <v>1.4317120413985239E-4</v>
      </c>
      <c r="R15" s="93">
        <v>3.7833456978941549E-4</v>
      </c>
      <c r="S15" s="94">
        <f t="shared" si="6"/>
        <v>1.0248251496720203E-3</v>
      </c>
      <c r="T15" s="95">
        <f>分析係数表!F18</f>
        <v>0.4635011306393737</v>
      </c>
      <c r="U15" s="96">
        <f t="shared" si="7"/>
        <v>4.7500761558064679E-4</v>
      </c>
      <c r="V15" s="97">
        <f>分析係数表!D18</f>
        <v>4.1488554421314744E-2</v>
      </c>
      <c r="W15" s="98">
        <f t="shared" si="8"/>
        <v>0</v>
      </c>
      <c r="X15" s="86">
        <f>分析係数表!E18</f>
        <v>3.8178621954614265E-2</v>
      </c>
      <c r="Y15" s="99">
        <f t="shared" si="9"/>
        <v>0</v>
      </c>
    </row>
    <row r="16" spans="1:25">
      <c r="A16" s="10" t="s">
        <v>4</v>
      </c>
      <c r="B16" s="9" t="s">
        <v>32</v>
      </c>
      <c r="C16" s="100"/>
      <c r="D16" s="86">
        <f>投入係数表!AG16</f>
        <v>0</v>
      </c>
      <c r="E16" s="87">
        <f t="shared" si="0"/>
        <v>0</v>
      </c>
      <c r="F16" s="86">
        <f>分析係数表!C19</f>
        <v>0.36966314955627488</v>
      </c>
      <c r="G16" s="87">
        <f t="shared" si="1"/>
        <v>0</v>
      </c>
      <c r="H16" s="87">
        <v>1.0802417924811018E-3</v>
      </c>
      <c r="I16" s="87">
        <f t="shared" si="2"/>
        <v>1.0802417924811018E-3</v>
      </c>
      <c r="J16" s="86">
        <f>分析係数表!G19</f>
        <v>4.2381117789262797E-2</v>
      </c>
      <c r="K16" s="88">
        <f t="shared" si="3"/>
        <v>4.5781854648025955E-5</v>
      </c>
      <c r="L16" s="89"/>
      <c r="M16" s="90"/>
      <c r="N16" s="91">
        <f>分析係数表!H19</f>
        <v>-1.254655481313475E-4</v>
      </c>
      <c r="O16" s="92">
        <f t="shared" si="4"/>
        <v>-1.0919790852820521E-4</v>
      </c>
      <c r="P16" s="86">
        <f>分析係数表!C19</f>
        <v>0.36966314955627488</v>
      </c>
      <c r="Q16" s="92">
        <f t="shared" si="5"/>
        <v>-4.0366442791494347E-5</v>
      </c>
      <c r="R16" s="93">
        <v>2.5619196121015033E-4</v>
      </c>
      <c r="S16" s="94">
        <f t="shared" si="6"/>
        <v>1.3364337536912521E-3</v>
      </c>
      <c r="T16" s="95">
        <f>分析係数表!F19</f>
        <v>0.17645477862102601</v>
      </c>
      <c r="U16" s="96">
        <f t="shared" si="7"/>
        <v>2.3582012214925669E-4</v>
      </c>
      <c r="V16" s="97">
        <f>分析係数表!D19</f>
        <v>8.3109656186295868E-3</v>
      </c>
      <c r="W16" s="98">
        <f t="shared" si="8"/>
        <v>0</v>
      </c>
      <c r="X16" s="86">
        <f>分析係数表!E19</f>
        <v>8.1137788631236215E-3</v>
      </c>
      <c r="Y16" s="99">
        <f t="shared" si="9"/>
        <v>0</v>
      </c>
    </row>
    <row r="17" spans="1:25">
      <c r="A17" s="10" t="s">
        <v>5</v>
      </c>
      <c r="B17" s="9" t="s">
        <v>33</v>
      </c>
      <c r="C17" s="100"/>
      <c r="D17" s="86">
        <f>投入係数表!AG17</f>
        <v>6.6375283347318062E-5</v>
      </c>
      <c r="E17" s="87">
        <f t="shared" si="0"/>
        <v>3.2869840079193858E-4</v>
      </c>
      <c r="F17" s="86">
        <f>分析係数表!C20</f>
        <v>0.11840151680286914</v>
      </c>
      <c r="G17" s="87">
        <f t="shared" si="1"/>
        <v>3.8918389224442935E-5</v>
      </c>
      <c r="H17" s="87">
        <v>2.7903818220657514E-4</v>
      </c>
      <c r="I17" s="87">
        <f t="shared" si="2"/>
        <v>2.7903818220657514E-4</v>
      </c>
      <c r="J17" s="86">
        <f>分析係数表!G20</f>
        <v>0.11103277983246747</v>
      </c>
      <c r="K17" s="88">
        <f t="shared" si="3"/>
        <v>3.0982385049794596E-5</v>
      </c>
      <c r="L17" s="89"/>
      <c r="M17" s="90"/>
      <c r="N17" s="91">
        <f>分析係数表!H20</f>
        <v>6.0558701736942728E-4</v>
      </c>
      <c r="O17" s="92">
        <f t="shared" si="4"/>
        <v>5.2706768282992172E-4</v>
      </c>
      <c r="P17" s="86">
        <f>分析係数表!C20</f>
        <v>0.11840151680286914</v>
      </c>
      <c r="Q17" s="92">
        <f t="shared" si="5"/>
        <v>6.2405613104836278E-5</v>
      </c>
      <c r="R17" s="93">
        <v>1.6275907018112966E-4</v>
      </c>
      <c r="S17" s="94">
        <f t="shared" si="6"/>
        <v>4.4179725238770477E-4</v>
      </c>
      <c r="T17" s="95">
        <f>分析係数表!F20</f>
        <v>0.24737258814980315</v>
      </c>
      <c r="U17" s="96">
        <f t="shared" si="7"/>
        <v>1.0928852976061832E-4</v>
      </c>
      <c r="V17" s="97">
        <f>分析係数表!D20</f>
        <v>2.4837040813006365E-2</v>
      </c>
      <c r="W17" s="98">
        <f t="shared" si="8"/>
        <v>0</v>
      </c>
      <c r="X17" s="86">
        <f>分析係数表!E20</f>
        <v>2.4562278789456368E-2</v>
      </c>
      <c r="Y17" s="99">
        <f t="shared" si="9"/>
        <v>0</v>
      </c>
    </row>
    <row r="18" spans="1:25">
      <c r="A18" s="10" t="s">
        <v>6</v>
      </c>
      <c r="B18" s="9" t="s">
        <v>34</v>
      </c>
      <c r="C18" s="100"/>
      <c r="D18" s="86">
        <f>投入係数表!AG18</f>
        <v>4.7464589412516122E-4</v>
      </c>
      <c r="E18" s="87">
        <f t="shared" si="0"/>
        <v>2.3505036584932967E-3</v>
      </c>
      <c r="F18" s="86">
        <f>分析係数表!C21</f>
        <v>0.26258212636596168</v>
      </c>
      <c r="G18" s="87">
        <f t="shared" si="1"/>
        <v>6.1720024867814203E-4</v>
      </c>
      <c r="H18" s="87">
        <v>1.8752348560789039E-3</v>
      </c>
      <c r="I18" s="87">
        <f t="shared" si="2"/>
        <v>1.8752348560789039E-3</v>
      </c>
      <c r="J18" s="86">
        <f>分析係数表!G21</f>
        <v>0.28467983327929475</v>
      </c>
      <c r="K18" s="88">
        <f t="shared" si="3"/>
        <v>5.3384154618806468E-4</v>
      </c>
      <c r="L18" s="89"/>
      <c r="M18" s="90"/>
      <c r="N18" s="91">
        <f>分析係数表!H21</f>
        <v>1.0324354165676096E-3</v>
      </c>
      <c r="O18" s="92">
        <f t="shared" si="4"/>
        <v>8.9857167851053533E-4</v>
      </c>
      <c r="P18" s="86">
        <f>分析係数表!C21</f>
        <v>0.26258212636596168</v>
      </c>
      <c r="Q18" s="92">
        <f t="shared" si="5"/>
        <v>2.3594886203552769E-4</v>
      </c>
      <c r="R18" s="93">
        <v>6.8544695441044318E-4</v>
      </c>
      <c r="S18" s="94">
        <f t="shared" si="6"/>
        <v>2.5606818104893471E-3</v>
      </c>
      <c r="T18" s="95">
        <f>分析係数表!F21</f>
        <v>0.42515189534375575</v>
      </c>
      <c r="U18" s="96">
        <f t="shared" si="7"/>
        <v>1.0886787251018258E-3</v>
      </c>
      <c r="V18" s="97">
        <f>分析係数表!D21</f>
        <v>6.1343946819791585E-2</v>
      </c>
      <c r="W18" s="98">
        <f t="shared" si="8"/>
        <v>0</v>
      </c>
      <c r="X18" s="86">
        <f>分析係数表!E21</f>
        <v>5.4343995376178865E-2</v>
      </c>
      <c r="Y18" s="99">
        <f t="shared" si="9"/>
        <v>0</v>
      </c>
    </row>
    <row r="19" spans="1:25">
      <c r="A19" s="10" t="s">
        <v>7</v>
      </c>
      <c r="B19" s="9" t="s">
        <v>277</v>
      </c>
      <c r="C19" s="100"/>
      <c r="D19" s="86">
        <f>投入係数表!AG19</f>
        <v>0</v>
      </c>
      <c r="E19" s="87">
        <f t="shared" si="0"/>
        <v>0</v>
      </c>
      <c r="F19" s="86">
        <f>分析係数表!C22</f>
        <v>0.19256748567873505</v>
      </c>
      <c r="G19" s="87">
        <f t="shared" si="1"/>
        <v>0</v>
      </c>
      <c r="H19" s="87">
        <v>2.5076410126520805E-3</v>
      </c>
      <c r="I19" s="87">
        <f t="shared" si="2"/>
        <v>2.5076410126520805E-3</v>
      </c>
      <c r="J19" s="86">
        <f>分析係数表!G22</f>
        <v>0.19753386347788673</v>
      </c>
      <c r="K19" s="88">
        <f t="shared" si="3"/>
        <v>4.9534401744476568E-4</v>
      </c>
      <c r="L19" s="89"/>
      <c r="M19" s="90"/>
      <c r="N19" s="91">
        <f>分析係数表!H22</f>
        <v>4.8211298587508529E-5</v>
      </c>
      <c r="O19" s="92">
        <f t="shared" si="4"/>
        <v>4.1960307443708483E-5</v>
      </c>
      <c r="P19" s="86">
        <f>分析係数表!C22</f>
        <v>0.19256748567873505</v>
      </c>
      <c r="Q19" s="92">
        <f t="shared" si="5"/>
        <v>8.0801909027416523E-6</v>
      </c>
      <c r="R19" s="93">
        <v>1.9724010282615691E-4</v>
      </c>
      <c r="S19" s="94">
        <f t="shared" si="6"/>
        <v>2.7048811154782373E-3</v>
      </c>
      <c r="T19" s="95">
        <f>分析係数表!F22</f>
        <v>0.41915604646677446</v>
      </c>
      <c r="U19" s="96">
        <f t="shared" si="7"/>
        <v>1.1337672745264967E-3</v>
      </c>
      <c r="V19" s="97">
        <f>分析係数表!D22</f>
        <v>2.9425619037728289E-2</v>
      </c>
      <c r="W19" s="98">
        <f t="shared" si="8"/>
        <v>0</v>
      </c>
      <c r="X19" s="86">
        <f>分析係数表!E22</f>
        <v>2.8940662878506891E-2</v>
      </c>
      <c r="Y19" s="99">
        <f t="shared" si="9"/>
        <v>0</v>
      </c>
    </row>
    <row r="20" spans="1:25">
      <c r="A20" s="10" t="s">
        <v>8</v>
      </c>
      <c r="B20" s="9" t="s">
        <v>278</v>
      </c>
      <c r="C20" s="100"/>
      <c r="D20" s="86">
        <f>投入係数表!AG20</f>
        <v>1.2523638367418503E-6</v>
      </c>
      <c r="E20" s="87">
        <f t="shared" si="0"/>
        <v>6.2018566187158231E-6</v>
      </c>
      <c r="F20" s="86">
        <f>分析係数表!C23</f>
        <v>0.20116432520583094</v>
      </c>
      <c r="G20" s="87">
        <f t="shared" si="1"/>
        <v>1.247592301727285E-6</v>
      </c>
      <c r="H20" s="87">
        <v>2.9385951608161781E-3</v>
      </c>
      <c r="I20" s="87">
        <f t="shared" si="2"/>
        <v>2.9385951608161781E-3</v>
      </c>
      <c r="J20" s="86">
        <f>分析係数表!G23</f>
        <v>0.20785566100352021</v>
      </c>
      <c r="K20" s="88">
        <f t="shared" si="3"/>
        <v>6.1080363957319252E-4</v>
      </c>
      <c r="L20" s="89"/>
      <c r="M20" s="90"/>
      <c r="N20" s="91">
        <f>分析係数表!H23</f>
        <v>2.5225877402069866E-5</v>
      </c>
      <c r="O20" s="92">
        <f t="shared" si="4"/>
        <v>2.1955135047998933E-5</v>
      </c>
      <c r="P20" s="86">
        <f>分析係数表!C23</f>
        <v>0.20116432520583094</v>
      </c>
      <c r="Q20" s="92">
        <f t="shared" si="5"/>
        <v>4.4165899267335944E-6</v>
      </c>
      <c r="R20" s="93">
        <v>1.8801823951434716E-4</v>
      </c>
      <c r="S20" s="94">
        <f t="shared" si="6"/>
        <v>3.1266134003305251E-3</v>
      </c>
      <c r="T20" s="95">
        <f>分析係数表!F23</f>
        <v>0.42478695148042223</v>
      </c>
      <c r="U20" s="96">
        <f t="shared" si="7"/>
        <v>1.3281445747842407E-3</v>
      </c>
      <c r="V20" s="97">
        <f>分析係数表!D23</f>
        <v>3.5044555722743287E-2</v>
      </c>
      <c r="W20" s="98">
        <f t="shared" si="8"/>
        <v>0</v>
      </c>
      <c r="X20" s="86">
        <f>分析係数表!E23</f>
        <v>3.4275414947972954E-2</v>
      </c>
      <c r="Y20" s="99">
        <f t="shared" si="9"/>
        <v>0</v>
      </c>
    </row>
    <row r="21" spans="1:25">
      <c r="A21" s="10" t="s">
        <v>9</v>
      </c>
      <c r="B21" s="9" t="s">
        <v>279</v>
      </c>
      <c r="C21" s="100"/>
      <c r="D21" s="86">
        <f>投入係数表!AG21</f>
        <v>3.1309095918546253E-5</v>
      </c>
      <c r="E21" s="87">
        <f t="shared" si="0"/>
        <v>1.5504641546789557E-4</v>
      </c>
      <c r="F21" s="86">
        <f>分析係数表!C24</f>
        <v>0.46796458506974481</v>
      </c>
      <c r="G21" s="87">
        <f t="shared" si="1"/>
        <v>7.2556231480985016E-5</v>
      </c>
      <c r="H21" s="87">
        <v>2.6936643699679835E-3</v>
      </c>
      <c r="I21" s="87">
        <f t="shared" si="2"/>
        <v>2.6936643699679835E-3</v>
      </c>
      <c r="J21" s="86">
        <f>分析係数表!G24</f>
        <v>0.19290112247208774</v>
      </c>
      <c r="K21" s="88">
        <f t="shared" si="3"/>
        <v>5.1961088052989303E-4</v>
      </c>
      <c r="L21" s="89"/>
      <c r="M21" s="90"/>
      <c r="N21" s="91">
        <f>分析係数表!H24</f>
        <v>1.1220536652328578E-3</v>
      </c>
      <c r="O21" s="92">
        <f t="shared" si="4"/>
        <v>9.7657018460211046E-4</v>
      </c>
      <c r="P21" s="86">
        <f>分析係数表!C24</f>
        <v>0.46796458506974481</v>
      </c>
      <c r="Q21" s="92">
        <f t="shared" si="5"/>
        <v>4.5700026122881071E-4</v>
      </c>
      <c r="R21" s="93">
        <v>9.2745341493308221E-4</v>
      </c>
      <c r="S21" s="94">
        <f t="shared" si="6"/>
        <v>3.6211177849010657E-3</v>
      </c>
      <c r="T21" s="95">
        <f>分析係数表!F24</f>
        <v>0.36341689561906876</v>
      </c>
      <c r="U21" s="96">
        <f t="shared" si="7"/>
        <v>1.3159753840597441E-3</v>
      </c>
      <c r="V21" s="97">
        <f>分析係数表!D24</f>
        <v>4.5804723184795566E-2</v>
      </c>
      <c r="W21" s="98">
        <f t="shared" si="8"/>
        <v>0</v>
      </c>
      <c r="X21" s="86">
        <f>分析係数表!E24</f>
        <v>4.4933066139114755E-2</v>
      </c>
      <c r="Y21" s="99">
        <f t="shared" si="9"/>
        <v>0</v>
      </c>
    </row>
    <row r="22" spans="1:25">
      <c r="A22" s="10" t="s">
        <v>10</v>
      </c>
      <c r="B22" s="9" t="s">
        <v>280</v>
      </c>
      <c r="C22" s="100"/>
      <c r="D22" s="86">
        <f>投入係数表!AG22</f>
        <v>8.6914050269884405E-4</v>
      </c>
      <c r="E22" s="87">
        <f t="shared" si="0"/>
        <v>4.3040884933887805E-3</v>
      </c>
      <c r="F22" s="86">
        <f>分析係数表!C25</f>
        <v>0.11839811615034102</v>
      </c>
      <c r="G22" s="87">
        <f t="shared" si="1"/>
        <v>5.0959596936159105E-4</v>
      </c>
      <c r="H22" s="87">
        <v>2.6539424019789925E-3</v>
      </c>
      <c r="I22" s="87">
        <f t="shared" si="2"/>
        <v>2.6539424019789925E-3</v>
      </c>
      <c r="J22" s="86">
        <f>分析係数表!G25</f>
        <v>0.19601885967651284</v>
      </c>
      <c r="K22" s="88">
        <f t="shared" si="3"/>
        <v>5.2022276328306759E-4</v>
      </c>
      <c r="L22" s="89"/>
      <c r="M22" s="90"/>
      <c r="N22" s="91">
        <f>分析係数表!H25</f>
        <v>4.7721717414244671E-4</v>
      </c>
      <c r="O22" s="92">
        <f t="shared" si="4"/>
        <v>4.1534204493763767E-4</v>
      </c>
      <c r="P22" s="86">
        <f>分析係数表!C25</f>
        <v>0.11839811615034102</v>
      </c>
      <c r="Q22" s="92">
        <f t="shared" si="5"/>
        <v>4.9175715678646584E-5</v>
      </c>
      <c r="R22" s="93">
        <v>3.1022559047582586E-4</v>
      </c>
      <c r="S22" s="94">
        <f t="shared" si="6"/>
        <v>2.9641679924548182E-3</v>
      </c>
      <c r="T22" s="95">
        <f>分析係数表!F25</f>
        <v>0.34892899519140697</v>
      </c>
      <c r="U22" s="96">
        <f t="shared" si="7"/>
        <v>1.0342841591857897E-3</v>
      </c>
      <c r="V22" s="97">
        <f>分析係数表!D25</f>
        <v>3.4959095734715541E-2</v>
      </c>
      <c r="W22" s="98">
        <f t="shared" si="8"/>
        <v>0</v>
      </c>
      <c r="X22" s="86">
        <f>分析係数表!E25</f>
        <v>3.4440766876912506E-2</v>
      </c>
      <c r="Y22" s="99">
        <f t="shared" si="9"/>
        <v>0</v>
      </c>
    </row>
    <row r="23" spans="1:25">
      <c r="A23" s="10" t="s">
        <v>11</v>
      </c>
      <c r="B23" s="9" t="s">
        <v>35</v>
      </c>
      <c r="C23" s="100"/>
      <c r="D23" s="86">
        <f>投入係数表!AG23</f>
        <v>1.0770328995979913E-4</v>
      </c>
      <c r="E23" s="87">
        <f t="shared" si="0"/>
        <v>5.3335966920956077E-4</v>
      </c>
      <c r="F23" s="86">
        <f>分析係数表!C26</f>
        <v>0.29113960871661038</v>
      </c>
      <c r="G23" s="87">
        <f t="shared" si="1"/>
        <v>1.5528212539889227E-4</v>
      </c>
      <c r="H23" s="87">
        <v>2.6759344731872269E-3</v>
      </c>
      <c r="I23" s="87">
        <f t="shared" si="2"/>
        <v>2.6759344731872269E-3</v>
      </c>
      <c r="J23" s="86">
        <f>分析係数表!G26</f>
        <v>0.2004458717578543</v>
      </c>
      <c r="K23" s="88">
        <f t="shared" si="3"/>
        <v>5.3638001824490834E-4</v>
      </c>
      <c r="L23" s="89"/>
      <c r="M23" s="90"/>
      <c r="N23" s="91">
        <f>分析係数表!H26</f>
        <v>1.0726059667332082E-2</v>
      </c>
      <c r="O23" s="92">
        <f t="shared" si="4"/>
        <v>9.3353378665769395E-3</v>
      </c>
      <c r="P23" s="86">
        <f>分析係数表!C26</f>
        <v>0.29113960871661038</v>
      </c>
      <c r="Q23" s="92">
        <f t="shared" si="5"/>
        <v>2.7178866137125665E-3</v>
      </c>
      <c r="R23" s="93">
        <v>3.0579247074961203E-3</v>
      </c>
      <c r="S23" s="94">
        <f t="shared" si="6"/>
        <v>5.7338591806833476E-3</v>
      </c>
      <c r="T23" s="95">
        <f>分析係数表!F26</f>
        <v>0.34176102976079403</v>
      </c>
      <c r="U23" s="96">
        <f t="shared" si="7"/>
        <v>1.9596096180937235E-3</v>
      </c>
      <c r="V23" s="97">
        <f>分析係数表!D26</f>
        <v>2.5195355338839619E-2</v>
      </c>
      <c r="W23" s="98">
        <f t="shared" si="8"/>
        <v>0</v>
      </c>
      <c r="X23" s="86">
        <f>分析係数表!E26</f>
        <v>2.4685974681555249E-2</v>
      </c>
      <c r="Y23" s="99">
        <f t="shared" si="9"/>
        <v>0</v>
      </c>
    </row>
    <row r="24" spans="1:25">
      <c r="A24" s="10" t="s">
        <v>12</v>
      </c>
      <c r="B24" s="9" t="s">
        <v>389</v>
      </c>
      <c r="C24" s="100"/>
      <c r="D24" s="86">
        <f>投入係数表!AG24</f>
        <v>1.9536875853172863E-4</v>
      </c>
      <c r="E24" s="87">
        <f t="shared" si="0"/>
        <v>9.6748963251966835E-4</v>
      </c>
      <c r="F24" s="86">
        <f>分析係数表!C27</f>
        <v>0.22390034937983039</v>
      </c>
      <c r="G24" s="87">
        <f t="shared" si="1"/>
        <v>2.1662126674251746E-4</v>
      </c>
      <c r="H24" s="87">
        <v>5.3072167705556185E-4</v>
      </c>
      <c r="I24" s="87">
        <f t="shared" si="2"/>
        <v>5.3072167705556185E-4</v>
      </c>
      <c r="J24" s="86">
        <f>分析係数表!G27</f>
        <v>0.17801424712710151</v>
      </c>
      <c r="K24" s="88">
        <f t="shared" si="3"/>
        <v>9.4476019775078542E-5</v>
      </c>
      <c r="L24" s="89"/>
      <c r="M24" s="90"/>
      <c r="N24" s="91">
        <f>分析係数表!H27</f>
        <v>1.001616696609949E-2</v>
      </c>
      <c r="O24" s="92">
        <f t="shared" si="4"/>
        <v>8.7174885891571022E-3</v>
      </c>
      <c r="P24" s="86">
        <f>分析係数表!C27</f>
        <v>0.22390034937983039</v>
      </c>
      <c r="Q24" s="92">
        <f t="shared" si="5"/>
        <v>1.9518487408269598E-3</v>
      </c>
      <c r="R24" s="93">
        <v>1.9932849137090265E-3</v>
      </c>
      <c r="S24" s="94">
        <f t="shared" si="6"/>
        <v>2.5240065907645884E-3</v>
      </c>
      <c r="T24" s="95">
        <f>分析係数表!F27</f>
        <v>0.3354402389489512</v>
      </c>
      <c r="U24" s="96">
        <f t="shared" si="7"/>
        <v>8.4665337391480119E-4</v>
      </c>
      <c r="V24" s="97">
        <f>分析係数表!D27</f>
        <v>2.2648101403620974E-2</v>
      </c>
      <c r="W24" s="98">
        <f t="shared" si="8"/>
        <v>0</v>
      </c>
      <c r="X24" s="86">
        <f>分析係数表!E27</f>
        <v>2.2430380263578655E-2</v>
      </c>
      <c r="Y24" s="99">
        <f t="shared" si="9"/>
        <v>0</v>
      </c>
    </row>
    <row r="25" spans="1:25">
      <c r="A25" s="10" t="s">
        <v>13</v>
      </c>
      <c r="B25" s="9" t="s">
        <v>197</v>
      </c>
      <c r="C25" s="100"/>
      <c r="D25" s="86">
        <f>投入係数表!AG25</f>
        <v>0</v>
      </c>
      <c r="E25" s="87">
        <f t="shared" si="0"/>
        <v>0</v>
      </c>
      <c r="F25" s="86">
        <f>分析係数表!C28</f>
        <v>0.22512814125204084</v>
      </c>
      <c r="G25" s="87">
        <f t="shared" si="1"/>
        <v>0</v>
      </c>
      <c r="H25" s="87">
        <v>3.5774667928942117E-3</v>
      </c>
      <c r="I25" s="87">
        <f t="shared" si="2"/>
        <v>3.5774667928942117E-3</v>
      </c>
      <c r="J25" s="86">
        <f>分析係数表!G28</f>
        <v>0.17968722251031818</v>
      </c>
      <c r="K25" s="88">
        <f t="shared" si="3"/>
        <v>6.4282507163805657E-4</v>
      </c>
      <c r="L25" s="89"/>
      <c r="M25" s="90"/>
      <c r="N25" s="91">
        <f>分析係数表!H28</f>
        <v>8.1409051127791718E-3</v>
      </c>
      <c r="O25" s="92">
        <f t="shared" si="4"/>
        <v>7.0853698491908914E-3</v>
      </c>
      <c r="P25" s="86">
        <f>分析係数表!C28</f>
        <v>0.22512814125204084</v>
      </c>
      <c r="Q25" s="92">
        <f t="shared" si="5"/>
        <v>1.5951161442315984E-3</v>
      </c>
      <c r="R25" s="93">
        <v>2.0526958247360423E-3</v>
      </c>
      <c r="S25" s="94">
        <f t="shared" si="6"/>
        <v>5.6301626176302536E-3</v>
      </c>
      <c r="T25" s="95">
        <f>分析係数表!F28</f>
        <v>0.30733691598411605</v>
      </c>
      <c r="U25" s="96">
        <f t="shared" si="7"/>
        <v>1.7303568153915403E-3</v>
      </c>
      <c r="V25" s="97">
        <f>分析係数表!D28</f>
        <v>2.8688437249149327E-2</v>
      </c>
      <c r="W25" s="98">
        <f t="shared" si="8"/>
        <v>0</v>
      </c>
      <c r="X25" s="86">
        <f>分析係数表!E28</f>
        <v>2.8133457885501985E-2</v>
      </c>
      <c r="Y25" s="99">
        <f t="shared" si="9"/>
        <v>0</v>
      </c>
    </row>
    <row r="26" spans="1:25">
      <c r="A26" s="10" t="s">
        <v>14</v>
      </c>
      <c r="B26" s="9" t="s">
        <v>55</v>
      </c>
      <c r="C26" s="100"/>
      <c r="D26" s="86">
        <f>投入係数表!AG26</f>
        <v>1.8471114228105549E-2</v>
      </c>
      <c r="E26" s="87">
        <f t="shared" si="0"/>
        <v>9.1471183269439663E-2</v>
      </c>
      <c r="F26" s="86">
        <f>分析係数表!C29</f>
        <v>0.20292812083079403</v>
      </c>
      <c r="G26" s="87">
        <f t="shared" si="1"/>
        <v>1.8562075331036557E-2</v>
      </c>
      <c r="H26" s="87">
        <v>2.2200102981741542E-2</v>
      </c>
      <c r="I26" s="87">
        <f t="shared" si="2"/>
        <v>2.2200102981741542E-2</v>
      </c>
      <c r="J26" s="86">
        <f>分析係数表!G29</f>
        <v>0.25422836329948895</v>
      </c>
      <c r="K26" s="88">
        <f t="shared" si="3"/>
        <v>5.6438958461282563E-3</v>
      </c>
      <c r="L26" s="89"/>
      <c r="M26" s="90"/>
      <c r="N26" s="91">
        <f>分析係数表!H29</f>
        <v>1.2173975242294967E-2</v>
      </c>
      <c r="O26" s="92">
        <f t="shared" si="4"/>
        <v>1.0595519285828695E-2</v>
      </c>
      <c r="P26" s="86">
        <f>分析係数表!C29</f>
        <v>0.20292812083079403</v>
      </c>
      <c r="Q26" s="92">
        <f t="shared" si="5"/>
        <v>2.1501288178996541E-3</v>
      </c>
      <c r="R26" s="93">
        <v>3.1353984476797303E-3</v>
      </c>
      <c r="S26" s="94">
        <f t="shared" si="6"/>
        <v>2.5335501429421273E-2</v>
      </c>
      <c r="T26" s="95">
        <f>分析係数表!F29</f>
        <v>0.40384720428768384</v>
      </c>
      <c r="U26" s="96">
        <f t="shared" si="7"/>
        <v>1.0231671421498398E-2</v>
      </c>
      <c r="V26" s="97">
        <f>分析係数表!D29</f>
        <v>7.670374473161555E-2</v>
      </c>
      <c r="W26" s="98">
        <f t="shared" si="8"/>
        <v>0</v>
      </c>
      <c r="X26" s="86">
        <f>分析係数表!E29</f>
        <v>6.1557890505000185E-2</v>
      </c>
      <c r="Y26" s="99">
        <f t="shared" si="9"/>
        <v>0</v>
      </c>
    </row>
    <row r="27" spans="1:25">
      <c r="A27" s="10" t="s">
        <v>15</v>
      </c>
      <c r="B27" s="9" t="s">
        <v>36</v>
      </c>
      <c r="C27" s="100"/>
      <c r="D27" s="86">
        <f>投入係数表!AG27</f>
        <v>2.3819960174829994E-3</v>
      </c>
      <c r="E27" s="87">
        <f t="shared" si="0"/>
        <v>1.1795931288797495E-2</v>
      </c>
      <c r="F27" s="86">
        <f>分析係数表!C30</f>
        <v>1</v>
      </c>
      <c r="G27" s="87">
        <f t="shared" si="1"/>
        <v>1.1795931288797495E-2</v>
      </c>
      <c r="H27" s="87">
        <v>1.7259641476069645E-2</v>
      </c>
      <c r="I27" s="87">
        <f t="shared" si="2"/>
        <v>1.7259641476069645E-2</v>
      </c>
      <c r="J27" s="86">
        <f>分析係数表!G30</f>
        <v>0.34673715455884868</v>
      </c>
      <c r="K27" s="88">
        <f t="shared" si="3"/>
        <v>5.9845589741182757E-3</v>
      </c>
      <c r="L27" s="89"/>
      <c r="M27" s="90"/>
      <c r="N27" s="91">
        <f>分析係数表!H30</f>
        <v>0</v>
      </c>
      <c r="O27" s="92">
        <f t="shared" si="4"/>
        <v>0</v>
      </c>
      <c r="P27" s="86">
        <f>分析係数表!C30</f>
        <v>1</v>
      </c>
      <c r="Q27" s="92">
        <f t="shared" si="5"/>
        <v>0</v>
      </c>
      <c r="R27" s="93">
        <v>3.7422446671402697E-3</v>
      </c>
      <c r="S27" s="94">
        <f t="shared" si="6"/>
        <v>2.1001886143209914E-2</v>
      </c>
      <c r="T27" s="95">
        <f>分析係数表!F30</f>
        <v>0.44336430675838301</v>
      </c>
      <c r="U27" s="96">
        <f t="shared" si="7"/>
        <v>9.311486690502753E-3</v>
      </c>
      <c r="V27" s="97">
        <f>分析係数表!D30</f>
        <v>8.6867041025616112E-2</v>
      </c>
      <c r="W27" s="98">
        <f t="shared" si="8"/>
        <v>0</v>
      </c>
      <c r="X27" s="86">
        <f>分析係数表!E30</f>
        <v>6.5897217034789901E-2</v>
      </c>
      <c r="Y27" s="99">
        <f t="shared" si="9"/>
        <v>0</v>
      </c>
    </row>
    <row r="28" spans="1:25">
      <c r="A28" s="10" t="s">
        <v>16</v>
      </c>
      <c r="B28" s="9" t="s">
        <v>198</v>
      </c>
      <c r="C28" s="100"/>
      <c r="D28" s="86">
        <f>投入係数表!AG28</f>
        <v>5.7796591065636385E-3</v>
      </c>
      <c r="E28" s="87">
        <f t="shared" si="0"/>
        <v>2.8621568295373521E-2</v>
      </c>
      <c r="F28" s="86">
        <f>分析係数表!C31</f>
        <v>0.99667993786519227</v>
      </c>
      <c r="G28" s="87">
        <f t="shared" si="1"/>
        <v>2.8526542910237238E-2</v>
      </c>
      <c r="H28" s="87">
        <v>4.9143967861849526E-2</v>
      </c>
      <c r="I28" s="87">
        <f t="shared" si="2"/>
        <v>4.9143967861849526E-2</v>
      </c>
      <c r="J28" s="86">
        <f>分析係数表!G31</f>
        <v>7.0744430198025232E-2</v>
      </c>
      <c r="K28" s="88">
        <f t="shared" si="3"/>
        <v>3.4766620040566089E-3</v>
      </c>
      <c r="L28" s="89"/>
      <c r="M28" s="90"/>
      <c r="N28" s="91">
        <f>分析係数表!H31</f>
        <v>1.5783931066306964E-2</v>
      </c>
      <c r="O28" s="92">
        <f t="shared" si="4"/>
        <v>1.3737414664539699E-2</v>
      </c>
      <c r="P28" s="86">
        <f>分析係数表!C31</f>
        <v>0.99667993786519227</v>
      </c>
      <c r="Q28" s="92">
        <f t="shared" si="5"/>
        <v>1.3691805594281809E-2</v>
      </c>
      <c r="R28" s="93">
        <v>2.5960596064967742E-2</v>
      </c>
      <c r="S28" s="94">
        <f t="shared" si="6"/>
        <v>7.5104563926817275E-2</v>
      </c>
      <c r="T28" s="95">
        <f>分析係数表!F31</f>
        <v>0.308369223350977</v>
      </c>
      <c r="U28" s="96">
        <f t="shared" si="7"/>
        <v>2.3159936048226446E-2</v>
      </c>
      <c r="V28" s="97">
        <f>分析係数表!D31</f>
        <v>6.5953615120199595E-3</v>
      </c>
      <c r="W28" s="98">
        <f t="shared" si="8"/>
        <v>0</v>
      </c>
      <c r="X28" s="86">
        <f>分析係数表!E31</f>
        <v>6.5953615120199595E-3</v>
      </c>
      <c r="Y28" s="99">
        <f t="shared" si="9"/>
        <v>0</v>
      </c>
    </row>
    <row r="29" spans="1:25">
      <c r="A29" s="10" t="s">
        <v>17</v>
      </c>
      <c r="B29" s="9" t="s">
        <v>281</v>
      </c>
      <c r="C29" s="100"/>
      <c r="D29" s="86">
        <f>投入係数表!AG29</f>
        <v>3.2336034264674575E-3</v>
      </c>
      <c r="E29" s="87">
        <f t="shared" si="0"/>
        <v>1.6013193789524257E-2</v>
      </c>
      <c r="F29" s="86">
        <f>分析係数表!C32</f>
        <v>0.99973750468741629</v>
      </c>
      <c r="G29" s="87">
        <f t="shared" si="1"/>
        <v>1.6008990401215013E-2</v>
      </c>
      <c r="H29" s="87">
        <v>2.0986698558050219E-2</v>
      </c>
      <c r="I29" s="87">
        <f t="shared" si="2"/>
        <v>2.0986698558050219E-2</v>
      </c>
      <c r="J29" s="86">
        <f>分析係数表!G32</f>
        <v>0.13654952076677315</v>
      </c>
      <c r="K29" s="88">
        <f t="shared" si="3"/>
        <v>2.8657236305784867E-3</v>
      </c>
      <c r="L29" s="89"/>
      <c r="M29" s="90"/>
      <c r="N29" s="91">
        <f>分析係数表!H32</f>
        <v>6.1925380029087757E-3</v>
      </c>
      <c r="O29" s="92">
        <f t="shared" si="4"/>
        <v>5.3896245500888694E-3</v>
      </c>
      <c r="P29" s="86">
        <f>分析係数表!C32</f>
        <v>0.99973750468741629</v>
      </c>
      <c r="Q29" s="92">
        <f t="shared" si="5"/>
        <v>5.3882097989078849E-3</v>
      </c>
      <c r="R29" s="93">
        <v>8.024829810397021E-3</v>
      </c>
      <c r="S29" s="94">
        <f t="shared" si="6"/>
        <v>2.901152836844724E-2</v>
      </c>
      <c r="T29" s="95">
        <f>分析係数表!F32</f>
        <v>0.46980830670926516</v>
      </c>
      <c r="U29" s="96">
        <f t="shared" si="7"/>
        <v>1.3629857017828007E-2</v>
      </c>
      <c r="V29" s="97">
        <f>分析係数表!D32</f>
        <v>1.7896698615548455E-2</v>
      </c>
      <c r="W29" s="98">
        <f t="shared" si="8"/>
        <v>0</v>
      </c>
      <c r="X29" s="86">
        <f>分析係数表!E32</f>
        <v>1.7896698615548455E-2</v>
      </c>
      <c r="Y29" s="99">
        <f t="shared" si="9"/>
        <v>0</v>
      </c>
    </row>
    <row r="30" spans="1:25">
      <c r="A30" s="10" t="s">
        <v>18</v>
      </c>
      <c r="B30" s="9" t="s">
        <v>282</v>
      </c>
      <c r="C30" s="100"/>
      <c r="D30" s="86">
        <f>投入係数表!AG30</f>
        <v>6.2229959047702538E-3</v>
      </c>
      <c r="E30" s="87">
        <f t="shared" si="0"/>
        <v>3.0817025538398924E-2</v>
      </c>
      <c r="F30" s="86">
        <f>分析係数表!C33</f>
        <v>0.92720800471848297</v>
      </c>
      <c r="G30" s="87">
        <f t="shared" si="1"/>
        <v>2.8573792760817399E-2</v>
      </c>
      <c r="H30" s="87">
        <v>3.2946925117860654E-2</v>
      </c>
      <c r="I30" s="87">
        <f t="shared" si="2"/>
        <v>3.2946925117860654E-2</v>
      </c>
      <c r="J30" s="86">
        <f>分析係数表!G33</f>
        <v>0.48251618559482062</v>
      </c>
      <c r="K30" s="88">
        <f t="shared" si="3"/>
        <v>1.5897424634948309E-2</v>
      </c>
      <c r="L30" s="89"/>
      <c r="M30" s="90"/>
      <c r="N30" s="91">
        <f>分析係数表!H33</f>
        <v>1.0711870111293417E-3</v>
      </c>
      <c r="O30" s="92">
        <f t="shared" si="4"/>
        <v>9.3229881031124402E-4</v>
      </c>
      <c r="P30" s="86">
        <f>分析係数表!C33</f>
        <v>0.92720800471848297</v>
      </c>
      <c r="Q30" s="92">
        <f t="shared" si="5"/>
        <v>8.6443491971010405E-4</v>
      </c>
      <c r="R30" s="93">
        <v>3.5116554922871913E-3</v>
      </c>
      <c r="S30" s="94">
        <f t="shared" si="6"/>
        <v>3.6458580610147846E-2</v>
      </c>
      <c r="T30" s="95">
        <f>分析係数表!F33</f>
        <v>0.61375438359859724</v>
      </c>
      <c r="U30" s="96">
        <f t="shared" si="7"/>
        <v>2.237661366926106E-2</v>
      </c>
      <c r="V30" s="97">
        <f>分析係数表!D33</f>
        <v>6.3927479543206545E-2</v>
      </c>
      <c r="W30" s="98">
        <f t="shared" si="8"/>
        <v>0</v>
      </c>
      <c r="X30" s="86">
        <f>分析係数表!E33</f>
        <v>6.2471900008991998E-2</v>
      </c>
      <c r="Y30" s="99">
        <f t="shared" si="9"/>
        <v>0</v>
      </c>
    </row>
    <row r="31" spans="1:25">
      <c r="A31" s="10" t="s">
        <v>19</v>
      </c>
      <c r="B31" s="9" t="s">
        <v>283</v>
      </c>
      <c r="C31" s="100"/>
      <c r="D31" s="86">
        <f>投入係数表!AG31</f>
        <v>1.1874913899986224E-2</v>
      </c>
      <c r="E31" s="87">
        <f t="shared" si="0"/>
        <v>5.8806004458663429E-2</v>
      </c>
      <c r="F31" s="86">
        <f>分析係数表!C34</f>
        <v>0.43058167090385968</v>
      </c>
      <c r="G31" s="87">
        <f t="shared" si="1"/>
        <v>2.5320787658991123E-2</v>
      </c>
      <c r="H31" s="87">
        <v>4.1156038605854262E-2</v>
      </c>
      <c r="I31" s="87">
        <f t="shared" si="2"/>
        <v>4.1156038605854262E-2</v>
      </c>
      <c r="J31" s="86">
        <f>分析係数表!G34</f>
        <v>0.40252218378442245</v>
      </c>
      <c r="K31" s="88">
        <f t="shared" si="3"/>
        <v>1.6566218535544453E-2</v>
      </c>
      <c r="L31" s="89"/>
      <c r="M31" s="90"/>
      <c r="N31" s="91">
        <f>分析係数表!H34</f>
        <v>0.17332617383102331</v>
      </c>
      <c r="O31" s="92">
        <f t="shared" si="4"/>
        <v>0.15085301070641094</v>
      </c>
      <c r="P31" s="86">
        <f>分析係数表!C34</f>
        <v>0.43058167090385968</v>
      </c>
      <c r="Q31" s="92">
        <f t="shared" si="5"/>
        <v>6.4954541410844252E-2</v>
      </c>
      <c r="R31" s="93">
        <v>7.2966616212827629E-2</v>
      </c>
      <c r="S31" s="94">
        <f t="shared" si="6"/>
        <v>0.11412265481868189</v>
      </c>
      <c r="T31" s="95">
        <f>分析係数表!F34</f>
        <v>0.66293540075026103</v>
      </c>
      <c r="U31" s="96">
        <f t="shared" si="7"/>
        <v>7.5655947906906593E-2</v>
      </c>
      <c r="V31" s="97">
        <f>分析係数表!D34</f>
        <v>0.16067471370017011</v>
      </c>
      <c r="W31" s="98">
        <f t="shared" si="8"/>
        <v>0</v>
      </c>
      <c r="X31" s="86">
        <f>分析係数表!E34</f>
        <v>0.14658203786750718</v>
      </c>
      <c r="Y31" s="99">
        <f t="shared" si="9"/>
        <v>0</v>
      </c>
    </row>
    <row r="32" spans="1:25">
      <c r="A32" s="10" t="s">
        <v>20</v>
      </c>
      <c r="B32" s="9" t="s">
        <v>37</v>
      </c>
      <c r="C32" s="100"/>
      <c r="D32" s="86">
        <f>投入係数表!AG32</f>
        <v>7.6819997745745097E-3</v>
      </c>
      <c r="E32" s="87">
        <f t="shared" si="0"/>
        <v>3.8042188499202857E-2</v>
      </c>
      <c r="F32" s="86">
        <f>分析係数表!C35</f>
        <v>0.85041941808411148</v>
      </c>
      <c r="G32" s="87">
        <f t="shared" si="1"/>
        <v>3.2351815806138169E-2</v>
      </c>
      <c r="H32" s="87">
        <v>5.4331496863907057E-2</v>
      </c>
      <c r="I32" s="87">
        <f t="shared" si="2"/>
        <v>5.4331496863907057E-2</v>
      </c>
      <c r="J32" s="86">
        <f>分析係数表!G35</f>
        <v>0.31439227022235533</v>
      </c>
      <c r="K32" s="88">
        <f t="shared" si="3"/>
        <v>1.7081402643622519E-2</v>
      </c>
      <c r="L32" s="89"/>
      <c r="M32" s="90"/>
      <c r="N32" s="91">
        <f>分析係数表!H35</f>
        <v>5.0116599150103677E-2</v>
      </c>
      <c r="O32" s="92">
        <f t="shared" si="4"/>
        <v>4.3618570127383162E-2</v>
      </c>
      <c r="P32" s="86">
        <f>分析係数表!C35</f>
        <v>0.85041941808411148</v>
      </c>
      <c r="Q32" s="92">
        <f t="shared" si="5"/>
        <v>3.7094079025390199E-2</v>
      </c>
      <c r="R32" s="93">
        <v>5.6965014453801262E-2</v>
      </c>
      <c r="S32" s="94">
        <f t="shared" si="6"/>
        <v>0.11129651131770832</v>
      </c>
      <c r="T32" s="95">
        <f>分析係数表!F35</f>
        <v>0.64510687312527537</v>
      </c>
      <c r="U32" s="96">
        <f t="shared" si="7"/>
        <v>7.179814440591864E-2</v>
      </c>
      <c r="V32" s="97">
        <f>分析係数表!D35</f>
        <v>4.4457450663799247E-2</v>
      </c>
      <c r="W32" s="98">
        <f t="shared" si="8"/>
        <v>0</v>
      </c>
      <c r="X32" s="86">
        <f>分析係数表!E35</f>
        <v>4.3787951741632962E-2</v>
      </c>
      <c r="Y32" s="99">
        <f t="shared" si="9"/>
        <v>0</v>
      </c>
    </row>
    <row r="33" spans="1:25">
      <c r="A33" s="10" t="s">
        <v>21</v>
      </c>
      <c r="B33" s="9" t="s">
        <v>38</v>
      </c>
      <c r="C33" s="100"/>
      <c r="D33" s="86">
        <f>投入係数表!AG33</f>
        <v>1.851995641773848E-2</v>
      </c>
      <c r="E33" s="87">
        <f t="shared" si="0"/>
        <v>9.1713055677569585E-2</v>
      </c>
      <c r="F33" s="86">
        <f>分析係数表!C36</f>
        <v>0.99367212085214862</v>
      </c>
      <c r="G33" s="87">
        <f t="shared" si="1"/>
        <v>9.1132706544961764E-2</v>
      </c>
      <c r="H33" s="87">
        <v>0.11193309670022238</v>
      </c>
      <c r="I33" s="87">
        <f t="shared" si="2"/>
        <v>0.11193309670022238</v>
      </c>
      <c r="J33" s="86">
        <f>分析係数表!G36</f>
        <v>5.4622350270852466E-2</v>
      </c>
      <c r="K33" s="88">
        <f t="shared" si="3"/>
        <v>6.114048814860747E-3</v>
      </c>
      <c r="L33" s="89"/>
      <c r="M33" s="90"/>
      <c r="N33" s="91">
        <f>分析係数表!H36</f>
        <v>0.22260102528255266</v>
      </c>
      <c r="O33" s="92">
        <f t="shared" si="4"/>
        <v>0.19373897264324508</v>
      </c>
      <c r="P33" s="86">
        <f>分析係数表!C36</f>
        <v>0.99367212085214862</v>
      </c>
      <c r="Q33" s="92">
        <f t="shared" si="5"/>
        <v>0.19251301583812974</v>
      </c>
      <c r="R33" s="93">
        <v>0.20514921363326891</v>
      </c>
      <c r="S33" s="94">
        <f t="shared" si="6"/>
        <v>0.31708231033349127</v>
      </c>
      <c r="T33" s="95">
        <f>分析係数表!F36</f>
        <v>0.84078106922799567</v>
      </c>
      <c r="U33" s="96">
        <f t="shared" si="7"/>
        <v>0.26659680391547591</v>
      </c>
      <c r="V33" s="97">
        <f>分析係数表!D36</f>
        <v>1.6146279761308086E-2</v>
      </c>
      <c r="W33" s="98">
        <f t="shared" si="8"/>
        <v>0</v>
      </c>
      <c r="X33" s="86">
        <f>分析係数表!E36</f>
        <v>1.4152245516969955E-2</v>
      </c>
      <c r="Y33" s="99">
        <f t="shared" si="9"/>
        <v>0</v>
      </c>
    </row>
    <row r="34" spans="1:25">
      <c r="A34" s="10" t="s">
        <v>22</v>
      </c>
      <c r="B34" s="9" t="s">
        <v>409</v>
      </c>
      <c r="C34" s="100"/>
      <c r="D34" s="86">
        <f>投入係数表!AG34</f>
        <v>1.8757905546719432E-2</v>
      </c>
      <c r="E34" s="87">
        <f t="shared" si="0"/>
        <v>9.2891408435125583E-2</v>
      </c>
      <c r="F34" s="86">
        <f>分析係数表!C37</f>
        <v>0.57178358697686016</v>
      </c>
      <c r="G34" s="87">
        <f t="shared" si="1"/>
        <v>5.3113782714368674E-2</v>
      </c>
      <c r="H34" s="87">
        <v>7.2792308411291265E-2</v>
      </c>
      <c r="I34" s="87">
        <f t="shared" si="2"/>
        <v>7.2792308411291265E-2</v>
      </c>
      <c r="J34" s="86">
        <f>分析係数表!G37</f>
        <v>0.36884830758302428</v>
      </c>
      <c r="K34" s="88">
        <f t="shared" si="3"/>
        <v>2.6849319762566326E-2</v>
      </c>
      <c r="L34" s="89"/>
      <c r="M34" s="90"/>
      <c r="N34" s="91">
        <f>分析係数表!H37</f>
        <v>4.5622990798280361E-2</v>
      </c>
      <c r="O34" s="92">
        <f t="shared" si="4"/>
        <v>3.9707595034441441E-2</v>
      </c>
      <c r="P34" s="86">
        <f>分析係数表!C37</f>
        <v>0.57178358697686016</v>
      </c>
      <c r="Q34" s="92">
        <f t="shared" si="5"/>
        <v>2.2704151119017489E-2</v>
      </c>
      <c r="R34" s="93">
        <v>3.0667027557827336E-2</v>
      </c>
      <c r="S34" s="94">
        <f t="shared" si="6"/>
        <v>0.1034593359691186</v>
      </c>
      <c r="T34" s="95">
        <f>分析係数表!F37</f>
        <v>0.64429400301330442</v>
      </c>
      <c r="U34" s="96">
        <f t="shared" si="7"/>
        <v>6.6658229720641782E-2</v>
      </c>
      <c r="V34" s="97">
        <f>分析係数表!D37</f>
        <v>7.2142948725191447E-2</v>
      </c>
      <c r="W34" s="98">
        <f t="shared" si="8"/>
        <v>0</v>
      </c>
      <c r="X34" s="86">
        <f>分析係数表!E37</f>
        <v>6.9101643267789628E-2</v>
      </c>
      <c r="Y34" s="99">
        <f t="shared" si="9"/>
        <v>0</v>
      </c>
    </row>
    <row r="35" spans="1:25">
      <c r="A35" s="10" t="s">
        <v>23</v>
      </c>
      <c r="B35" s="9" t="s">
        <v>199</v>
      </c>
      <c r="C35" s="85">
        <f>最終需要_まとめ!C36</f>
        <v>4.9521204914783974</v>
      </c>
      <c r="D35" s="86">
        <f>投入係数表!AG35</f>
        <v>0.16985685481346041</v>
      </c>
      <c r="E35" s="87">
        <f t="shared" si="0"/>
        <v>0.84115161133980831</v>
      </c>
      <c r="F35" s="86">
        <f>分析係数表!C38</f>
        <v>0.42668283982472699</v>
      </c>
      <c r="G35" s="87">
        <f t="shared" si="1"/>
        <v>0.35890495824961444</v>
      </c>
      <c r="H35" s="87">
        <v>0.40268644800348025</v>
      </c>
      <c r="I35" s="87">
        <f t="shared" si="2"/>
        <v>5.354806939481878</v>
      </c>
      <c r="J35" s="86">
        <f>分析係数表!G38</f>
        <v>0.18042179614021467</v>
      </c>
      <c r="K35" s="88">
        <f t="shared" si="3"/>
        <v>0.96612388600540622</v>
      </c>
      <c r="L35" s="89"/>
      <c r="M35" s="90"/>
      <c r="N35" s="91">
        <f>分析係数表!H38</f>
        <v>3.1385057501308801E-2</v>
      </c>
      <c r="O35" s="92">
        <f t="shared" si="4"/>
        <v>2.7315726820820382E-2</v>
      </c>
      <c r="P35" s="86">
        <f>分析係数表!C38</f>
        <v>0.42668283982472699</v>
      </c>
      <c r="Q35" s="92">
        <f t="shared" si="5"/>
        <v>1.1655151891784102E-2</v>
      </c>
      <c r="R35" s="93">
        <v>1.8676973884753274E-2</v>
      </c>
      <c r="S35" s="94">
        <f t="shared" si="6"/>
        <v>5.3734839133666314</v>
      </c>
      <c r="T35" s="95">
        <f>分析係数表!F38</f>
        <v>0.52437100026299643</v>
      </c>
      <c r="U35" s="96">
        <f t="shared" si="7"/>
        <v>2.8176991345491809</v>
      </c>
      <c r="V35" s="97">
        <f>分析係数表!D38</f>
        <v>3.745569762927526E-2</v>
      </c>
      <c r="W35" s="98">
        <f t="shared" si="8"/>
        <v>0</v>
      </c>
      <c r="X35" s="86">
        <f>分析係数表!E38</f>
        <v>3.4218337111297577E-2</v>
      </c>
      <c r="Y35" s="99">
        <f t="shared" si="9"/>
        <v>0</v>
      </c>
    </row>
    <row r="36" spans="1:25">
      <c r="A36" s="10" t="s">
        <v>24</v>
      </c>
      <c r="B36" s="9" t="s">
        <v>39</v>
      </c>
      <c r="C36" s="100"/>
      <c r="D36" s="86">
        <f>投入係数表!AG36</f>
        <v>0</v>
      </c>
      <c r="E36" s="87">
        <f t="shared" si="0"/>
        <v>0</v>
      </c>
      <c r="F36" s="86">
        <f>分析係数表!C39</f>
        <v>1</v>
      </c>
      <c r="G36" s="87">
        <f t="shared" si="1"/>
        <v>0</v>
      </c>
      <c r="H36" s="87">
        <v>4.476320605945959E-3</v>
      </c>
      <c r="I36" s="87">
        <f t="shared" si="2"/>
        <v>4.476320605945959E-3</v>
      </c>
      <c r="J36" s="86">
        <f>分析係数表!G39</f>
        <v>0.351753812215997</v>
      </c>
      <c r="K36" s="88">
        <f t="shared" si="3"/>
        <v>1.5745628378425127E-3</v>
      </c>
      <c r="L36" s="89"/>
      <c r="M36" s="90"/>
      <c r="N36" s="91">
        <f>分析係数表!H39</f>
        <v>2.6196741762610056E-3</v>
      </c>
      <c r="O36" s="92">
        <f t="shared" si="4"/>
        <v>2.2800118863990997E-3</v>
      </c>
      <c r="P36" s="86">
        <f>分析係数表!C39</f>
        <v>1</v>
      </c>
      <c r="Q36" s="92">
        <f t="shared" si="5"/>
        <v>2.2800118863990997E-3</v>
      </c>
      <c r="R36" s="93">
        <v>2.9662352049914724E-3</v>
      </c>
      <c r="S36" s="94">
        <f t="shared" si="6"/>
        <v>7.4425558109374318E-3</v>
      </c>
      <c r="T36" s="95">
        <f>分析係数表!F39</f>
        <v>0.70125652740175148</v>
      </c>
      <c r="U36" s="96">
        <f t="shared" si="7"/>
        <v>5.2191408429717095E-3</v>
      </c>
      <c r="V36" s="97">
        <f>分析係数表!D39</f>
        <v>5.4632803645743147E-2</v>
      </c>
      <c r="W36" s="98">
        <f t="shared" si="8"/>
        <v>0</v>
      </c>
      <c r="X36" s="86">
        <f>分析係数表!E39</f>
        <v>5.4632803645743147E-2</v>
      </c>
      <c r="Y36" s="99">
        <f t="shared" si="9"/>
        <v>0</v>
      </c>
    </row>
    <row r="37" spans="1:25">
      <c r="A37" s="10" t="s">
        <v>25</v>
      </c>
      <c r="B37" s="9" t="s">
        <v>40</v>
      </c>
      <c r="C37" s="100"/>
      <c r="D37" s="86">
        <f>投入係数表!AG37</f>
        <v>4.0601635587170781E-3</v>
      </c>
      <c r="E37" s="87">
        <f t="shared" si="0"/>
        <v>2.0106419157876695E-2</v>
      </c>
      <c r="F37" s="86">
        <f>分析係数表!C40</f>
        <v>0.86812466863195592</v>
      </c>
      <c r="G37" s="87">
        <f t="shared" si="1"/>
        <v>1.7454878468806917E-2</v>
      </c>
      <c r="H37" s="87">
        <v>1.9259830736456873E-2</v>
      </c>
      <c r="I37" s="87">
        <f t="shared" si="2"/>
        <v>1.9259830736456873E-2</v>
      </c>
      <c r="J37" s="86">
        <f>分析係数表!G40</f>
        <v>0.5308449982881025</v>
      </c>
      <c r="K37" s="88">
        <f t="shared" si="3"/>
        <v>1.0223984814323593E-2</v>
      </c>
      <c r="L37" s="89"/>
      <c r="M37" s="90"/>
      <c r="N37" s="91">
        <f>分析係数表!H40</f>
        <v>3.1726768564274997E-2</v>
      </c>
      <c r="O37" s="92">
        <f t="shared" si="4"/>
        <v>2.7613132235713999E-2</v>
      </c>
      <c r="P37" s="86">
        <f>分析係数表!C40</f>
        <v>0.86812466863195592</v>
      </c>
      <c r="Q37" s="92">
        <f t="shared" si="5"/>
        <v>2.3971641272019596E-2</v>
      </c>
      <c r="R37" s="93">
        <v>2.4181205846555885E-2</v>
      </c>
      <c r="S37" s="94">
        <f t="shared" si="6"/>
        <v>4.3441036583012758E-2</v>
      </c>
      <c r="T37" s="95">
        <f>分析係数表!F40</f>
        <v>0.72849135138041188</v>
      </c>
      <c r="U37" s="96">
        <f t="shared" si="7"/>
        <v>3.1646419445724876E-2</v>
      </c>
      <c r="V37" s="97">
        <f>分析係数表!D40</f>
        <v>7.8167788596215718E-2</v>
      </c>
      <c r="W37" s="98">
        <f t="shared" si="8"/>
        <v>0</v>
      </c>
      <c r="X37" s="86">
        <f>分析係数表!E40</f>
        <v>7.1051953968348291E-2</v>
      </c>
      <c r="Y37" s="99">
        <f t="shared" si="9"/>
        <v>0</v>
      </c>
    </row>
    <row r="38" spans="1:25">
      <c r="A38" s="10" t="s">
        <v>26</v>
      </c>
      <c r="B38" s="9" t="s">
        <v>285</v>
      </c>
      <c r="C38" s="100"/>
      <c r="D38" s="86">
        <f>投入係数表!AG38</f>
        <v>7.6519430424927049E-4</v>
      </c>
      <c r="E38" s="87">
        <f t="shared" si="0"/>
        <v>3.7893343940353678E-3</v>
      </c>
      <c r="F38" s="86">
        <f>分析係数表!C41</f>
        <v>0.9999434031873089</v>
      </c>
      <c r="G38" s="87">
        <f t="shared" si="1"/>
        <v>3.7891199297864445E-3</v>
      </c>
      <c r="H38" s="87">
        <v>4.3831084017757916E-3</v>
      </c>
      <c r="I38" s="87">
        <f t="shared" si="2"/>
        <v>4.3831084017757916E-3</v>
      </c>
      <c r="J38" s="86">
        <f>分析係数表!G41</f>
        <v>0.50163334603597476</v>
      </c>
      <c r="K38" s="88">
        <f t="shared" si="3"/>
        <v>2.1987133336211838E-3</v>
      </c>
      <c r="L38" s="89"/>
      <c r="M38" s="90"/>
      <c r="N38" s="91">
        <f>分析係数表!H41</f>
        <v>4.605647758626856E-2</v>
      </c>
      <c r="O38" s="92">
        <f t="shared" si="4"/>
        <v>4.0084876697239945E-2</v>
      </c>
      <c r="P38" s="86">
        <f>分析係数表!C41</f>
        <v>0.9999434031873089</v>
      </c>
      <c r="Q38" s="92">
        <f t="shared" si="5"/>
        <v>4.0082608020981764E-2</v>
      </c>
      <c r="R38" s="93">
        <v>4.0834262775955976E-2</v>
      </c>
      <c r="S38" s="94">
        <f t="shared" si="6"/>
        <v>4.5217371177731766E-2</v>
      </c>
      <c r="T38" s="95">
        <f>分析係数表!F41</f>
        <v>0.6065809667987323</v>
      </c>
      <c r="U38" s="96">
        <f t="shared" si="7"/>
        <v>2.7427996725085668E-2</v>
      </c>
      <c r="V38" s="97">
        <f>分析係数表!D41</f>
        <v>0.10372147914479408</v>
      </c>
      <c r="W38" s="98">
        <f t="shared" si="8"/>
        <v>0</v>
      </c>
      <c r="X38" s="86">
        <f>分析係数表!E41</f>
        <v>9.872112035903656E-2</v>
      </c>
      <c r="Y38" s="99">
        <f t="shared" si="9"/>
        <v>0</v>
      </c>
    </row>
    <row r="39" spans="1:25">
      <c r="A39" s="10" t="s">
        <v>56</v>
      </c>
      <c r="B39" s="9" t="s">
        <v>391</v>
      </c>
      <c r="C39" s="100"/>
      <c r="D39" s="86">
        <f>投入係数表!AG39</f>
        <v>1.3700860373955842E-3</v>
      </c>
      <c r="E39" s="87">
        <f>$C$35*D39</f>
        <v>6.78483114087511E-3</v>
      </c>
      <c r="F39" s="86">
        <f>分析係数表!C42</f>
        <v>0.93692850875802069</v>
      </c>
      <c r="G39" s="87">
        <f>E39*F39</f>
        <v>6.3569017229950968E-3</v>
      </c>
      <c r="H39" s="87">
        <v>8.8289173784978445E-3</v>
      </c>
      <c r="I39" s="87">
        <f>C39+H39</f>
        <v>8.8289173784978445E-3</v>
      </c>
      <c r="J39" s="86">
        <f>分析係数表!G42</f>
        <v>0.49922072097325781</v>
      </c>
      <c r="K39" s="88">
        <f>I39*J39</f>
        <v>4.4075784991070193E-3</v>
      </c>
      <c r="L39" s="89"/>
      <c r="M39" s="90"/>
      <c r="N39" s="91">
        <f>分析係数表!H42</f>
        <v>1.1809361738003208E-2</v>
      </c>
      <c r="O39" s="92">
        <f t="shared" si="4"/>
        <v>1.0278180919378342E-2</v>
      </c>
      <c r="P39" s="86">
        <f>分析係数表!C42</f>
        <v>0.93692850875802069</v>
      </c>
      <c r="Q39" s="92">
        <f>O39*P39</f>
        <v>9.6299207215382928E-3</v>
      </c>
      <c r="R39" s="93">
        <v>1.0522261301878293E-2</v>
      </c>
      <c r="S39" s="94">
        <f>I39+R39</f>
        <v>1.9351178680376138E-2</v>
      </c>
      <c r="T39" s="95">
        <f>分析係数表!F42</f>
        <v>0.57339238661209846</v>
      </c>
      <c r="U39" s="96">
        <f>S39*T39</f>
        <v>1.1095818527298032E-2</v>
      </c>
      <c r="V39" s="97">
        <f>分析係数表!D42</f>
        <v>0.13686157986208444</v>
      </c>
      <c r="W39" s="98">
        <f>ROUND(S39*V39,0)</f>
        <v>0</v>
      </c>
      <c r="X39" s="86">
        <f>分析係数表!E42</f>
        <v>0.12798116275158378</v>
      </c>
      <c r="Y39" s="99">
        <f>ROUND(S39*X39,0)</f>
        <v>0</v>
      </c>
    </row>
    <row r="40" spans="1:25">
      <c r="A40" s="10" t="s">
        <v>200</v>
      </c>
      <c r="B40" s="9" t="s">
        <v>41</v>
      </c>
      <c r="C40" s="100"/>
      <c r="D40" s="86">
        <f>投入係数表!AG40</f>
        <v>0.15622737917819884</v>
      </c>
      <c r="E40" s="87">
        <f>$C$35*D40</f>
        <v>0.77365680575832396</v>
      </c>
      <c r="F40" s="86">
        <f>分析係数表!C43</f>
        <v>0.64668770435795053</v>
      </c>
      <c r="G40" s="87">
        <f>E40*F40</f>
        <v>0.50031434367675531</v>
      </c>
      <c r="H40" s="87">
        <v>0.61968431423705583</v>
      </c>
      <c r="I40" s="87">
        <f>C40+H40</f>
        <v>0.61968431423705583</v>
      </c>
      <c r="J40" s="86">
        <f>分析係数表!G43</f>
        <v>0.34525361813281841</v>
      </c>
      <c r="K40" s="88">
        <f>I40*J40</f>
        <v>0.21394825159049791</v>
      </c>
      <c r="L40" s="89"/>
      <c r="M40" s="90"/>
      <c r="N40" s="91">
        <f>分析係数表!H43</f>
        <v>1.6687581740348217E-2</v>
      </c>
      <c r="O40" s="92">
        <f t="shared" si="4"/>
        <v>1.4523899600963081E-2</v>
      </c>
      <c r="P40" s="86">
        <f>分析係数表!C43</f>
        <v>0.64668770435795053</v>
      </c>
      <c r="Q40" s="92">
        <f>O40*P40</f>
        <v>9.3924272912721679E-3</v>
      </c>
      <c r="R40" s="93">
        <v>3.7854368446048482E-2</v>
      </c>
      <c r="S40" s="94">
        <f>I40+R40</f>
        <v>0.65753868268310434</v>
      </c>
      <c r="T40" s="95">
        <f>分析係数表!F43</f>
        <v>0.5971160790993254</v>
      </c>
      <c r="U40" s="96">
        <f>S40*T40</f>
        <v>0.39262692005987077</v>
      </c>
      <c r="V40" s="97">
        <f>分析係数表!D43</f>
        <v>0.11965406207615147</v>
      </c>
      <c r="W40" s="98">
        <f>ROUND(S40*V40,0)</f>
        <v>0</v>
      </c>
      <c r="X40" s="86">
        <f>分析係数表!E43</f>
        <v>0.10089499703022012</v>
      </c>
      <c r="Y40" s="99">
        <f>ROUND(S40*X40,0)</f>
        <v>0</v>
      </c>
    </row>
    <row r="41" spans="1:25">
      <c r="A41" s="10" t="s">
        <v>352</v>
      </c>
      <c r="B41" s="9" t="s">
        <v>42</v>
      </c>
      <c r="C41" s="100"/>
      <c r="D41" s="86">
        <f>投入係数表!AG41</f>
        <v>6.3757842928527592E-3</v>
      </c>
      <c r="E41" s="87">
        <f>$C$35*D41</f>
        <v>3.157365204588225E-2</v>
      </c>
      <c r="F41" s="86">
        <f>分析係数表!C44</f>
        <v>0.69156580457188765</v>
      </c>
      <c r="G41" s="87">
        <f>E41*F41</f>
        <v>2.1835258080383384E-2</v>
      </c>
      <c r="H41" s="87">
        <v>2.4593061077725499E-2</v>
      </c>
      <c r="I41" s="87">
        <f>C41+H41</f>
        <v>2.4593061077725499E-2</v>
      </c>
      <c r="J41" s="86">
        <f>分析係数表!G44</f>
        <v>0.27271905819722003</v>
      </c>
      <c r="K41" s="88">
        <f>I41*J41</f>
        <v>6.706996455304007E-3</v>
      </c>
      <c r="L41" s="89"/>
      <c r="M41" s="90"/>
      <c r="N41" s="91">
        <f>分析係数表!H44</f>
        <v>0.15674397651271663</v>
      </c>
      <c r="O41" s="92">
        <f t="shared" si="4"/>
        <v>0.13642083157094442</v>
      </c>
      <c r="P41" s="86">
        <f>分析係数表!C44</f>
        <v>0.69156580457188765</v>
      </c>
      <c r="Q41" s="92">
        <f>O41*P41</f>
        <v>9.4343982145726146E-2</v>
      </c>
      <c r="R41" s="93">
        <v>9.6139239089087919E-2</v>
      </c>
      <c r="S41" s="94">
        <f>I41+R41</f>
        <v>0.12073230016681341</v>
      </c>
      <c r="T41" s="95">
        <f>分析係数表!F44</f>
        <v>0.50862281906626206</v>
      </c>
      <c r="U41" s="96">
        <f>S41*T41</f>
        <v>6.1407202863198777E-2</v>
      </c>
      <c r="V41" s="97">
        <f>分析係数表!D44</f>
        <v>0.14406819380410243</v>
      </c>
      <c r="W41" s="98">
        <f>ROUND(S41*V41,0)</f>
        <v>0</v>
      </c>
      <c r="X41" s="86">
        <f>分析係数表!E44</f>
        <v>0.11993705213297758</v>
      </c>
      <c r="Y41" s="99">
        <f>ROUND(S41*X41,0)</f>
        <v>0</v>
      </c>
    </row>
    <row r="42" spans="1:25">
      <c r="A42" s="10" t="s">
        <v>353</v>
      </c>
      <c r="B42" s="9" t="s">
        <v>287</v>
      </c>
      <c r="C42" s="100"/>
      <c r="D42" s="86">
        <f>投入係数表!AG42</f>
        <v>2.2029079888289146E-3</v>
      </c>
      <c r="E42" s="87">
        <f>$C$35*D42</f>
        <v>1.0909065792321133E-2</v>
      </c>
      <c r="F42" s="86">
        <f>分析係数表!C45</f>
        <v>1</v>
      </c>
      <c r="G42" s="87">
        <f>E42*F42</f>
        <v>1.0909065792321133E-2</v>
      </c>
      <c r="H42" s="87">
        <v>1.3603712267863074E-2</v>
      </c>
      <c r="I42" s="87">
        <f>C42+H42</f>
        <v>1.3603712267863074E-2</v>
      </c>
      <c r="J42" s="86">
        <f>分析係数表!G45</f>
        <v>0</v>
      </c>
      <c r="K42" s="88">
        <f>I42*J42</f>
        <v>0</v>
      </c>
      <c r="L42" s="89"/>
      <c r="M42" s="90"/>
      <c r="N42" s="91">
        <f>分析係数表!H45</f>
        <v>0</v>
      </c>
      <c r="O42" s="92">
        <f t="shared" si="4"/>
        <v>0</v>
      </c>
      <c r="P42" s="86">
        <f>分析係数表!C45</f>
        <v>1</v>
      </c>
      <c r="Q42" s="92">
        <f>O42*P42</f>
        <v>0</v>
      </c>
      <c r="R42" s="93">
        <v>1.0641304554992988E-3</v>
      </c>
      <c r="S42" s="94">
        <f>I42+R42</f>
        <v>1.4667842723362374E-2</v>
      </c>
      <c r="T42" s="95">
        <f>分析係数表!F45</f>
        <v>0</v>
      </c>
      <c r="U42" s="96">
        <f>S42*T42</f>
        <v>0</v>
      </c>
      <c r="V42" s="97">
        <f>分析係数表!D45</f>
        <v>0</v>
      </c>
      <c r="W42" s="98">
        <f>ROUND(S42*V42,0)</f>
        <v>0</v>
      </c>
      <c r="X42" s="86">
        <f>分析係数表!E45</f>
        <v>0</v>
      </c>
      <c r="Y42" s="99">
        <f>ROUND(S42*X42,0)</f>
        <v>0</v>
      </c>
    </row>
    <row r="43" spans="1:25">
      <c r="A43" s="10" t="s">
        <v>354</v>
      </c>
      <c r="B43" s="9" t="s">
        <v>288</v>
      </c>
      <c r="C43" s="100"/>
      <c r="D43" s="86">
        <f>投入係数表!AG43</f>
        <v>2.4145574772382874E-3</v>
      </c>
      <c r="E43" s="87">
        <f>$C$35*D43</f>
        <v>1.1957179560884107E-2</v>
      </c>
      <c r="F43" s="86">
        <f>分析係数表!C46</f>
        <v>0.99300149364803736</v>
      </c>
      <c r="G43" s="87">
        <f>E43*F43</f>
        <v>1.1873497163775702E-2</v>
      </c>
      <c r="H43" s="87">
        <v>1.8152088402057308E-2</v>
      </c>
      <c r="I43" s="87">
        <f>C43+H43</f>
        <v>1.8152088402057308E-2</v>
      </c>
      <c r="J43" s="86">
        <f>分析係数表!G46</f>
        <v>1.2662527198429125E-2</v>
      </c>
      <c r="K43" s="88">
        <f>I43*J43</f>
        <v>2.2985131309934055E-4</v>
      </c>
      <c r="L43" s="89"/>
      <c r="M43" s="90"/>
      <c r="N43" s="91">
        <f>分析係数表!H46</f>
        <v>3.642815848522589E-5</v>
      </c>
      <c r="O43" s="92">
        <f t="shared" si="4"/>
        <v>3.1704948309445822E-5</v>
      </c>
      <c r="P43" s="86">
        <f>分析係数表!C46</f>
        <v>0.99300149364803736</v>
      </c>
      <c r="Q43" s="92">
        <f>O43*P43</f>
        <v>3.1483061027313516E-5</v>
      </c>
      <c r="R43" s="93">
        <v>2.7827288166303128E-3</v>
      </c>
      <c r="S43" s="94">
        <f>I43+R43</f>
        <v>2.0934817218687621E-2</v>
      </c>
      <c r="T43" s="95">
        <f>分析係数表!F46</f>
        <v>0.42786180544499286</v>
      </c>
      <c r="U43" s="96">
        <f>S43*T43</f>
        <v>8.9572086918486091E-3</v>
      </c>
      <c r="V43" s="97">
        <f>分析係数表!D46</f>
        <v>2.303242583452741E-3</v>
      </c>
      <c r="W43" s="98">
        <f>ROUND(S43*V43,0)</f>
        <v>0</v>
      </c>
      <c r="X43" s="86">
        <f>分析係数表!E46</f>
        <v>2.2926285623308391E-3</v>
      </c>
      <c r="Y43" s="99">
        <f>ROUND(S43*X43,0)</f>
        <v>0</v>
      </c>
    </row>
    <row r="44" spans="1:25">
      <c r="A44" s="216">
        <v>40</v>
      </c>
      <c r="B44" s="20" t="s">
        <v>156</v>
      </c>
      <c r="C44" s="224">
        <f>SUM(C5:C43)</f>
        <v>4.9521204914783974</v>
      </c>
      <c r="D44" s="103">
        <f>投入係数表!AG44</f>
        <v>0.45960625680972839</v>
      </c>
      <c r="E44" s="102">
        <f>SUM(E5:E43)</f>
        <v>2.2760255623591381</v>
      </c>
      <c r="F44" s="103">
        <f>分析係数表!C47</f>
        <v>0.58532523599566522</v>
      </c>
      <c r="G44" s="102">
        <f>SUM(G5:G43)</f>
        <v>1.2588246049261445</v>
      </c>
      <c r="H44" s="102">
        <f>SUM(H5:H43)</f>
        <v>1.5933986745015858</v>
      </c>
      <c r="I44" s="102">
        <f>SUM(I5:I43)</f>
        <v>6.5455191659799823</v>
      </c>
      <c r="J44" s="103">
        <f>分析係数表!G47</f>
        <v>0.25475569279079324</v>
      </c>
      <c r="K44" s="104">
        <f>SUM(K5:K43)</f>
        <v>1.3155105506499185</v>
      </c>
      <c r="L44" s="105">
        <f>最終需要_まとめ!$L$33</f>
        <v>0.66159999999999997</v>
      </c>
      <c r="M44" s="102">
        <f>K44*L44</f>
        <v>0.87034178030998599</v>
      </c>
      <c r="N44" s="106">
        <f>分析係数表!H47</f>
        <v>1</v>
      </c>
      <c r="O44" s="107">
        <f>SUM(O5:O43)</f>
        <v>0.87034178030998621</v>
      </c>
      <c r="P44" s="103">
        <f>分析係数表!C47</f>
        <v>0.58532523599566522</v>
      </c>
      <c r="Q44" s="107">
        <f>SUM(Q5:Q43)</f>
        <v>0.5651675368592356</v>
      </c>
      <c r="R44" s="102">
        <f>SUM(R5:R43)</f>
        <v>0.69394168262280298</v>
      </c>
      <c r="S44" s="108">
        <f>SUM(S5:S43)</f>
        <v>7.2394608486027865</v>
      </c>
      <c r="T44" s="109">
        <f>分析係数表!F47</f>
        <v>0.5063294671067512</v>
      </c>
      <c r="U44" s="110">
        <f>SUM(U5:U43)</f>
        <v>3.9507488595485145</v>
      </c>
      <c r="V44" s="111">
        <f>分析係数表!D47</f>
        <v>6.4581730562403572E-2</v>
      </c>
      <c r="W44" s="112">
        <f>SUM(W5:W43)</f>
        <v>0</v>
      </c>
      <c r="X44" s="103">
        <f>分析係数表!E47</f>
        <v>5.7136770824146227E-2</v>
      </c>
      <c r="Y44" s="113">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298</v>
      </c>
      <c r="S2" s="5" t="s">
        <v>158</v>
      </c>
      <c r="U2" s="74" t="s">
        <v>216</v>
      </c>
      <c r="W2" s="5" t="s">
        <v>135</v>
      </c>
      <c r="Y2" s="5" t="s">
        <v>159</v>
      </c>
    </row>
    <row r="3" spans="1:25" ht="45">
      <c r="B3" s="75"/>
      <c r="C3" s="76" t="s">
        <v>234</v>
      </c>
      <c r="D3" s="76" t="s">
        <v>237</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投入係数表!AH5</f>
        <v>2.7082100619031166E-5</v>
      </c>
      <c r="E5" s="87">
        <f t="shared" ref="E5:E38" si="0">$C$36*D5</f>
        <v>0</v>
      </c>
      <c r="F5" s="86">
        <f>分析係数表!C8</f>
        <v>0.16988323914406789</v>
      </c>
      <c r="G5" s="87">
        <f t="shared" ref="G5:G38" si="1">E5*F5</f>
        <v>0</v>
      </c>
      <c r="H5" s="87">
        <f t="array" ref="H5:H43">MMULT(逆行列係数!C5:AO43,'32'!G5:G43)</f>
        <v>0</v>
      </c>
      <c r="I5" s="87">
        <f t="shared" ref="I5:I38" si="2">C5+H5</f>
        <v>0</v>
      </c>
      <c r="J5" s="86">
        <f>分析係数表!G8</f>
        <v>0.11982810575688495</v>
      </c>
      <c r="K5" s="88">
        <f t="shared" ref="K5:K38" si="3">I5*J5</f>
        <v>0</v>
      </c>
      <c r="L5" s="89" t="s">
        <v>193</v>
      </c>
      <c r="M5" s="90" t="s">
        <v>193</v>
      </c>
      <c r="N5" s="91">
        <f>分析係数表!H8</f>
        <v>1.1007693311748612E-2</v>
      </c>
      <c r="O5" s="92">
        <f t="shared" ref="O5:O43" si="4">$M$44*N5</f>
        <v>0</v>
      </c>
      <c r="P5" s="86">
        <f>分析係数表!C8</f>
        <v>0.16988323914406789</v>
      </c>
      <c r="Q5" s="92">
        <f t="shared" ref="Q5:Q38" si="5">O5*P5</f>
        <v>0</v>
      </c>
      <c r="R5" s="93">
        <f t="array" ref="R5:R43">MMULT(逆行列係数!C5:AO43,'32'!Q5:Q43)</f>
        <v>0</v>
      </c>
      <c r="S5" s="94">
        <f t="shared" ref="S5:S38" si="6">I5+R5</f>
        <v>0</v>
      </c>
      <c r="T5" s="95">
        <f>分析係数表!F8</f>
        <v>0.4520504153237429</v>
      </c>
      <c r="U5" s="96">
        <f t="shared" ref="U5:U38" si="7">S5*T5</f>
        <v>0</v>
      </c>
      <c r="V5" s="97">
        <f>分析係数表!D8</f>
        <v>0.2736524906322878</v>
      </c>
      <c r="W5" s="98">
        <f t="shared" ref="W5:W38" si="8">ROUND(S5*V5,0)</f>
        <v>0</v>
      </c>
      <c r="X5" s="86">
        <f>分析係数表!E8</f>
        <v>4.6479574456934729E-2</v>
      </c>
      <c r="Y5" s="99">
        <f t="shared" ref="Y5:Y38" si="9">ROUND(S5*X5,0)</f>
        <v>0</v>
      </c>
    </row>
    <row r="6" spans="1:25">
      <c r="A6" s="10" t="s">
        <v>226</v>
      </c>
      <c r="B6" s="9" t="s">
        <v>274</v>
      </c>
      <c r="C6" s="100"/>
      <c r="D6" s="86">
        <f>投入係数表!AH6</f>
        <v>3.2826788629128687E-6</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98">
        <f t="shared" si="8"/>
        <v>0</v>
      </c>
      <c r="X6" s="86">
        <f>分析係数表!E9</f>
        <v>0.11439422008151168</v>
      </c>
      <c r="Y6" s="99">
        <f t="shared" si="9"/>
        <v>0</v>
      </c>
    </row>
    <row r="7" spans="1:25">
      <c r="A7" s="10" t="s">
        <v>227</v>
      </c>
      <c r="B7" s="9" t="s">
        <v>275</v>
      </c>
      <c r="C7" s="100"/>
      <c r="D7" s="86">
        <f>投入係数表!AH7</f>
        <v>4.9240182943693033E-6</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98">
        <f t="shared" si="8"/>
        <v>0</v>
      </c>
      <c r="X7" s="86">
        <f>分析係数表!E10</f>
        <v>2.6958057972911079E-2</v>
      </c>
      <c r="Y7" s="99">
        <f t="shared" si="9"/>
        <v>0</v>
      </c>
    </row>
    <row r="8" spans="1:25">
      <c r="A8" s="10" t="s">
        <v>228</v>
      </c>
      <c r="B8" s="9" t="s">
        <v>27</v>
      </c>
      <c r="C8" s="100"/>
      <c r="D8" s="86">
        <f>投入係数表!AH8</f>
        <v>9.8480365887386065E-6</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98">
        <f t="shared" si="8"/>
        <v>0</v>
      </c>
      <c r="X8" s="86">
        <f>分析係数表!E11</f>
        <v>2.1852680950858117E-2</v>
      </c>
      <c r="Y8" s="99">
        <f t="shared" si="9"/>
        <v>0</v>
      </c>
    </row>
    <row r="9" spans="1:25">
      <c r="A9" s="10" t="s">
        <v>229</v>
      </c>
      <c r="B9" s="9" t="s">
        <v>196</v>
      </c>
      <c r="C9" s="100"/>
      <c r="D9" s="86">
        <f>投入係数表!AH9</f>
        <v>2.9379975823070177E-4</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98">
        <f t="shared" si="8"/>
        <v>0</v>
      </c>
      <c r="X9" s="86">
        <f>分析係数表!E12</f>
        <v>3.539948357013805E-2</v>
      </c>
      <c r="Y9" s="99">
        <f t="shared" si="9"/>
        <v>0</v>
      </c>
    </row>
    <row r="10" spans="1:25">
      <c r="A10" s="10" t="s">
        <v>230</v>
      </c>
      <c r="B10" s="9" t="s">
        <v>28</v>
      </c>
      <c r="C10" s="100"/>
      <c r="D10" s="86">
        <f>投入係数表!AH10</f>
        <v>3.5132870530324976E-3</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98">
        <f t="shared" si="8"/>
        <v>0</v>
      </c>
      <c r="X10" s="86">
        <f>分析係数表!E13</f>
        <v>0.12199715046769498</v>
      </c>
      <c r="Y10" s="99">
        <f t="shared" si="9"/>
        <v>0</v>
      </c>
    </row>
    <row r="11" spans="1:25">
      <c r="A11" s="10" t="s">
        <v>231</v>
      </c>
      <c r="B11" s="9" t="s">
        <v>276</v>
      </c>
      <c r="C11" s="100"/>
      <c r="D11" s="86">
        <f>投入係数表!AH11</f>
        <v>1.2868101142618446E-3</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98">
        <f t="shared" si="8"/>
        <v>0</v>
      </c>
      <c r="X11" s="86">
        <f>分析係数表!E14</f>
        <v>3.8130342673435243E-2</v>
      </c>
      <c r="Y11" s="99">
        <f t="shared" si="9"/>
        <v>0</v>
      </c>
    </row>
    <row r="12" spans="1:25">
      <c r="A12" s="10" t="s">
        <v>232</v>
      </c>
      <c r="B12" s="9" t="s">
        <v>29</v>
      </c>
      <c r="C12" s="100"/>
      <c r="D12" s="86">
        <f>投入係数表!AH12</f>
        <v>8.8304061412356166E-4</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98">
        <f t="shared" si="8"/>
        <v>0</v>
      </c>
      <c r="X12" s="86">
        <f>分析係数表!E15</f>
        <v>1.8544573004253467E-2</v>
      </c>
      <c r="Y12" s="99">
        <f t="shared" si="9"/>
        <v>0</v>
      </c>
    </row>
    <row r="13" spans="1:25">
      <c r="A13" s="10" t="s">
        <v>233</v>
      </c>
      <c r="B13" s="9" t="s">
        <v>30</v>
      </c>
      <c r="C13" s="100"/>
      <c r="D13" s="86">
        <f>投入係数表!AH13</f>
        <v>1.3348192926319452E-2</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98">
        <f t="shared" si="8"/>
        <v>0</v>
      </c>
      <c r="X13" s="86">
        <f>分析係数表!E16</f>
        <v>1.2952602682604767E-2</v>
      </c>
      <c r="Y13" s="99">
        <f t="shared" si="9"/>
        <v>0</v>
      </c>
    </row>
    <row r="14" spans="1:25">
      <c r="A14" s="10" t="s">
        <v>2</v>
      </c>
      <c r="B14" s="9" t="s">
        <v>388</v>
      </c>
      <c r="C14" s="100"/>
      <c r="D14" s="86">
        <f>投入係数表!AH14</f>
        <v>1.9014917313422792E-3</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98">
        <f t="shared" si="8"/>
        <v>0</v>
      </c>
      <c r="X14" s="86">
        <f>分析係数表!E17</f>
        <v>4.2061277361062542E-2</v>
      </c>
      <c r="Y14" s="99">
        <f t="shared" si="9"/>
        <v>0</v>
      </c>
    </row>
    <row r="15" spans="1:25">
      <c r="A15" s="10" t="s">
        <v>3</v>
      </c>
      <c r="B15" s="9" t="s">
        <v>31</v>
      </c>
      <c r="C15" s="100"/>
      <c r="D15" s="86">
        <f>投入係数表!AH15</f>
        <v>1.9039537404894638E-4</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98">
        <f t="shared" si="8"/>
        <v>0</v>
      </c>
      <c r="X15" s="86">
        <f>分析係数表!E18</f>
        <v>3.8178621954614265E-2</v>
      </c>
      <c r="Y15" s="99">
        <f t="shared" si="9"/>
        <v>0</v>
      </c>
    </row>
    <row r="16" spans="1:25">
      <c r="A16" s="10" t="s">
        <v>4</v>
      </c>
      <c r="B16" s="9" t="s">
        <v>32</v>
      </c>
      <c r="C16" s="100"/>
      <c r="D16" s="86">
        <f>投入係数表!AH16</f>
        <v>2.7902770334759382E-5</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98">
        <f t="shared" si="8"/>
        <v>0</v>
      </c>
      <c r="X16" s="86">
        <f>分析係数表!E19</f>
        <v>8.1137788631236215E-3</v>
      </c>
      <c r="Y16" s="99">
        <f t="shared" si="9"/>
        <v>0</v>
      </c>
    </row>
    <row r="17" spans="1:25">
      <c r="A17" s="10" t="s">
        <v>5</v>
      </c>
      <c r="B17" s="9" t="s">
        <v>33</v>
      </c>
      <c r="C17" s="100"/>
      <c r="D17" s="86">
        <f>投入係数表!AH17</f>
        <v>1.7316131001865383E-4</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98">
        <f t="shared" si="8"/>
        <v>0</v>
      </c>
      <c r="X17" s="86">
        <f>分析係数表!E20</f>
        <v>2.4562278789456368E-2</v>
      </c>
      <c r="Y17" s="99">
        <f t="shared" si="9"/>
        <v>0</v>
      </c>
    </row>
    <row r="18" spans="1:25">
      <c r="A18" s="10" t="s">
        <v>6</v>
      </c>
      <c r="B18" s="9" t="s">
        <v>34</v>
      </c>
      <c r="C18" s="100"/>
      <c r="D18" s="86">
        <f>投入係数表!AH18</f>
        <v>3.9285459291909753E-3</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98">
        <f t="shared" si="8"/>
        <v>0</v>
      </c>
      <c r="X18" s="86">
        <f>分析係数表!E21</f>
        <v>5.4343995376178865E-2</v>
      </c>
      <c r="Y18" s="99">
        <f t="shared" si="9"/>
        <v>0</v>
      </c>
    </row>
    <row r="19" spans="1:25">
      <c r="A19" s="10" t="s">
        <v>7</v>
      </c>
      <c r="B19" s="9" t="s">
        <v>277</v>
      </c>
      <c r="C19" s="100"/>
      <c r="D19" s="86">
        <f>投入係数表!AH19</f>
        <v>2.8477239135769135E-4</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98">
        <f t="shared" si="8"/>
        <v>0</v>
      </c>
      <c r="X19" s="86">
        <f>分析係数表!E22</f>
        <v>2.8940662878506891E-2</v>
      </c>
      <c r="Y19" s="99">
        <f t="shared" si="9"/>
        <v>0</v>
      </c>
    </row>
    <row r="20" spans="1:25">
      <c r="A20" s="10" t="s">
        <v>8</v>
      </c>
      <c r="B20" s="9" t="s">
        <v>278</v>
      </c>
      <c r="C20" s="100"/>
      <c r="D20" s="86">
        <f>投入係数表!AH20</f>
        <v>1.3951385167379691E-5</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98">
        <f t="shared" si="8"/>
        <v>0</v>
      </c>
      <c r="X20" s="86">
        <f>分析係数表!E23</f>
        <v>3.4275414947972954E-2</v>
      </c>
      <c r="Y20" s="99">
        <f t="shared" si="9"/>
        <v>0</v>
      </c>
    </row>
    <row r="21" spans="1:25">
      <c r="A21" s="10" t="s">
        <v>9</v>
      </c>
      <c r="B21" s="9" t="s">
        <v>279</v>
      </c>
      <c r="C21" s="100"/>
      <c r="D21" s="86">
        <f>投入係数表!AH21</f>
        <v>2.5678755405135916E-3</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98">
        <f t="shared" si="8"/>
        <v>0</v>
      </c>
      <c r="X21" s="86">
        <f>分析係数表!E24</f>
        <v>4.4933066139114755E-2</v>
      </c>
      <c r="Y21" s="99">
        <f t="shared" si="9"/>
        <v>0</v>
      </c>
    </row>
    <row r="22" spans="1:25">
      <c r="A22" s="10" t="s">
        <v>10</v>
      </c>
      <c r="B22" s="9" t="s">
        <v>280</v>
      </c>
      <c r="C22" s="100"/>
      <c r="D22" s="86">
        <f>投入係数表!AH22</f>
        <v>1.8694856124288788E-3</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98">
        <f t="shared" si="8"/>
        <v>0</v>
      </c>
      <c r="X22" s="86">
        <f>分析係数表!E25</f>
        <v>3.4440766876912506E-2</v>
      </c>
      <c r="Y22" s="99">
        <f t="shared" si="9"/>
        <v>0</v>
      </c>
    </row>
    <row r="23" spans="1:25">
      <c r="A23" s="10" t="s">
        <v>11</v>
      </c>
      <c r="B23" s="9" t="s">
        <v>35</v>
      </c>
      <c r="C23" s="100"/>
      <c r="D23" s="86">
        <f>投入係数表!AH23</f>
        <v>1.6396980920249779E-3</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98">
        <f t="shared" si="8"/>
        <v>0</v>
      </c>
      <c r="X23" s="86">
        <f>分析係数表!E26</f>
        <v>2.4685974681555249E-2</v>
      </c>
      <c r="Y23" s="99">
        <f t="shared" si="9"/>
        <v>0</v>
      </c>
    </row>
    <row r="24" spans="1:25">
      <c r="A24" s="10" t="s">
        <v>12</v>
      </c>
      <c r="B24" s="9" t="s">
        <v>389</v>
      </c>
      <c r="C24" s="100"/>
      <c r="D24" s="86">
        <f>投入係数表!AH24</f>
        <v>1.3352296274898093E-3</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98">
        <f t="shared" si="8"/>
        <v>0</v>
      </c>
      <c r="X24" s="86">
        <f>分析係数表!E27</f>
        <v>2.2430380263578655E-2</v>
      </c>
      <c r="Y24" s="99">
        <f t="shared" si="9"/>
        <v>0</v>
      </c>
    </row>
    <row r="25" spans="1:25">
      <c r="A25" s="10" t="s">
        <v>13</v>
      </c>
      <c r="B25" s="9" t="s">
        <v>197</v>
      </c>
      <c r="C25" s="100"/>
      <c r="D25" s="86">
        <f>投入係数表!AH25</f>
        <v>4.6179084904026781E-3</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98">
        <f t="shared" si="8"/>
        <v>0</v>
      </c>
      <c r="X25" s="86">
        <f>分析係数表!E28</f>
        <v>2.8133457885501985E-2</v>
      </c>
      <c r="Y25" s="99">
        <f t="shared" si="9"/>
        <v>0</v>
      </c>
    </row>
    <row r="26" spans="1:25">
      <c r="A26" s="10" t="s">
        <v>14</v>
      </c>
      <c r="B26" s="9" t="s">
        <v>55</v>
      </c>
      <c r="C26" s="100"/>
      <c r="D26" s="86">
        <f>投入係数表!AH26</f>
        <v>8.8788256544635822E-3</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98">
        <f t="shared" si="8"/>
        <v>0</v>
      </c>
      <c r="X26" s="86">
        <f>分析係数表!E29</f>
        <v>6.1557890505000185E-2</v>
      </c>
      <c r="Y26" s="99">
        <f t="shared" si="9"/>
        <v>0</v>
      </c>
    </row>
    <row r="27" spans="1:25">
      <c r="A27" s="10" t="s">
        <v>15</v>
      </c>
      <c r="B27" s="9" t="s">
        <v>36</v>
      </c>
      <c r="C27" s="100"/>
      <c r="D27" s="86">
        <f>投入係数表!AH27</f>
        <v>8.9395552134274702E-3</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98">
        <f t="shared" si="8"/>
        <v>0</v>
      </c>
      <c r="X27" s="86">
        <f>分析係数表!E30</f>
        <v>6.5897217034789901E-2</v>
      </c>
      <c r="Y27" s="99">
        <f t="shared" si="9"/>
        <v>0</v>
      </c>
    </row>
    <row r="28" spans="1:25">
      <c r="A28" s="10" t="s">
        <v>16</v>
      </c>
      <c r="B28" s="9" t="s">
        <v>198</v>
      </c>
      <c r="C28" s="100"/>
      <c r="D28" s="86">
        <f>投入係数表!AH28</f>
        <v>1.2046610757174499E-2</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98">
        <f t="shared" si="8"/>
        <v>0</v>
      </c>
      <c r="X28" s="86">
        <f>分析係数表!E31</f>
        <v>6.5953615120199595E-3</v>
      </c>
      <c r="Y28" s="99">
        <f t="shared" si="9"/>
        <v>0</v>
      </c>
    </row>
    <row r="29" spans="1:25">
      <c r="A29" s="10" t="s">
        <v>17</v>
      </c>
      <c r="B29" s="9" t="s">
        <v>281</v>
      </c>
      <c r="C29" s="100"/>
      <c r="D29" s="86">
        <f>投入係数表!AH29</f>
        <v>4.1936222473711897E-3</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98">
        <f t="shared" si="8"/>
        <v>0</v>
      </c>
      <c r="X29" s="86">
        <f>分析係数表!E32</f>
        <v>1.7896698615548455E-2</v>
      </c>
      <c r="Y29" s="99">
        <f t="shared" si="9"/>
        <v>0</v>
      </c>
    </row>
    <row r="30" spans="1:25">
      <c r="A30" s="10" t="s">
        <v>18</v>
      </c>
      <c r="B30" s="9" t="s">
        <v>282</v>
      </c>
      <c r="C30" s="100"/>
      <c r="D30" s="86">
        <f>投入係数表!AH30</f>
        <v>2.9557240481667468E-2</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98">
        <f t="shared" si="8"/>
        <v>0</v>
      </c>
      <c r="X30" s="86">
        <f>分析係数表!E33</f>
        <v>6.2471900008991998E-2</v>
      </c>
      <c r="Y30" s="99">
        <f t="shared" si="9"/>
        <v>0</v>
      </c>
    </row>
    <row r="31" spans="1:25">
      <c r="A31" s="10" t="s">
        <v>19</v>
      </c>
      <c r="B31" s="9" t="s">
        <v>283</v>
      </c>
      <c r="C31" s="100"/>
      <c r="D31" s="86">
        <f>投入係数表!AH31</f>
        <v>1.0988767493600829E-2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98">
        <f t="shared" si="8"/>
        <v>0</v>
      </c>
      <c r="X31" s="86">
        <f>分析係数表!E34</f>
        <v>0.14658203786750718</v>
      </c>
      <c r="Y31" s="99">
        <f t="shared" si="9"/>
        <v>0</v>
      </c>
    </row>
    <row r="32" spans="1:25">
      <c r="A32" s="10" t="s">
        <v>20</v>
      </c>
      <c r="B32" s="9" t="s">
        <v>37</v>
      </c>
      <c r="C32" s="100"/>
      <c r="D32" s="86">
        <f>投入係数表!AH32</f>
        <v>2.0909843687039246E-2</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98">
        <f t="shared" si="8"/>
        <v>0</v>
      </c>
      <c r="X32" s="86">
        <f>分析係数表!E35</f>
        <v>4.3787951741632962E-2</v>
      </c>
      <c r="Y32" s="99">
        <f t="shared" si="9"/>
        <v>0</v>
      </c>
    </row>
    <row r="33" spans="1:25">
      <c r="A33" s="10" t="s">
        <v>21</v>
      </c>
      <c r="B33" s="9" t="s">
        <v>38</v>
      </c>
      <c r="C33" s="100"/>
      <c r="D33" s="86">
        <f>投入係数表!AH33</f>
        <v>1.6922209538315837E-3</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98">
        <f t="shared" si="8"/>
        <v>0</v>
      </c>
      <c r="X33" s="86">
        <f>分析係数表!E36</f>
        <v>1.4152245516969955E-2</v>
      </c>
      <c r="Y33" s="99">
        <f t="shared" si="9"/>
        <v>0</v>
      </c>
    </row>
    <row r="34" spans="1:25">
      <c r="A34" s="10" t="s">
        <v>22</v>
      </c>
      <c r="B34" s="9" t="s">
        <v>409</v>
      </c>
      <c r="C34" s="100"/>
      <c r="D34" s="86">
        <f>投入係数表!AH34</f>
        <v>2.3731306169712856E-2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98">
        <f t="shared" si="8"/>
        <v>0</v>
      </c>
      <c r="X34" s="86">
        <f>分析係数表!E37</f>
        <v>6.9101643267789628E-2</v>
      </c>
      <c r="Y34" s="99">
        <f t="shared" si="9"/>
        <v>0</v>
      </c>
    </row>
    <row r="35" spans="1:25">
      <c r="A35" s="10" t="s">
        <v>23</v>
      </c>
      <c r="B35" s="9" t="s">
        <v>199</v>
      </c>
      <c r="C35" s="100"/>
      <c r="D35" s="86">
        <f>投入係数表!AH35</f>
        <v>2.9845295551888074E-2</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98">
        <f t="shared" si="8"/>
        <v>0</v>
      </c>
      <c r="X35" s="86">
        <f>分析係数表!E38</f>
        <v>3.4218337111297577E-2</v>
      </c>
      <c r="Y35" s="99">
        <f t="shared" si="9"/>
        <v>0</v>
      </c>
    </row>
    <row r="36" spans="1:25">
      <c r="A36" s="10" t="s">
        <v>24</v>
      </c>
      <c r="B36" s="9" t="s">
        <v>39</v>
      </c>
      <c r="C36" s="85">
        <f>最終需要_まとめ!C37</f>
        <v>0</v>
      </c>
      <c r="D36" s="86">
        <f>投入係数表!AH36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98">
        <f t="shared" si="8"/>
        <v>0</v>
      </c>
      <c r="X36" s="86">
        <f>分析係数表!E39</f>
        <v>5.4632803645743147E-2</v>
      </c>
      <c r="Y36" s="99">
        <f t="shared" si="9"/>
        <v>0</v>
      </c>
    </row>
    <row r="37" spans="1:25">
      <c r="A37" s="10" t="s">
        <v>25</v>
      </c>
      <c r="B37" s="9" t="s">
        <v>40</v>
      </c>
      <c r="C37" s="101"/>
      <c r="D37" s="86">
        <f>投入係数表!AH37</f>
        <v>1.099697419075811E-4</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98">
        <f t="shared" si="8"/>
        <v>0</v>
      </c>
      <c r="X37" s="86">
        <f>分析係数表!E40</f>
        <v>7.1051953968348291E-2</v>
      </c>
      <c r="Y37" s="99">
        <f t="shared" si="9"/>
        <v>0</v>
      </c>
    </row>
    <row r="38" spans="1:25">
      <c r="A38" s="10" t="s">
        <v>26</v>
      </c>
      <c r="B38" s="9" t="s">
        <v>285</v>
      </c>
      <c r="C38" s="101"/>
      <c r="D38" s="86">
        <f>投入係数表!AH38</f>
        <v>2.626143090330295E-5</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98">
        <f t="shared" si="8"/>
        <v>0</v>
      </c>
      <c r="X38" s="86">
        <f>分析係数表!E41</f>
        <v>9.872112035903656E-2</v>
      </c>
      <c r="Y38" s="99">
        <f t="shared" si="9"/>
        <v>0</v>
      </c>
    </row>
    <row r="39" spans="1:25">
      <c r="A39" s="10" t="s">
        <v>56</v>
      </c>
      <c r="B39" s="9" t="s">
        <v>391</v>
      </c>
      <c r="C39" s="101"/>
      <c r="D39" s="86">
        <f>投入係数表!AH39</f>
        <v>2.4620091471846516E-6</v>
      </c>
      <c r="E39" s="87">
        <f>$C$36*D39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S39*T39</f>
        <v>0</v>
      </c>
      <c r="V39" s="97">
        <f>分析係数表!D42</f>
        <v>0.13686157986208444</v>
      </c>
      <c r="W39" s="98">
        <f>ROUND(S39*V39,0)</f>
        <v>0</v>
      </c>
      <c r="X39" s="86">
        <f>分析係数表!E42</f>
        <v>0.12798116275158378</v>
      </c>
      <c r="Y39" s="99">
        <f>ROUND(S39*X39,0)</f>
        <v>0</v>
      </c>
    </row>
    <row r="40" spans="1:25">
      <c r="A40" s="10" t="s">
        <v>200</v>
      </c>
      <c r="B40" s="9" t="s">
        <v>41</v>
      </c>
      <c r="C40" s="101"/>
      <c r="D40" s="86">
        <f>投入係数表!AH40</f>
        <v>9.5070483218535312E-2</v>
      </c>
      <c r="E40" s="87">
        <f>$C$36*D40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S40*T40</f>
        <v>0</v>
      </c>
      <c r="V40" s="97">
        <f>分析係数表!D43</f>
        <v>0.11965406207615147</v>
      </c>
      <c r="W40" s="98">
        <f>ROUND(S40*V40,0)</f>
        <v>0</v>
      </c>
      <c r="X40" s="86">
        <f>分析係数表!E43</f>
        <v>0.10089499703022012</v>
      </c>
      <c r="Y40" s="99">
        <f>ROUND(S40*X40,0)</f>
        <v>0</v>
      </c>
    </row>
    <row r="41" spans="1:25">
      <c r="A41" s="10" t="s">
        <v>352</v>
      </c>
      <c r="B41" s="9" t="s">
        <v>42</v>
      </c>
      <c r="C41" s="101"/>
      <c r="D41" s="86">
        <f>投入係数表!AH41</f>
        <v>4.6285771967071446E-4</v>
      </c>
      <c r="E41" s="87">
        <f>$C$36*D41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S41*T41</f>
        <v>0</v>
      </c>
      <c r="V41" s="97">
        <f>分析係数表!D44</f>
        <v>0.14406819380410243</v>
      </c>
      <c r="W41" s="98">
        <f>ROUND(S41*V41,0)</f>
        <v>0</v>
      </c>
      <c r="X41" s="86">
        <f>分析係数表!E44</f>
        <v>0.11993705213297758</v>
      </c>
      <c r="Y41" s="99">
        <f>ROUND(S41*X41,0)</f>
        <v>0</v>
      </c>
    </row>
    <row r="42" spans="1:25">
      <c r="A42" s="10" t="s">
        <v>353</v>
      </c>
      <c r="B42" s="9" t="s">
        <v>287</v>
      </c>
      <c r="C42" s="101"/>
      <c r="D42" s="86">
        <f>投入係数表!AH42</f>
        <v>2.9494869583272126E-3</v>
      </c>
      <c r="E42" s="87">
        <f>$C$36*D42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S42*T42</f>
        <v>0</v>
      </c>
      <c r="V42" s="97">
        <f>分析係数表!D45</f>
        <v>0</v>
      </c>
      <c r="W42" s="98">
        <f>ROUND(S42*V42,0)</f>
        <v>0</v>
      </c>
      <c r="X42" s="86">
        <f>分析係数表!E45</f>
        <v>0</v>
      </c>
      <c r="Y42" s="99">
        <f>ROUND(S42*X42,0)</f>
        <v>0</v>
      </c>
    </row>
    <row r="43" spans="1:25">
      <c r="A43" s="10" t="s">
        <v>354</v>
      </c>
      <c r="B43" s="9" t="s">
        <v>288</v>
      </c>
      <c r="C43" s="101"/>
      <c r="D43" s="86">
        <f>投入係数表!AH43</f>
        <v>9.0191601758531071E-4</v>
      </c>
      <c r="E43" s="87">
        <f>$C$36*D43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S43*T43</f>
        <v>0</v>
      </c>
      <c r="V43" s="97">
        <f>分析係数表!D46</f>
        <v>2.303242583452741E-3</v>
      </c>
      <c r="W43" s="98">
        <f>ROUND(S43*V43,0)</f>
        <v>0</v>
      </c>
      <c r="X43" s="86">
        <f>分析係数表!E46</f>
        <v>2.2926285623308391E-3</v>
      </c>
      <c r="Y43" s="99">
        <f>ROUND(S43*X43,0)</f>
        <v>0</v>
      </c>
    </row>
    <row r="44" spans="1:25">
      <c r="A44" s="216">
        <v>40</v>
      </c>
      <c r="B44" s="20" t="s">
        <v>156</v>
      </c>
      <c r="C44" s="224">
        <f>SUM(C5:C43)</f>
        <v>0</v>
      </c>
      <c r="D44" s="103">
        <f>投入係数表!AH44</f>
        <v>0.28822741086090714</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12">
        <f>SUM(W5:W43)</f>
        <v>0</v>
      </c>
      <c r="X44" s="103">
        <f>分析係数表!E47</f>
        <v>5.7136770824146227E-2</v>
      </c>
      <c r="Y44" s="113">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customWidth="1"/>
    <col min="6" max="16384" width="8.875" style="5"/>
  </cols>
  <sheetData>
    <row r="1" spans="1:25" ht="13.5">
      <c r="B1" s="71" t="s">
        <v>355</v>
      </c>
      <c r="C1" s="72"/>
      <c r="D1" s="72"/>
      <c r="E1" s="72"/>
      <c r="F1" s="73"/>
      <c r="G1" s="72" t="s">
        <v>392</v>
      </c>
    </row>
    <row r="2" spans="1:25">
      <c r="B2" s="5" t="s">
        <v>297</v>
      </c>
      <c r="S2" s="5" t="s">
        <v>158</v>
      </c>
      <c r="U2" s="74" t="s">
        <v>216</v>
      </c>
      <c r="W2" s="5" t="s">
        <v>135</v>
      </c>
      <c r="Y2" s="5" t="s">
        <v>159</v>
      </c>
    </row>
    <row r="3" spans="1:25" ht="45">
      <c r="B3" s="75"/>
      <c r="C3" s="76" t="s">
        <v>234</v>
      </c>
      <c r="D3" s="76" t="s">
        <v>236</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投入係数表!AI5</f>
        <v>1.8997818391721772E-3</v>
      </c>
      <c r="E5" s="87">
        <f>$C$37*D5</f>
        <v>0</v>
      </c>
      <c r="F5" s="86">
        <f>分析係数表!C8</f>
        <v>0.16988323914406789</v>
      </c>
      <c r="G5" s="87">
        <f t="shared" ref="G5:G38" si="0">E5*F5</f>
        <v>0</v>
      </c>
      <c r="H5" s="87">
        <f t="array" ref="H5:H43">MMULT(逆行列係数!C5:AO43,'33'!G5:G43)</f>
        <v>0</v>
      </c>
      <c r="I5" s="87">
        <f t="shared" ref="I5:I38" si="1">C5+H5</f>
        <v>0</v>
      </c>
      <c r="J5" s="86">
        <f>分析係数表!G8</f>
        <v>0.11982810575688495</v>
      </c>
      <c r="K5" s="88">
        <f t="shared" ref="K5:K38" si="2">I5*J5</f>
        <v>0</v>
      </c>
      <c r="L5" s="89" t="s">
        <v>193</v>
      </c>
      <c r="M5" s="90" t="s">
        <v>193</v>
      </c>
      <c r="N5" s="91">
        <f>分析係数表!H8</f>
        <v>1.1007693311748612E-2</v>
      </c>
      <c r="O5" s="92">
        <f t="shared" ref="O5:O43" si="3">$M$44*N5</f>
        <v>0</v>
      </c>
      <c r="P5" s="86">
        <f>分析係数表!C8</f>
        <v>0.16988323914406789</v>
      </c>
      <c r="Q5" s="92">
        <f t="shared" ref="Q5:Q38" si="4">O5*P5</f>
        <v>0</v>
      </c>
      <c r="R5" s="93">
        <f t="array" ref="R5:R43">MMULT(逆行列係数!C5:AO43,'33'!Q5:Q43)</f>
        <v>0</v>
      </c>
      <c r="S5" s="94">
        <f t="shared" ref="S5:S38" si="5">I5+R5</f>
        <v>0</v>
      </c>
      <c r="T5" s="95">
        <f>分析係数表!F8</f>
        <v>0.4520504153237429</v>
      </c>
      <c r="U5" s="96">
        <f t="shared" ref="U5:U38" si="6">S5*T5</f>
        <v>0</v>
      </c>
      <c r="V5" s="97">
        <f>分析係数表!D8</f>
        <v>0.2736524906322878</v>
      </c>
      <c r="W5" s="98">
        <f t="shared" ref="W5:W38" si="7">ROUND(S5*V5,0)</f>
        <v>0</v>
      </c>
      <c r="X5" s="86">
        <f>分析係数表!E8</f>
        <v>4.6479574456934729E-2</v>
      </c>
      <c r="Y5" s="99">
        <f t="shared" ref="Y5:Y38" si="8">ROUND(S5*X5,0)</f>
        <v>0</v>
      </c>
    </row>
    <row r="6" spans="1:25">
      <c r="A6" s="10" t="s">
        <v>226</v>
      </c>
      <c r="B6" s="9" t="s">
        <v>274</v>
      </c>
      <c r="C6" s="100"/>
      <c r="D6" s="86">
        <f>投入係数表!AI6</f>
        <v>4.4141490454402687E-5</v>
      </c>
      <c r="E6" s="87">
        <f t="shared" ref="E6:E43" si="9">$C$37*D6</f>
        <v>0</v>
      </c>
      <c r="F6" s="86">
        <f>分析係数表!C9</f>
        <v>0.40976645435244163</v>
      </c>
      <c r="G6" s="87">
        <f t="shared" si="0"/>
        <v>0</v>
      </c>
      <c r="H6" s="87">
        <v>0</v>
      </c>
      <c r="I6" s="87">
        <f t="shared" si="1"/>
        <v>0</v>
      </c>
      <c r="J6" s="86">
        <f>分析係数表!G9</f>
        <v>0.27278621711745094</v>
      </c>
      <c r="K6" s="88">
        <f t="shared" si="2"/>
        <v>0</v>
      </c>
      <c r="L6" s="89"/>
      <c r="M6" s="90"/>
      <c r="N6" s="91">
        <f>分析係数表!H9</f>
        <v>5.6766522140644718E-4</v>
      </c>
      <c r="O6" s="92">
        <f t="shared" si="3"/>
        <v>0</v>
      </c>
      <c r="P6" s="86">
        <f>分析係数表!C9</f>
        <v>0.40976645435244163</v>
      </c>
      <c r="Q6" s="92">
        <f t="shared" si="4"/>
        <v>0</v>
      </c>
      <c r="R6" s="93">
        <v>0</v>
      </c>
      <c r="S6" s="94">
        <f t="shared" si="5"/>
        <v>0</v>
      </c>
      <c r="T6" s="95">
        <f>分析係数表!F9</f>
        <v>0.74407187847350875</v>
      </c>
      <c r="U6" s="96">
        <f t="shared" si="6"/>
        <v>0</v>
      </c>
      <c r="V6" s="97">
        <f>分析係数表!D9</f>
        <v>0.14440533530937386</v>
      </c>
      <c r="W6" s="98">
        <f t="shared" si="7"/>
        <v>0</v>
      </c>
      <c r="X6" s="86">
        <f>分析係数表!E9</f>
        <v>0.11439422008151168</v>
      </c>
      <c r="Y6" s="99">
        <f t="shared" si="8"/>
        <v>0</v>
      </c>
    </row>
    <row r="7" spans="1:25">
      <c r="A7" s="10" t="s">
        <v>227</v>
      </c>
      <c r="B7" s="9" t="s">
        <v>275</v>
      </c>
      <c r="C7" s="100"/>
      <c r="D7" s="86">
        <f>投入係数表!AI7</f>
        <v>4.7536989720125971E-5</v>
      </c>
      <c r="E7" s="87">
        <f t="shared" si="9"/>
        <v>0</v>
      </c>
      <c r="F7" s="86">
        <f>分析係数表!C10</f>
        <v>0.68007710705743762</v>
      </c>
      <c r="G7" s="87">
        <f t="shared" si="0"/>
        <v>0</v>
      </c>
      <c r="H7" s="87">
        <v>0</v>
      </c>
      <c r="I7" s="87">
        <f t="shared" si="1"/>
        <v>0</v>
      </c>
      <c r="J7" s="86">
        <f>分析係数表!G10</f>
        <v>0.17854260725424764</v>
      </c>
      <c r="K7" s="88">
        <f t="shared" si="2"/>
        <v>0</v>
      </c>
      <c r="L7" s="89"/>
      <c r="M7" s="90"/>
      <c r="N7" s="91">
        <f>分析係数表!H10</f>
        <v>1.290834700219075E-3</v>
      </c>
      <c r="O7" s="92">
        <f t="shared" si="3"/>
        <v>0</v>
      </c>
      <c r="P7" s="86">
        <f>分析係数表!C10</f>
        <v>0.68007710705743762</v>
      </c>
      <c r="Q7" s="92">
        <f t="shared" si="4"/>
        <v>0</v>
      </c>
      <c r="R7" s="93">
        <v>0</v>
      </c>
      <c r="S7" s="94">
        <f t="shared" si="5"/>
        <v>0</v>
      </c>
      <c r="T7" s="95">
        <f>分析係数表!F10</f>
        <v>0.51654343606185527</v>
      </c>
      <c r="U7" s="96">
        <f t="shared" si="6"/>
        <v>0</v>
      </c>
      <c r="V7" s="97">
        <f>分析係数表!D10</f>
        <v>9.7799297694606213E-2</v>
      </c>
      <c r="W7" s="98">
        <f t="shared" si="7"/>
        <v>0</v>
      </c>
      <c r="X7" s="86">
        <f>分析係数表!E10</f>
        <v>2.6958057972911079E-2</v>
      </c>
      <c r="Y7" s="99">
        <f t="shared" si="8"/>
        <v>0</v>
      </c>
    </row>
    <row r="8" spans="1:25">
      <c r="A8" s="10" t="s">
        <v>228</v>
      </c>
      <c r="B8" s="9" t="s">
        <v>27</v>
      </c>
      <c r="C8" s="100"/>
      <c r="D8" s="86">
        <f>投入係数表!AI8</f>
        <v>4.2443740821541048E-5</v>
      </c>
      <c r="E8" s="87">
        <f t="shared" si="9"/>
        <v>0</v>
      </c>
      <c r="F8" s="86">
        <f>分析係数表!C11</f>
        <v>2.1147201560344109E-2</v>
      </c>
      <c r="G8" s="87">
        <f t="shared" si="0"/>
        <v>0</v>
      </c>
      <c r="H8" s="87">
        <v>0</v>
      </c>
      <c r="I8" s="87">
        <f t="shared" si="1"/>
        <v>0</v>
      </c>
      <c r="J8" s="86">
        <f>分析係数表!G11</f>
        <v>0.2349962690544718</v>
      </c>
      <c r="K8" s="88">
        <f t="shared" si="2"/>
        <v>0</v>
      </c>
      <c r="L8" s="89"/>
      <c r="M8" s="90"/>
      <c r="N8" s="91">
        <f>分析係数表!H11</f>
        <v>-2.2238602446561594E-5</v>
      </c>
      <c r="O8" s="92">
        <f t="shared" si="3"/>
        <v>0</v>
      </c>
      <c r="P8" s="86">
        <f>分析係数表!C11</f>
        <v>2.1147201560344109E-2</v>
      </c>
      <c r="Q8" s="92">
        <f t="shared" si="4"/>
        <v>0</v>
      </c>
      <c r="R8" s="93">
        <v>0</v>
      </c>
      <c r="S8" s="94">
        <f t="shared" si="5"/>
        <v>0</v>
      </c>
      <c r="T8" s="95">
        <f>分析係数表!F11</f>
        <v>0.38828483104146677</v>
      </c>
      <c r="U8" s="96">
        <f t="shared" si="6"/>
        <v>0</v>
      </c>
      <c r="V8" s="97">
        <f>分析係数表!D11</f>
        <v>2.238567316917173E-2</v>
      </c>
      <c r="W8" s="98">
        <f t="shared" si="7"/>
        <v>0</v>
      </c>
      <c r="X8" s="86">
        <f>分析係数表!E11</f>
        <v>2.1852680950858117E-2</v>
      </c>
      <c r="Y8" s="99">
        <f t="shared" si="8"/>
        <v>0</v>
      </c>
    </row>
    <row r="9" spans="1:25">
      <c r="A9" s="10" t="s">
        <v>229</v>
      </c>
      <c r="B9" s="9" t="s">
        <v>196</v>
      </c>
      <c r="C9" s="100"/>
      <c r="D9" s="86">
        <f>投入係数表!AI9</f>
        <v>5.4554354869287428E-3</v>
      </c>
      <c r="E9" s="87">
        <f t="shared" si="9"/>
        <v>0</v>
      </c>
      <c r="F9" s="86">
        <f>分析係数表!C12</f>
        <v>0.26979296775158057</v>
      </c>
      <c r="G9" s="87">
        <f t="shared" si="0"/>
        <v>0</v>
      </c>
      <c r="H9" s="87">
        <v>0</v>
      </c>
      <c r="I9" s="87">
        <f t="shared" si="1"/>
        <v>0</v>
      </c>
      <c r="J9" s="86">
        <f>分析係数表!G12</f>
        <v>0.14399966915404239</v>
      </c>
      <c r="K9" s="88">
        <f t="shared" si="2"/>
        <v>0</v>
      </c>
      <c r="L9" s="89"/>
      <c r="M9" s="90"/>
      <c r="N9" s="91">
        <f>分析係数表!H12</f>
        <v>8.4790563397567215E-2</v>
      </c>
      <c r="O9" s="92">
        <f t="shared" si="3"/>
        <v>0</v>
      </c>
      <c r="P9" s="86">
        <f>分析係数表!C12</f>
        <v>0.26979296775158057</v>
      </c>
      <c r="Q9" s="92">
        <f t="shared" si="4"/>
        <v>0</v>
      </c>
      <c r="R9" s="93">
        <v>0</v>
      </c>
      <c r="S9" s="94">
        <f t="shared" si="5"/>
        <v>0</v>
      </c>
      <c r="T9" s="95">
        <f>分析係数表!F12</f>
        <v>0.33481714299007204</v>
      </c>
      <c r="U9" s="96">
        <f t="shared" si="6"/>
        <v>0</v>
      </c>
      <c r="V9" s="97">
        <f>分析係数表!D12</f>
        <v>3.7088865741159563E-2</v>
      </c>
      <c r="W9" s="98">
        <f t="shared" si="7"/>
        <v>0</v>
      </c>
      <c r="X9" s="86">
        <f>分析係数表!E12</f>
        <v>3.539948357013805E-2</v>
      </c>
      <c r="Y9" s="99">
        <f t="shared" si="8"/>
        <v>0</v>
      </c>
    </row>
    <row r="10" spans="1:25">
      <c r="A10" s="10" t="s">
        <v>230</v>
      </c>
      <c r="B10" s="9" t="s">
        <v>28</v>
      </c>
      <c r="C10" s="100"/>
      <c r="D10" s="86">
        <f>投入係数表!AI10</f>
        <v>4.2556924130398492E-4</v>
      </c>
      <c r="E10" s="87">
        <f t="shared" si="9"/>
        <v>0</v>
      </c>
      <c r="F10" s="86">
        <f>分析係数表!C13</f>
        <v>6.684233532602335E-2</v>
      </c>
      <c r="G10" s="87">
        <f t="shared" si="0"/>
        <v>0</v>
      </c>
      <c r="H10" s="87">
        <v>0</v>
      </c>
      <c r="I10" s="87">
        <f t="shared" si="1"/>
        <v>0</v>
      </c>
      <c r="J10" s="86">
        <f>分析係数表!G13</f>
        <v>0.23596605339775753</v>
      </c>
      <c r="K10" s="88">
        <f t="shared" si="2"/>
        <v>0</v>
      </c>
      <c r="L10" s="89"/>
      <c r="M10" s="90"/>
      <c r="N10" s="91">
        <f>分析係数表!H13</f>
        <v>1.6879182236800124E-2</v>
      </c>
      <c r="O10" s="92">
        <f t="shared" si="3"/>
        <v>0</v>
      </c>
      <c r="P10" s="86">
        <f>分析係数表!C13</f>
        <v>6.684233532602335E-2</v>
      </c>
      <c r="Q10" s="92">
        <f t="shared" si="4"/>
        <v>0</v>
      </c>
      <c r="R10" s="93">
        <v>0</v>
      </c>
      <c r="S10" s="94">
        <f t="shared" si="5"/>
        <v>0</v>
      </c>
      <c r="T10" s="95">
        <f>分析係数表!F13</f>
        <v>0.36934894381465649</v>
      </c>
      <c r="U10" s="96">
        <f t="shared" si="6"/>
        <v>0</v>
      </c>
      <c r="V10" s="97">
        <f>分析係数表!D13</f>
        <v>0.1651861487951434</v>
      </c>
      <c r="W10" s="98">
        <f t="shared" si="7"/>
        <v>0</v>
      </c>
      <c r="X10" s="86">
        <f>分析係数表!E13</f>
        <v>0.12199715046769498</v>
      </c>
      <c r="Y10" s="99">
        <f t="shared" si="8"/>
        <v>0</v>
      </c>
    </row>
    <row r="11" spans="1:25">
      <c r="A11" s="10" t="s">
        <v>231</v>
      </c>
      <c r="B11" s="9" t="s">
        <v>276</v>
      </c>
      <c r="C11" s="100"/>
      <c r="D11" s="86">
        <f>投入係数表!AI11</f>
        <v>6.5629341640988208E-3</v>
      </c>
      <c r="E11" s="87">
        <f t="shared" si="9"/>
        <v>0</v>
      </c>
      <c r="F11" s="86">
        <f>分析係数表!C14</f>
        <v>0.21710827927701792</v>
      </c>
      <c r="G11" s="87">
        <f t="shared" si="0"/>
        <v>0</v>
      </c>
      <c r="H11" s="87">
        <v>0</v>
      </c>
      <c r="I11" s="87">
        <f t="shared" si="1"/>
        <v>0</v>
      </c>
      <c r="J11" s="86">
        <f>分析係数表!G14</f>
        <v>0.17574790290253137</v>
      </c>
      <c r="K11" s="88">
        <f t="shared" si="2"/>
        <v>0</v>
      </c>
      <c r="L11" s="89"/>
      <c r="M11" s="90"/>
      <c r="N11" s="91">
        <f>分析係数表!H14</f>
        <v>1.1225515443921091E-3</v>
      </c>
      <c r="O11" s="92">
        <f t="shared" si="3"/>
        <v>0</v>
      </c>
      <c r="P11" s="86">
        <f>分析係数表!C14</f>
        <v>0.21710827927701792</v>
      </c>
      <c r="Q11" s="92">
        <f t="shared" si="4"/>
        <v>0</v>
      </c>
      <c r="R11" s="93">
        <v>0</v>
      </c>
      <c r="S11" s="94">
        <f t="shared" si="5"/>
        <v>0</v>
      </c>
      <c r="T11" s="95">
        <f>分析係数表!F14</f>
        <v>0.32729567218469302</v>
      </c>
      <c r="U11" s="96">
        <f t="shared" si="6"/>
        <v>0</v>
      </c>
      <c r="V11" s="97">
        <f>分析係数表!D14</f>
        <v>4.5196804531672026E-2</v>
      </c>
      <c r="W11" s="98">
        <f t="shared" si="7"/>
        <v>0</v>
      </c>
      <c r="X11" s="86">
        <f>分析係数表!E14</f>
        <v>3.8130342673435243E-2</v>
      </c>
      <c r="Y11" s="99">
        <f t="shared" si="8"/>
        <v>0</v>
      </c>
    </row>
    <row r="12" spans="1:25">
      <c r="A12" s="10" t="s">
        <v>232</v>
      </c>
      <c r="B12" s="9" t="s">
        <v>29</v>
      </c>
      <c r="C12" s="100"/>
      <c r="D12" s="86">
        <f>投入係数表!AI12</f>
        <v>8.2969024557948447E-3</v>
      </c>
      <c r="E12" s="87">
        <f t="shared" si="9"/>
        <v>0</v>
      </c>
      <c r="F12" s="86">
        <f>分析係数表!C15</f>
        <v>0.1777237835164599</v>
      </c>
      <c r="G12" s="87">
        <f t="shared" si="0"/>
        <v>0</v>
      </c>
      <c r="H12" s="87">
        <v>0</v>
      </c>
      <c r="I12" s="87">
        <f t="shared" si="1"/>
        <v>0</v>
      </c>
      <c r="J12" s="86">
        <f>分析係数表!G15</f>
        <v>0.10387096116118634</v>
      </c>
      <c r="K12" s="88">
        <f t="shared" si="2"/>
        <v>0</v>
      </c>
      <c r="L12" s="89"/>
      <c r="M12" s="90"/>
      <c r="N12" s="91">
        <f>分析係数表!H15</f>
        <v>7.5144901505810619E-3</v>
      </c>
      <c r="O12" s="92">
        <f t="shared" si="3"/>
        <v>0</v>
      </c>
      <c r="P12" s="86">
        <f>分析係数表!C15</f>
        <v>0.1777237835164599</v>
      </c>
      <c r="Q12" s="92">
        <f t="shared" si="4"/>
        <v>0</v>
      </c>
      <c r="R12" s="93">
        <v>0</v>
      </c>
      <c r="S12" s="94">
        <f t="shared" si="5"/>
        <v>0</v>
      </c>
      <c r="T12" s="95">
        <f>分析係数表!F15</f>
        <v>0.33005409485469872</v>
      </c>
      <c r="U12" s="96">
        <f t="shared" si="6"/>
        <v>0</v>
      </c>
      <c r="V12" s="97">
        <f>分析係数表!D15</f>
        <v>1.862209422908882E-2</v>
      </c>
      <c r="W12" s="98">
        <f t="shared" si="7"/>
        <v>0</v>
      </c>
      <c r="X12" s="86">
        <f>分析係数表!E15</f>
        <v>1.8544573004253467E-2</v>
      </c>
      <c r="Y12" s="99">
        <f t="shared" si="8"/>
        <v>0</v>
      </c>
    </row>
    <row r="13" spans="1:25">
      <c r="A13" s="10" t="s">
        <v>233</v>
      </c>
      <c r="B13" s="9" t="s">
        <v>30</v>
      </c>
      <c r="C13" s="100"/>
      <c r="D13" s="86">
        <f>投入係数表!AI13</f>
        <v>5.4090303302971911E-3</v>
      </c>
      <c r="E13" s="87">
        <f t="shared" si="9"/>
        <v>0</v>
      </c>
      <c r="F13" s="86">
        <f>分析係数表!C16</f>
        <v>0.12368252551663639</v>
      </c>
      <c r="G13" s="87">
        <f t="shared" si="0"/>
        <v>0</v>
      </c>
      <c r="H13" s="87">
        <v>0</v>
      </c>
      <c r="I13" s="87">
        <f t="shared" si="1"/>
        <v>0</v>
      </c>
      <c r="J13" s="86">
        <f>分析係数表!G16</f>
        <v>1.9772048092292722E-2</v>
      </c>
      <c r="K13" s="88">
        <f t="shared" si="2"/>
        <v>0</v>
      </c>
      <c r="L13" s="89"/>
      <c r="M13" s="90"/>
      <c r="N13" s="91">
        <f>分析係数表!H16</f>
        <v>1.7113434381227897E-2</v>
      </c>
      <c r="O13" s="92">
        <f t="shared" si="3"/>
        <v>0</v>
      </c>
      <c r="P13" s="86">
        <f>分析係数表!C16</f>
        <v>0.12368252551663639</v>
      </c>
      <c r="Q13" s="92">
        <f t="shared" si="4"/>
        <v>0</v>
      </c>
      <c r="R13" s="93">
        <v>0</v>
      </c>
      <c r="S13" s="94">
        <f t="shared" si="5"/>
        <v>0</v>
      </c>
      <c r="T13" s="95">
        <f>分析係数表!F16</f>
        <v>0.17086837167280561</v>
      </c>
      <c r="U13" s="96">
        <f t="shared" si="6"/>
        <v>0</v>
      </c>
      <c r="V13" s="97">
        <f>分析係数表!D16</f>
        <v>1.2952602682604767E-2</v>
      </c>
      <c r="W13" s="98">
        <f t="shared" si="7"/>
        <v>0</v>
      </c>
      <c r="X13" s="86">
        <f>分析係数表!E16</f>
        <v>1.2952602682604767E-2</v>
      </c>
      <c r="Y13" s="99">
        <f t="shared" si="8"/>
        <v>0</v>
      </c>
    </row>
    <row r="14" spans="1:25">
      <c r="A14" s="10" t="s">
        <v>2</v>
      </c>
      <c r="B14" s="9" t="s">
        <v>388</v>
      </c>
      <c r="C14" s="100"/>
      <c r="D14" s="86">
        <f>投入係数表!AI14</f>
        <v>3.9229334849989672E-3</v>
      </c>
      <c r="E14" s="87">
        <f t="shared" si="9"/>
        <v>0</v>
      </c>
      <c r="F14" s="86">
        <f>分析係数表!C17</f>
        <v>0.19283956701830429</v>
      </c>
      <c r="G14" s="87">
        <f t="shared" si="0"/>
        <v>0</v>
      </c>
      <c r="H14" s="87">
        <v>0</v>
      </c>
      <c r="I14" s="87">
        <f t="shared" si="1"/>
        <v>0</v>
      </c>
      <c r="J14" s="86">
        <f>分析係数表!G17</f>
        <v>0.23402763404868787</v>
      </c>
      <c r="K14" s="88">
        <f t="shared" si="2"/>
        <v>0</v>
      </c>
      <c r="L14" s="89"/>
      <c r="M14" s="90"/>
      <c r="N14" s="91">
        <f>分析係数表!H17</f>
        <v>3.1766349957435482E-3</v>
      </c>
      <c r="O14" s="92">
        <f t="shared" si="3"/>
        <v>0</v>
      </c>
      <c r="P14" s="86">
        <f>分析係数表!C17</f>
        <v>0.19283956701830429</v>
      </c>
      <c r="Q14" s="92">
        <f t="shared" si="4"/>
        <v>0</v>
      </c>
      <c r="R14" s="93">
        <v>0</v>
      </c>
      <c r="S14" s="94">
        <f t="shared" si="5"/>
        <v>0</v>
      </c>
      <c r="T14" s="95">
        <f>分析係数表!F17</f>
        <v>0.36995154049829787</v>
      </c>
      <c r="U14" s="96">
        <f t="shared" si="6"/>
        <v>0</v>
      </c>
      <c r="V14" s="97">
        <f>分析係数表!D17</f>
        <v>4.4453920652026524E-2</v>
      </c>
      <c r="W14" s="98">
        <f t="shared" si="7"/>
        <v>0</v>
      </c>
      <c r="X14" s="86">
        <f>分析係数表!E17</f>
        <v>4.2061277361062542E-2</v>
      </c>
      <c r="Y14" s="99">
        <f t="shared" si="8"/>
        <v>0</v>
      </c>
    </row>
    <row r="15" spans="1:25">
      <c r="A15" s="10" t="s">
        <v>3</v>
      </c>
      <c r="B15" s="9" t="s">
        <v>31</v>
      </c>
      <c r="C15" s="100"/>
      <c r="D15" s="86">
        <f>投入係数表!AI15</f>
        <v>1.6445534776986439E-3</v>
      </c>
      <c r="E15" s="87">
        <f t="shared" si="9"/>
        <v>0</v>
      </c>
      <c r="F15" s="86">
        <f>分析係数表!C18</f>
        <v>0.30630539049432115</v>
      </c>
      <c r="G15" s="87">
        <f t="shared" si="0"/>
        <v>0</v>
      </c>
      <c r="H15" s="87">
        <v>0</v>
      </c>
      <c r="I15" s="87">
        <f t="shared" si="1"/>
        <v>0</v>
      </c>
      <c r="J15" s="86">
        <f>分析係数表!G18</f>
        <v>0.21755179396051724</v>
      </c>
      <c r="K15" s="88">
        <f t="shared" si="2"/>
        <v>0</v>
      </c>
      <c r="L15" s="89"/>
      <c r="M15" s="90"/>
      <c r="N15" s="91">
        <f>分析係数表!H18</f>
        <v>5.3704565311248737E-4</v>
      </c>
      <c r="O15" s="92">
        <f t="shared" si="3"/>
        <v>0</v>
      </c>
      <c r="P15" s="86">
        <f>分析係数表!C18</f>
        <v>0.30630539049432115</v>
      </c>
      <c r="Q15" s="92">
        <f t="shared" si="4"/>
        <v>0</v>
      </c>
      <c r="R15" s="93">
        <v>0</v>
      </c>
      <c r="S15" s="94">
        <f t="shared" si="5"/>
        <v>0</v>
      </c>
      <c r="T15" s="95">
        <f>分析係数表!F18</f>
        <v>0.4635011306393737</v>
      </c>
      <c r="U15" s="96">
        <f t="shared" si="6"/>
        <v>0</v>
      </c>
      <c r="V15" s="97">
        <f>分析係数表!D18</f>
        <v>4.1488554421314744E-2</v>
      </c>
      <c r="W15" s="98">
        <f t="shared" si="7"/>
        <v>0</v>
      </c>
      <c r="X15" s="86">
        <f>分析係数表!E18</f>
        <v>3.8178621954614265E-2</v>
      </c>
      <c r="Y15" s="99">
        <f t="shared" si="8"/>
        <v>0</v>
      </c>
    </row>
    <row r="16" spans="1:25">
      <c r="A16" s="10" t="s">
        <v>4</v>
      </c>
      <c r="B16" s="9" t="s">
        <v>32</v>
      </c>
      <c r="C16" s="100"/>
      <c r="D16" s="86">
        <f>投入係数表!AI16</f>
        <v>0</v>
      </c>
      <c r="E16" s="87">
        <f t="shared" si="9"/>
        <v>0</v>
      </c>
      <c r="F16" s="86">
        <f>分析係数表!C19</f>
        <v>0.36966314955627488</v>
      </c>
      <c r="G16" s="87">
        <f t="shared" si="0"/>
        <v>0</v>
      </c>
      <c r="H16" s="87">
        <v>0</v>
      </c>
      <c r="I16" s="87">
        <f t="shared" si="1"/>
        <v>0</v>
      </c>
      <c r="J16" s="86">
        <f>分析係数表!G19</f>
        <v>4.2381117789262797E-2</v>
      </c>
      <c r="K16" s="88">
        <f t="shared" si="2"/>
        <v>0</v>
      </c>
      <c r="L16" s="89"/>
      <c r="M16" s="90"/>
      <c r="N16" s="91">
        <f>分析係数表!H19</f>
        <v>-1.254655481313475E-4</v>
      </c>
      <c r="O16" s="92">
        <f t="shared" si="3"/>
        <v>0</v>
      </c>
      <c r="P16" s="86">
        <f>分析係数表!C19</f>
        <v>0.36966314955627488</v>
      </c>
      <c r="Q16" s="92">
        <f t="shared" si="4"/>
        <v>0</v>
      </c>
      <c r="R16" s="93">
        <v>0</v>
      </c>
      <c r="S16" s="94">
        <f t="shared" si="5"/>
        <v>0</v>
      </c>
      <c r="T16" s="95">
        <f>分析係数表!F19</f>
        <v>0.17645477862102601</v>
      </c>
      <c r="U16" s="96">
        <f t="shared" si="6"/>
        <v>0</v>
      </c>
      <c r="V16" s="97">
        <f>分析係数表!D19</f>
        <v>8.3109656186295868E-3</v>
      </c>
      <c r="W16" s="98">
        <f t="shared" si="7"/>
        <v>0</v>
      </c>
      <c r="X16" s="86">
        <f>分析係数表!E19</f>
        <v>8.1137788631236215E-3</v>
      </c>
      <c r="Y16" s="99">
        <f t="shared" si="8"/>
        <v>0</v>
      </c>
    </row>
    <row r="17" spans="1:25">
      <c r="A17" s="10" t="s">
        <v>5</v>
      </c>
      <c r="B17" s="9" t="s">
        <v>33</v>
      </c>
      <c r="C17" s="100"/>
      <c r="D17" s="86">
        <f>投入係数表!AI17</f>
        <v>9.903539525026244E-5</v>
      </c>
      <c r="E17" s="87">
        <f t="shared" si="9"/>
        <v>0</v>
      </c>
      <c r="F17" s="86">
        <f>分析係数表!C20</f>
        <v>0.11840151680286914</v>
      </c>
      <c r="G17" s="87">
        <f t="shared" si="0"/>
        <v>0</v>
      </c>
      <c r="H17" s="87">
        <v>0</v>
      </c>
      <c r="I17" s="87">
        <f t="shared" si="1"/>
        <v>0</v>
      </c>
      <c r="J17" s="86">
        <f>分析係数表!G20</f>
        <v>0.11103277983246747</v>
      </c>
      <c r="K17" s="88">
        <f t="shared" si="2"/>
        <v>0</v>
      </c>
      <c r="L17" s="89"/>
      <c r="M17" s="90"/>
      <c r="N17" s="91">
        <f>分析係数表!H20</f>
        <v>6.0558701736942728E-4</v>
      </c>
      <c r="O17" s="92">
        <f t="shared" si="3"/>
        <v>0</v>
      </c>
      <c r="P17" s="86">
        <f>分析係数表!C20</f>
        <v>0.11840151680286914</v>
      </c>
      <c r="Q17" s="92">
        <f t="shared" si="4"/>
        <v>0</v>
      </c>
      <c r="R17" s="93">
        <v>0</v>
      </c>
      <c r="S17" s="94">
        <f t="shared" si="5"/>
        <v>0</v>
      </c>
      <c r="T17" s="95">
        <f>分析係数表!F20</f>
        <v>0.24737258814980315</v>
      </c>
      <c r="U17" s="96">
        <f t="shared" si="6"/>
        <v>0</v>
      </c>
      <c r="V17" s="97">
        <f>分析係数表!D20</f>
        <v>2.4837040813006365E-2</v>
      </c>
      <c r="W17" s="98">
        <f t="shared" si="7"/>
        <v>0</v>
      </c>
      <c r="X17" s="86">
        <f>分析係数表!E20</f>
        <v>2.4562278789456368E-2</v>
      </c>
      <c r="Y17" s="99">
        <f t="shared" si="8"/>
        <v>0</v>
      </c>
    </row>
    <row r="18" spans="1:25">
      <c r="A18" s="10" t="s">
        <v>6</v>
      </c>
      <c r="B18" s="9" t="s">
        <v>34</v>
      </c>
      <c r="C18" s="100"/>
      <c r="D18" s="86">
        <f>投入係数表!AI18</f>
        <v>1.7543412872903633E-4</v>
      </c>
      <c r="E18" s="87">
        <f t="shared" si="9"/>
        <v>0</v>
      </c>
      <c r="F18" s="86">
        <f>分析係数表!C21</f>
        <v>0.26258212636596168</v>
      </c>
      <c r="G18" s="87">
        <f t="shared" si="0"/>
        <v>0</v>
      </c>
      <c r="H18" s="87">
        <v>0</v>
      </c>
      <c r="I18" s="87">
        <f t="shared" si="1"/>
        <v>0</v>
      </c>
      <c r="J18" s="86">
        <f>分析係数表!G21</f>
        <v>0.28467983327929475</v>
      </c>
      <c r="K18" s="88">
        <f t="shared" si="2"/>
        <v>0</v>
      </c>
      <c r="L18" s="89"/>
      <c r="M18" s="90"/>
      <c r="N18" s="91">
        <f>分析係数表!H21</f>
        <v>1.0324354165676096E-3</v>
      </c>
      <c r="O18" s="92">
        <f t="shared" si="3"/>
        <v>0</v>
      </c>
      <c r="P18" s="86">
        <f>分析係数表!C21</f>
        <v>0.26258212636596168</v>
      </c>
      <c r="Q18" s="92">
        <f t="shared" si="4"/>
        <v>0</v>
      </c>
      <c r="R18" s="93">
        <v>0</v>
      </c>
      <c r="S18" s="94">
        <f t="shared" si="5"/>
        <v>0</v>
      </c>
      <c r="T18" s="95">
        <f>分析係数表!F21</f>
        <v>0.42515189534375575</v>
      </c>
      <c r="U18" s="96">
        <f t="shared" si="6"/>
        <v>0</v>
      </c>
      <c r="V18" s="97">
        <f>分析係数表!D21</f>
        <v>6.1343946819791585E-2</v>
      </c>
      <c r="W18" s="98">
        <f t="shared" si="7"/>
        <v>0</v>
      </c>
      <c r="X18" s="86">
        <f>分析係数表!E21</f>
        <v>5.4343995376178865E-2</v>
      </c>
      <c r="Y18" s="99">
        <f t="shared" si="8"/>
        <v>0</v>
      </c>
    </row>
    <row r="19" spans="1:25">
      <c r="A19" s="10" t="s">
        <v>7</v>
      </c>
      <c r="B19" s="9" t="s">
        <v>277</v>
      </c>
      <c r="C19" s="100"/>
      <c r="D19" s="86">
        <f>投入係数表!AI19</f>
        <v>0</v>
      </c>
      <c r="E19" s="87">
        <f t="shared" si="9"/>
        <v>0</v>
      </c>
      <c r="F19" s="86">
        <f>分析係数表!C22</f>
        <v>0.19256748567873505</v>
      </c>
      <c r="G19" s="87">
        <f t="shared" si="0"/>
        <v>0</v>
      </c>
      <c r="H19" s="87">
        <v>0</v>
      </c>
      <c r="I19" s="87">
        <f t="shared" si="1"/>
        <v>0</v>
      </c>
      <c r="J19" s="86">
        <f>分析係数表!G22</f>
        <v>0.19753386347788673</v>
      </c>
      <c r="K19" s="88">
        <f t="shared" si="2"/>
        <v>0</v>
      </c>
      <c r="L19" s="89"/>
      <c r="M19" s="90"/>
      <c r="N19" s="91">
        <f>分析係数表!H22</f>
        <v>4.8211298587508529E-5</v>
      </c>
      <c r="O19" s="92">
        <f t="shared" si="3"/>
        <v>0</v>
      </c>
      <c r="P19" s="86">
        <f>分析係数表!C22</f>
        <v>0.19256748567873505</v>
      </c>
      <c r="Q19" s="92">
        <f t="shared" si="4"/>
        <v>0</v>
      </c>
      <c r="R19" s="93">
        <v>0</v>
      </c>
      <c r="S19" s="94">
        <f t="shared" si="5"/>
        <v>0</v>
      </c>
      <c r="T19" s="95">
        <f>分析係数表!F22</f>
        <v>0.41915604646677446</v>
      </c>
      <c r="U19" s="96">
        <f t="shared" si="6"/>
        <v>0</v>
      </c>
      <c r="V19" s="97">
        <f>分析係数表!D22</f>
        <v>2.9425619037728289E-2</v>
      </c>
      <c r="W19" s="98">
        <f t="shared" si="7"/>
        <v>0</v>
      </c>
      <c r="X19" s="86">
        <f>分析係数表!E22</f>
        <v>2.8940662878506891E-2</v>
      </c>
      <c r="Y19" s="99">
        <f t="shared" si="8"/>
        <v>0</v>
      </c>
    </row>
    <row r="20" spans="1:25">
      <c r="A20" s="10" t="s">
        <v>8</v>
      </c>
      <c r="B20" s="9" t="s">
        <v>278</v>
      </c>
      <c r="C20" s="100"/>
      <c r="D20" s="86">
        <f>投入係数表!AI20</f>
        <v>0</v>
      </c>
      <c r="E20" s="87">
        <f t="shared" si="9"/>
        <v>0</v>
      </c>
      <c r="F20" s="86">
        <f>分析係数表!C23</f>
        <v>0.20116432520583094</v>
      </c>
      <c r="G20" s="87">
        <f t="shared" si="0"/>
        <v>0</v>
      </c>
      <c r="H20" s="87">
        <v>0</v>
      </c>
      <c r="I20" s="87">
        <f t="shared" si="1"/>
        <v>0</v>
      </c>
      <c r="J20" s="86">
        <f>分析係数表!G23</f>
        <v>0.20785566100352021</v>
      </c>
      <c r="K20" s="88">
        <f t="shared" si="2"/>
        <v>0</v>
      </c>
      <c r="L20" s="89"/>
      <c r="M20" s="90"/>
      <c r="N20" s="91">
        <f>分析係数表!H23</f>
        <v>2.5225877402069866E-5</v>
      </c>
      <c r="O20" s="92">
        <f t="shared" si="3"/>
        <v>0</v>
      </c>
      <c r="P20" s="86">
        <f>分析係数表!C23</f>
        <v>0.20116432520583094</v>
      </c>
      <c r="Q20" s="92">
        <f t="shared" si="4"/>
        <v>0</v>
      </c>
      <c r="R20" s="93">
        <v>0</v>
      </c>
      <c r="S20" s="94">
        <f t="shared" si="5"/>
        <v>0</v>
      </c>
      <c r="T20" s="95">
        <f>分析係数表!F23</f>
        <v>0.42478695148042223</v>
      </c>
      <c r="U20" s="96">
        <f t="shared" si="6"/>
        <v>0</v>
      </c>
      <c r="V20" s="97">
        <f>分析係数表!D23</f>
        <v>3.5044555722743287E-2</v>
      </c>
      <c r="W20" s="98">
        <f t="shared" si="7"/>
        <v>0</v>
      </c>
      <c r="X20" s="86">
        <f>分析係数表!E23</f>
        <v>3.4275414947972954E-2</v>
      </c>
      <c r="Y20" s="99">
        <f t="shared" si="8"/>
        <v>0</v>
      </c>
    </row>
    <row r="21" spans="1:25">
      <c r="A21" s="10" t="s">
        <v>9</v>
      </c>
      <c r="B21" s="9" t="s">
        <v>279</v>
      </c>
      <c r="C21" s="100"/>
      <c r="D21" s="86">
        <f>投入係数表!AI21</f>
        <v>0</v>
      </c>
      <c r="E21" s="87">
        <f t="shared" si="9"/>
        <v>0</v>
      </c>
      <c r="F21" s="86">
        <f>分析係数表!C24</f>
        <v>0.46796458506974481</v>
      </c>
      <c r="G21" s="87">
        <f t="shared" si="0"/>
        <v>0</v>
      </c>
      <c r="H21" s="87">
        <v>0</v>
      </c>
      <c r="I21" s="87">
        <f t="shared" si="1"/>
        <v>0</v>
      </c>
      <c r="J21" s="86">
        <f>分析係数表!G24</f>
        <v>0.19290112247208774</v>
      </c>
      <c r="K21" s="88">
        <f t="shared" si="2"/>
        <v>0</v>
      </c>
      <c r="L21" s="89"/>
      <c r="M21" s="90"/>
      <c r="N21" s="91">
        <f>分析係数表!H24</f>
        <v>1.1220536652328578E-3</v>
      </c>
      <c r="O21" s="92">
        <f t="shared" si="3"/>
        <v>0</v>
      </c>
      <c r="P21" s="86">
        <f>分析係数表!C24</f>
        <v>0.46796458506974481</v>
      </c>
      <c r="Q21" s="92">
        <f t="shared" si="4"/>
        <v>0</v>
      </c>
      <c r="R21" s="93">
        <v>0</v>
      </c>
      <c r="S21" s="94">
        <f t="shared" si="5"/>
        <v>0</v>
      </c>
      <c r="T21" s="95">
        <f>分析係数表!F24</f>
        <v>0.36341689561906876</v>
      </c>
      <c r="U21" s="96">
        <f t="shared" si="6"/>
        <v>0</v>
      </c>
      <c r="V21" s="97">
        <f>分析係数表!D24</f>
        <v>4.5804723184795566E-2</v>
      </c>
      <c r="W21" s="98">
        <f t="shared" si="7"/>
        <v>0</v>
      </c>
      <c r="X21" s="86">
        <f>分析係数表!E24</f>
        <v>4.4933066139114755E-2</v>
      </c>
      <c r="Y21" s="99">
        <f t="shared" si="8"/>
        <v>0</v>
      </c>
    </row>
    <row r="22" spans="1:25">
      <c r="A22" s="10" t="s">
        <v>10</v>
      </c>
      <c r="B22" s="9" t="s">
        <v>280</v>
      </c>
      <c r="C22" s="100"/>
      <c r="D22" s="86">
        <f>投入係数表!AI22</f>
        <v>1.594752821801369E-3</v>
      </c>
      <c r="E22" s="87">
        <f t="shared" si="9"/>
        <v>0</v>
      </c>
      <c r="F22" s="86">
        <f>分析係数表!C25</f>
        <v>0.11839811615034102</v>
      </c>
      <c r="G22" s="87">
        <f t="shared" si="0"/>
        <v>0</v>
      </c>
      <c r="H22" s="87">
        <v>0</v>
      </c>
      <c r="I22" s="87">
        <f t="shared" si="1"/>
        <v>0</v>
      </c>
      <c r="J22" s="86">
        <f>分析係数表!G25</f>
        <v>0.19601885967651284</v>
      </c>
      <c r="K22" s="88">
        <f t="shared" si="2"/>
        <v>0</v>
      </c>
      <c r="L22" s="89"/>
      <c r="M22" s="90"/>
      <c r="N22" s="91">
        <f>分析係数表!H25</f>
        <v>4.7721717414244671E-4</v>
      </c>
      <c r="O22" s="92">
        <f t="shared" si="3"/>
        <v>0</v>
      </c>
      <c r="P22" s="86">
        <f>分析係数表!C25</f>
        <v>0.11839811615034102</v>
      </c>
      <c r="Q22" s="92">
        <f t="shared" si="4"/>
        <v>0</v>
      </c>
      <c r="R22" s="93">
        <v>0</v>
      </c>
      <c r="S22" s="94">
        <f t="shared" si="5"/>
        <v>0</v>
      </c>
      <c r="T22" s="95">
        <f>分析係数表!F25</f>
        <v>0.34892899519140697</v>
      </c>
      <c r="U22" s="96">
        <f t="shared" si="6"/>
        <v>0</v>
      </c>
      <c r="V22" s="97">
        <f>分析係数表!D25</f>
        <v>3.4959095734715541E-2</v>
      </c>
      <c r="W22" s="98">
        <f t="shared" si="7"/>
        <v>0</v>
      </c>
      <c r="X22" s="86">
        <f>分析係数表!E25</f>
        <v>3.4440766876912506E-2</v>
      </c>
      <c r="Y22" s="99">
        <f t="shared" si="8"/>
        <v>0</v>
      </c>
    </row>
    <row r="23" spans="1:25">
      <c r="A23" s="10" t="s">
        <v>11</v>
      </c>
      <c r="B23" s="9" t="s">
        <v>35</v>
      </c>
      <c r="C23" s="100"/>
      <c r="D23" s="86">
        <f>投入係数表!AI23</f>
        <v>4.3349207292400592E-4</v>
      </c>
      <c r="E23" s="87">
        <f t="shared" si="9"/>
        <v>0</v>
      </c>
      <c r="F23" s="86">
        <f>分析係数表!C26</f>
        <v>0.29113960871661038</v>
      </c>
      <c r="G23" s="87">
        <f t="shared" si="0"/>
        <v>0</v>
      </c>
      <c r="H23" s="87">
        <v>0</v>
      </c>
      <c r="I23" s="87">
        <f t="shared" si="1"/>
        <v>0</v>
      </c>
      <c r="J23" s="86">
        <f>分析係数表!G26</f>
        <v>0.2004458717578543</v>
      </c>
      <c r="K23" s="88">
        <f t="shared" si="2"/>
        <v>0</v>
      </c>
      <c r="L23" s="89"/>
      <c r="M23" s="90"/>
      <c r="N23" s="91">
        <f>分析係数表!H26</f>
        <v>1.0726059667332082E-2</v>
      </c>
      <c r="O23" s="92">
        <f t="shared" si="3"/>
        <v>0</v>
      </c>
      <c r="P23" s="86">
        <f>分析係数表!C26</f>
        <v>0.29113960871661038</v>
      </c>
      <c r="Q23" s="92">
        <f t="shared" si="4"/>
        <v>0</v>
      </c>
      <c r="R23" s="93">
        <v>0</v>
      </c>
      <c r="S23" s="94">
        <f t="shared" si="5"/>
        <v>0</v>
      </c>
      <c r="T23" s="95">
        <f>分析係数表!F26</f>
        <v>0.34176102976079403</v>
      </c>
      <c r="U23" s="96">
        <f t="shared" si="6"/>
        <v>0</v>
      </c>
      <c r="V23" s="97">
        <f>分析係数表!D26</f>
        <v>2.5195355338839619E-2</v>
      </c>
      <c r="W23" s="98">
        <f t="shared" si="7"/>
        <v>0</v>
      </c>
      <c r="X23" s="86">
        <f>分析係数表!E26</f>
        <v>2.4685974681555249E-2</v>
      </c>
      <c r="Y23" s="99">
        <f t="shared" si="8"/>
        <v>0</v>
      </c>
    </row>
    <row r="24" spans="1:25">
      <c r="A24" s="10" t="s">
        <v>12</v>
      </c>
      <c r="B24" s="9" t="s">
        <v>389</v>
      </c>
      <c r="C24" s="100"/>
      <c r="D24" s="86">
        <f>投入係数表!AI24</f>
        <v>1.256334728317615E-4</v>
      </c>
      <c r="E24" s="87">
        <f t="shared" si="9"/>
        <v>0</v>
      </c>
      <c r="F24" s="86">
        <f>分析係数表!C27</f>
        <v>0.22390034937983039</v>
      </c>
      <c r="G24" s="87">
        <f t="shared" si="0"/>
        <v>0</v>
      </c>
      <c r="H24" s="87">
        <v>0</v>
      </c>
      <c r="I24" s="87">
        <f t="shared" si="1"/>
        <v>0</v>
      </c>
      <c r="J24" s="86">
        <f>分析係数表!G27</f>
        <v>0.17801424712710151</v>
      </c>
      <c r="K24" s="88">
        <f t="shared" si="2"/>
        <v>0</v>
      </c>
      <c r="L24" s="89"/>
      <c r="M24" s="90"/>
      <c r="N24" s="91">
        <f>分析係数表!H27</f>
        <v>1.001616696609949E-2</v>
      </c>
      <c r="O24" s="92">
        <f t="shared" si="3"/>
        <v>0</v>
      </c>
      <c r="P24" s="86">
        <f>分析係数表!C27</f>
        <v>0.22390034937983039</v>
      </c>
      <c r="Q24" s="92">
        <f t="shared" si="4"/>
        <v>0</v>
      </c>
      <c r="R24" s="93">
        <v>0</v>
      </c>
      <c r="S24" s="94">
        <f t="shared" si="5"/>
        <v>0</v>
      </c>
      <c r="T24" s="95">
        <f>分析係数表!F27</f>
        <v>0.3354402389489512</v>
      </c>
      <c r="U24" s="96">
        <f t="shared" si="6"/>
        <v>0</v>
      </c>
      <c r="V24" s="97">
        <f>分析係数表!D27</f>
        <v>2.2648101403620974E-2</v>
      </c>
      <c r="W24" s="98">
        <f t="shared" si="7"/>
        <v>0</v>
      </c>
      <c r="X24" s="86">
        <f>分析係数表!E27</f>
        <v>2.2430380263578655E-2</v>
      </c>
      <c r="Y24" s="99">
        <f t="shared" si="8"/>
        <v>0</v>
      </c>
    </row>
    <row r="25" spans="1:25">
      <c r="A25" s="10" t="s">
        <v>13</v>
      </c>
      <c r="B25" s="9" t="s">
        <v>197</v>
      </c>
      <c r="C25" s="100"/>
      <c r="D25" s="86">
        <f>投入係数表!AI25</f>
        <v>5.036657244156204E-5</v>
      </c>
      <c r="E25" s="87">
        <f t="shared" si="9"/>
        <v>0</v>
      </c>
      <c r="F25" s="86">
        <f>分析係数表!C28</f>
        <v>0.22512814125204084</v>
      </c>
      <c r="G25" s="87">
        <f t="shared" si="0"/>
        <v>0</v>
      </c>
      <c r="H25" s="87">
        <v>0</v>
      </c>
      <c r="I25" s="87">
        <f t="shared" si="1"/>
        <v>0</v>
      </c>
      <c r="J25" s="86">
        <f>分析係数表!G28</f>
        <v>0.17968722251031818</v>
      </c>
      <c r="K25" s="88">
        <f t="shared" si="2"/>
        <v>0</v>
      </c>
      <c r="L25" s="89"/>
      <c r="M25" s="90"/>
      <c r="N25" s="91">
        <f>分析係数表!H28</f>
        <v>8.1409051127791718E-3</v>
      </c>
      <c r="O25" s="92">
        <f t="shared" si="3"/>
        <v>0</v>
      </c>
      <c r="P25" s="86">
        <f>分析係数表!C28</f>
        <v>0.22512814125204084</v>
      </c>
      <c r="Q25" s="92">
        <f t="shared" si="4"/>
        <v>0</v>
      </c>
      <c r="R25" s="93">
        <v>0</v>
      </c>
      <c r="S25" s="94">
        <f t="shared" si="5"/>
        <v>0</v>
      </c>
      <c r="T25" s="95">
        <f>分析係数表!F28</f>
        <v>0.30733691598411605</v>
      </c>
      <c r="U25" s="96">
        <f t="shared" si="6"/>
        <v>0</v>
      </c>
      <c r="V25" s="97">
        <f>分析係数表!D28</f>
        <v>2.8688437249149327E-2</v>
      </c>
      <c r="W25" s="98">
        <f t="shared" si="7"/>
        <v>0</v>
      </c>
      <c r="X25" s="86">
        <f>分析係数表!E28</f>
        <v>2.8133457885501985E-2</v>
      </c>
      <c r="Y25" s="99">
        <f t="shared" si="8"/>
        <v>0</v>
      </c>
    </row>
    <row r="26" spans="1:25">
      <c r="A26" s="10" t="s">
        <v>14</v>
      </c>
      <c r="B26" s="9" t="s">
        <v>55</v>
      </c>
      <c r="C26" s="100"/>
      <c r="D26" s="86">
        <f>投入係数表!AI26</f>
        <v>1.7495875883183507E-2</v>
      </c>
      <c r="E26" s="87">
        <f t="shared" si="9"/>
        <v>0</v>
      </c>
      <c r="F26" s="86">
        <f>分析係数表!C29</f>
        <v>0.20292812083079403</v>
      </c>
      <c r="G26" s="87">
        <f t="shared" si="0"/>
        <v>0</v>
      </c>
      <c r="H26" s="87">
        <v>0</v>
      </c>
      <c r="I26" s="87">
        <f t="shared" si="1"/>
        <v>0</v>
      </c>
      <c r="J26" s="86">
        <f>分析係数表!G29</f>
        <v>0.25422836329948895</v>
      </c>
      <c r="K26" s="88">
        <f t="shared" si="2"/>
        <v>0</v>
      </c>
      <c r="L26" s="89"/>
      <c r="M26" s="90"/>
      <c r="N26" s="91">
        <f>分析係数表!H29</f>
        <v>1.2173975242294967E-2</v>
      </c>
      <c r="O26" s="92">
        <f t="shared" si="3"/>
        <v>0</v>
      </c>
      <c r="P26" s="86">
        <f>分析係数表!C29</f>
        <v>0.20292812083079403</v>
      </c>
      <c r="Q26" s="92">
        <f t="shared" si="4"/>
        <v>0</v>
      </c>
      <c r="R26" s="93">
        <v>0</v>
      </c>
      <c r="S26" s="94">
        <f t="shared" si="5"/>
        <v>0</v>
      </c>
      <c r="T26" s="95">
        <f>分析係数表!F29</f>
        <v>0.40384720428768384</v>
      </c>
      <c r="U26" s="96">
        <f t="shared" si="6"/>
        <v>0</v>
      </c>
      <c r="V26" s="97">
        <f>分析係数表!D29</f>
        <v>7.670374473161555E-2</v>
      </c>
      <c r="W26" s="98">
        <f t="shared" si="7"/>
        <v>0</v>
      </c>
      <c r="X26" s="86">
        <f>分析係数表!E29</f>
        <v>6.1557890505000185E-2</v>
      </c>
      <c r="Y26" s="99">
        <f t="shared" si="8"/>
        <v>0</v>
      </c>
    </row>
    <row r="27" spans="1:25">
      <c r="A27" s="10" t="s">
        <v>15</v>
      </c>
      <c r="B27" s="9" t="s">
        <v>36</v>
      </c>
      <c r="C27" s="100"/>
      <c r="D27" s="86">
        <f>投入係数表!AI27</f>
        <v>5.3484772600584591E-3</v>
      </c>
      <c r="E27" s="87">
        <f t="shared" si="9"/>
        <v>0</v>
      </c>
      <c r="F27" s="86">
        <f>分析係数表!C30</f>
        <v>1</v>
      </c>
      <c r="G27" s="87">
        <f t="shared" si="0"/>
        <v>0</v>
      </c>
      <c r="H27" s="87">
        <v>0</v>
      </c>
      <c r="I27" s="87">
        <f t="shared" si="1"/>
        <v>0</v>
      </c>
      <c r="J27" s="86">
        <f>分析係数表!G30</f>
        <v>0.34673715455884868</v>
      </c>
      <c r="K27" s="88">
        <f t="shared" si="2"/>
        <v>0</v>
      </c>
      <c r="L27" s="89"/>
      <c r="M27" s="90"/>
      <c r="N27" s="91">
        <f>分析係数表!H30</f>
        <v>0</v>
      </c>
      <c r="O27" s="92">
        <f t="shared" si="3"/>
        <v>0</v>
      </c>
      <c r="P27" s="86">
        <f>分析係数表!C30</f>
        <v>1</v>
      </c>
      <c r="Q27" s="92">
        <f t="shared" si="4"/>
        <v>0</v>
      </c>
      <c r="R27" s="93">
        <v>0</v>
      </c>
      <c r="S27" s="94">
        <f t="shared" si="5"/>
        <v>0</v>
      </c>
      <c r="T27" s="95">
        <f>分析係数表!F30</f>
        <v>0.44336430675838301</v>
      </c>
      <c r="U27" s="96">
        <f t="shared" si="6"/>
        <v>0</v>
      </c>
      <c r="V27" s="97">
        <f>分析係数表!D30</f>
        <v>8.6867041025616112E-2</v>
      </c>
      <c r="W27" s="98">
        <f t="shared" si="7"/>
        <v>0</v>
      </c>
      <c r="X27" s="86">
        <f>分析係数表!E30</f>
        <v>6.5897217034789901E-2</v>
      </c>
      <c r="Y27" s="99">
        <f t="shared" si="8"/>
        <v>0</v>
      </c>
    </row>
    <row r="28" spans="1:25">
      <c r="A28" s="10" t="s">
        <v>16</v>
      </c>
      <c r="B28" s="9" t="s">
        <v>198</v>
      </c>
      <c r="C28" s="100"/>
      <c r="D28" s="86">
        <f>投入係数表!AI28</f>
        <v>1.8795786185411237E-2</v>
      </c>
      <c r="E28" s="87">
        <f t="shared" si="9"/>
        <v>0</v>
      </c>
      <c r="F28" s="86">
        <f>分析係数表!C31</f>
        <v>0.99667993786519227</v>
      </c>
      <c r="G28" s="87">
        <f t="shared" si="0"/>
        <v>0</v>
      </c>
      <c r="H28" s="87">
        <v>0</v>
      </c>
      <c r="I28" s="87">
        <f t="shared" si="1"/>
        <v>0</v>
      </c>
      <c r="J28" s="86">
        <f>分析係数表!G31</f>
        <v>7.0744430198025232E-2</v>
      </c>
      <c r="K28" s="88">
        <f t="shared" si="2"/>
        <v>0</v>
      </c>
      <c r="L28" s="89"/>
      <c r="M28" s="90"/>
      <c r="N28" s="91">
        <f>分析係数表!H31</f>
        <v>1.5783931066306964E-2</v>
      </c>
      <c r="O28" s="92">
        <f t="shared" si="3"/>
        <v>0</v>
      </c>
      <c r="P28" s="86">
        <f>分析係数表!C31</f>
        <v>0.99667993786519227</v>
      </c>
      <c r="Q28" s="92">
        <f t="shared" si="4"/>
        <v>0</v>
      </c>
      <c r="R28" s="93">
        <v>0</v>
      </c>
      <c r="S28" s="94">
        <f t="shared" si="5"/>
        <v>0</v>
      </c>
      <c r="T28" s="95">
        <f>分析係数表!F31</f>
        <v>0.308369223350977</v>
      </c>
      <c r="U28" s="96">
        <f t="shared" si="6"/>
        <v>0</v>
      </c>
      <c r="V28" s="97">
        <f>分析係数表!D31</f>
        <v>6.5953615120199595E-3</v>
      </c>
      <c r="W28" s="98">
        <f t="shared" si="7"/>
        <v>0</v>
      </c>
      <c r="X28" s="86">
        <f>分析係数表!E31</f>
        <v>6.5953615120199595E-3</v>
      </c>
      <c r="Y28" s="99">
        <f t="shared" si="8"/>
        <v>0</v>
      </c>
    </row>
    <row r="29" spans="1:25">
      <c r="A29" s="10" t="s">
        <v>17</v>
      </c>
      <c r="B29" s="9" t="s">
        <v>281</v>
      </c>
      <c r="C29" s="100"/>
      <c r="D29" s="86">
        <f>投入係数表!AI29</f>
        <v>8.4813912492324763E-3</v>
      </c>
      <c r="E29" s="87">
        <f t="shared" si="9"/>
        <v>0</v>
      </c>
      <c r="F29" s="86">
        <f>分析係数表!C32</f>
        <v>0.99973750468741629</v>
      </c>
      <c r="G29" s="87">
        <f t="shared" si="0"/>
        <v>0</v>
      </c>
      <c r="H29" s="87">
        <v>0</v>
      </c>
      <c r="I29" s="87">
        <f t="shared" si="1"/>
        <v>0</v>
      </c>
      <c r="J29" s="86">
        <f>分析係数表!G32</f>
        <v>0.13654952076677315</v>
      </c>
      <c r="K29" s="88">
        <f t="shared" si="2"/>
        <v>0</v>
      </c>
      <c r="L29" s="89"/>
      <c r="M29" s="90"/>
      <c r="N29" s="91">
        <f>分析係数表!H32</f>
        <v>6.1925380029087757E-3</v>
      </c>
      <c r="O29" s="92">
        <f t="shared" si="3"/>
        <v>0</v>
      </c>
      <c r="P29" s="86">
        <f>分析係数表!C32</f>
        <v>0.99973750468741629</v>
      </c>
      <c r="Q29" s="92">
        <f t="shared" si="4"/>
        <v>0</v>
      </c>
      <c r="R29" s="93">
        <v>0</v>
      </c>
      <c r="S29" s="94">
        <f t="shared" si="5"/>
        <v>0</v>
      </c>
      <c r="T29" s="95">
        <f>分析係数表!F32</f>
        <v>0.46980830670926516</v>
      </c>
      <c r="U29" s="96">
        <f t="shared" si="6"/>
        <v>0</v>
      </c>
      <c r="V29" s="97">
        <f>分析係数表!D32</f>
        <v>1.7896698615548455E-2</v>
      </c>
      <c r="W29" s="98">
        <f t="shared" si="7"/>
        <v>0</v>
      </c>
      <c r="X29" s="86">
        <f>分析係数表!E32</f>
        <v>1.7896698615548455E-2</v>
      </c>
      <c r="Y29" s="99">
        <f t="shared" si="8"/>
        <v>0</v>
      </c>
    </row>
    <row r="30" spans="1:25">
      <c r="A30" s="10" t="s">
        <v>18</v>
      </c>
      <c r="B30" s="9" t="s">
        <v>282</v>
      </c>
      <c r="C30" s="100"/>
      <c r="D30" s="86">
        <f>投入係数表!AI30</f>
        <v>4.8431137860099772E-3</v>
      </c>
      <c r="E30" s="87">
        <f t="shared" si="9"/>
        <v>0</v>
      </c>
      <c r="F30" s="86">
        <f>分析係数表!C33</f>
        <v>0.92720800471848297</v>
      </c>
      <c r="G30" s="87">
        <f t="shared" si="0"/>
        <v>0</v>
      </c>
      <c r="H30" s="87">
        <v>0</v>
      </c>
      <c r="I30" s="87">
        <f t="shared" si="1"/>
        <v>0</v>
      </c>
      <c r="J30" s="86">
        <f>分析係数表!G33</f>
        <v>0.48251618559482062</v>
      </c>
      <c r="K30" s="88">
        <f t="shared" si="2"/>
        <v>0</v>
      </c>
      <c r="L30" s="89"/>
      <c r="M30" s="90"/>
      <c r="N30" s="91">
        <f>分析係数表!H33</f>
        <v>1.0711870111293417E-3</v>
      </c>
      <c r="O30" s="92">
        <f t="shared" si="3"/>
        <v>0</v>
      </c>
      <c r="P30" s="86">
        <f>分析係数表!C33</f>
        <v>0.92720800471848297</v>
      </c>
      <c r="Q30" s="92">
        <f t="shared" si="4"/>
        <v>0</v>
      </c>
      <c r="R30" s="93">
        <v>0</v>
      </c>
      <c r="S30" s="94">
        <f t="shared" si="5"/>
        <v>0</v>
      </c>
      <c r="T30" s="95">
        <f>分析係数表!F33</f>
        <v>0.61375438359859724</v>
      </c>
      <c r="U30" s="96">
        <f t="shared" si="6"/>
        <v>0</v>
      </c>
      <c r="V30" s="97">
        <f>分析係数表!D33</f>
        <v>6.3927479543206545E-2</v>
      </c>
      <c r="W30" s="98">
        <f t="shared" si="7"/>
        <v>0</v>
      </c>
      <c r="X30" s="86">
        <f>分析係数表!E33</f>
        <v>6.2471900008991998E-2</v>
      </c>
      <c r="Y30" s="99">
        <f t="shared" si="8"/>
        <v>0</v>
      </c>
    </row>
    <row r="31" spans="1:25">
      <c r="A31" s="10" t="s">
        <v>19</v>
      </c>
      <c r="B31" s="9" t="s">
        <v>283</v>
      </c>
      <c r="C31" s="100"/>
      <c r="D31" s="86">
        <f>投入係数表!AI31</f>
        <v>1.9523554861364596E-2</v>
      </c>
      <c r="E31" s="87">
        <f t="shared" si="9"/>
        <v>0</v>
      </c>
      <c r="F31" s="86">
        <f>分析係数表!C34</f>
        <v>0.43058167090385968</v>
      </c>
      <c r="G31" s="87">
        <f t="shared" si="0"/>
        <v>0</v>
      </c>
      <c r="H31" s="87">
        <v>0</v>
      </c>
      <c r="I31" s="87">
        <f t="shared" si="1"/>
        <v>0</v>
      </c>
      <c r="J31" s="86">
        <f>分析係数表!G34</f>
        <v>0.40252218378442245</v>
      </c>
      <c r="K31" s="88">
        <f t="shared" si="2"/>
        <v>0</v>
      </c>
      <c r="L31" s="89"/>
      <c r="M31" s="90"/>
      <c r="N31" s="91">
        <f>分析係数表!H34</f>
        <v>0.17332617383102331</v>
      </c>
      <c r="O31" s="92">
        <f t="shared" si="3"/>
        <v>0</v>
      </c>
      <c r="P31" s="86">
        <f>分析係数表!C34</f>
        <v>0.43058167090385968</v>
      </c>
      <c r="Q31" s="92">
        <f t="shared" si="4"/>
        <v>0</v>
      </c>
      <c r="R31" s="93">
        <v>0</v>
      </c>
      <c r="S31" s="94">
        <f t="shared" si="5"/>
        <v>0</v>
      </c>
      <c r="T31" s="95">
        <f>分析係数表!F34</f>
        <v>0.66293540075026103</v>
      </c>
      <c r="U31" s="96">
        <f t="shared" si="6"/>
        <v>0</v>
      </c>
      <c r="V31" s="97">
        <f>分析係数表!D34</f>
        <v>0.16067471370017011</v>
      </c>
      <c r="W31" s="98">
        <f t="shared" si="7"/>
        <v>0</v>
      </c>
      <c r="X31" s="86">
        <f>分析係数表!E34</f>
        <v>0.14658203786750718</v>
      </c>
      <c r="Y31" s="99">
        <f t="shared" si="8"/>
        <v>0</v>
      </c>
    </row>
    <row r="32" spans="1:25">
      <c r="A32" s="10" t="s">
        <v>20</v>
      </c>
      <c r="B32" s="9" t="s">
        <v>37</v>
      </c>
      <c r="C32" s="100"/>
      <c r="D32" s="86">
        <f>投入係数表!AI32</f>
        <v>7.9890438557026003E-3</v>
      </c>
      <c r="E32" s="87">
        <f t="shared" si="9"/>
        <v>0</v>
      </c>
      <c r="F32" s="86">
        <f>分析係数表!C35</f>
        <v>0.85041941808411148</v>
      </c>
      <c r="G32" s="87">
        <f t="shared" si="0"/>
        <v>0</v>
      </c>
      <c r="H32" s="87">
        <v>0</v>
      </c>
      <c r="I32" s="87">
        <f t="shared" si="1"/>
        <v>0</v>
      </c>
      <c r="J32" s="86">
        <f>分析係数表!G35</f>
        <v>0.31439227022235533</v>
      </c>
      <c r="K32" s="88">
        <f t="shared" si="2"/>
        <v>0</v>
      </c>
      <c r="L32" s="89"/>
      <c r="M32" s="90"/>
      <c r="N32" s="91">
        <f>分析係数表!H35</f>
        <v>5.0116599150103677E-2</v>
      </c>
      <c r="O32" s="92">
        <f t="shared" si="3"/>
        <v>0</v>
      </c>
      <c r="P32" s="86">
        <f>分析係数表!C35</f>
        <v>0.85041941808411148</v>
      </c>
      <c r="Q32" s="92">
        <f t="shared" si="4"/>
        <v>0</v>
      </c>
      <c r="R32" s="93">
        <v>0</v>
      </c>
      <c r="S32" s="94">
        <f t="shared" si="5"/>
        <v>0</v>
      </c>
      <c r="T32" s="95">
        <f>分析係数表!F35</f>
        <v>0.64510687312527537</v>
      </c>
      <c r="U32" s="96">
        <f t="shared" si="6"/>
        <v>0</v>
      </c>
      <c r="V32" s="97">
        <f>分析係数表!D35</f>
        <v>4.4457450663799247E-2</v>
      </c>
      <c r="W32" s="98">
        <f t="shared" si="7"/>
        <v>0</v>
      </c>
      <c r="X32" s="86">
        <f>分析係数表!E35</f>
        <v>4.3787951741632962E-2</v>
      </c>
      <c r="Y32" s="99">
        <f t="shared" si="8"/>
        <v>0</v>
      </c>
    </row>
    <row r="33" spans="1:25">
      <c r="A33" s="10" t="s">
        <v>21</v>
      </c>
      <c r="B33" s="9" t="s">
        <v>38</v>
      </c>
      <c r="C33" s="100"/>
      <c r="D33" s="86">
        <f>投入係数表!AI33</f>
        <v>8.452529505473828E-3</v>
      </c>
      <c r="E33" s="87">
        <f t="shared" si="9"/>
        <v>0</v>
      </c>
      <c r="F33" s="86">
        <f>分析係数表!C36</f>
        <v>0.99367212085214862</v>
      </c>
      <c r="G33" s="87">
        <f t="shared" si="0"/>
        <v>0</v>
      </c>
      <c r="H33" s="87">
        <v>0</v>
      </c>
      <c r="I33" s="87">
        <f t="shared" si="1"/>
        <v>0</v>
      </c>
      <c r="J33" s="86">
        <f>分析係数表!G36</f>
        <v>5.4622350270852466E-2</v>
      </c>
      <c r="K33" s="88">
        <f t="shared" si="2"/>
        <v>0</v>
      </c>
      <c r="L33" s="89"/>
      <c r="M33" s="90"/>
      <c r="N33" s="91">
        <f>分析係数表!H36</f>
        <v>0.22260102528255266</v>
      </c>
      <c r="O33" s="92">
        <f t="shared" si="3"/>
        <v>0</v>
      </c>
      <c r="P33" s="86">
        <f>分析係数表!C36</f>
        <v>0.99367212085214862</v>
      </c>
      <c r="Q33" s="92">
        <f t="shared" si="4"/>
        <v>0</v>
      </c>
      <c r="R33" s="93">
        <v>0</v>
      </c>
      <c r="S33" s="94">
        <f t="shared" si="5"/>
        <v>0</v>
      </c>
      <c r="T33" s="95">
        <f>分析係数表!F36</f>
        <v>0.84078106922799567</v>
      </c>
      <c r="U33" s="96">
        <f t="shared" si="6"/>
        <v>0</v>
      </c>
      <c r="V33" s="97">
        <f>分析係数表!D36</f>
        <v>1.6146279761308086E-2</v>
      </c>
      <c r="W33" s="98">
        <f t="shared" si="7"/>
        <v>0</v>
      </c>
      <c r="X33" s="86">
        <f>分析係数表!E36</f>
        <v>1.4152245516969955E-2</v>
      </c>
      <c r="Y33" s="99">
        <f t="shared" si="8"/>
        <v>0</v>
      </c>
    </row>
    <row r="34" spans="1:25">
      <c r="A34" s="10" t="s">
        <v>22</v>
      </c>
      <c r="B34" s="9" t="s">
        <v>409</v>
      </c>
      <c r="C34" s="100"/>
      <c r="D34" s="86">
        <f>投入係数表!AI34</f>
        <v>1.8702409955603846E-2</v>
      </c>
      <c r="E34" s="87">
        <f t="shared" si="9"/>
        <v>0</v>
      </c>
      <c r="F34" s="86">
        <f>分析係数表!C37</f>
        <v>0.57178358697686016</v>
      </c>
      <c r="G34" s="87">
        <f t="shared" si="0"/>
        <v>0</v>
      </c>
      <c r="H34" s="87">
        <v>0</v>
      </c>
      <c r="I34" s="87">
        <f t="shared" si="1"/>
        <v>0</v>
      </c>
      <c r="J34" s="86">
        <f>分析係数表!G37</f>
        <v>0.36884830758302428</v>
      </c>
      <c r="K34" s="88">
        <f t="shared" si="2"/>
        <v>0</v>
      </c>
      <c r="L34" s="89"/>
      <c r="M34" s="90"/>
      <c r="N34" s="91">
        <f>分析係数表!H37</f>
        <v>4.5622990798280361E-2</v>
      </c>
      <c r="O34" s="92">
        <f t="shared" si="3"/>
        <v>0</v>
      </c>
      <c r="P34" s="86">
        <f>分析係数表!C37</f>
        <v>0.57178358697686016</v>
      </c>
      <c r="Q34" s="92">
        <f t="shared" si="4"/>
        <v>0</v>
      </c>
      <c r="R34" s="93">
        <v>0</v>
      </c>
      <c r="S34" s="94">
        <f t="shared" si="5"/>
        <v>0</v>
      </c>
      <c r="T34" s="95">
        <f>分析係数表!F37</f>
        <v>0.64429400301330442</v>
      </c>
      <c r="U34" s="96">
        <f t="shared" si="6"/>
        <v>0</v>
      </c>
      <c r="V34" s="97">
        <f>分析係数表!D37</f>
        <v>7.2142948725191447E-2</v>
      </c>
      <c r="W34" s="98">
        <f t="shared" si="7"/>
        <v>0</v>
      </c>
      <c r="X34" s="86">
        <f>分析係数表!E37</f>
        <v>6.9101643267789628E-2</v>
      </c>
      <c r="Y34" s="99">
        <f t="shared" si="8"/>
        <v>0</v>
      </c>
    </row>
    <row r="35" spans="1:25">
      <c r="A35" s="10" t="s">
        <v>23</v>
      </c>
      <c r="B35" s="9" t="s">
        <v>199</v>
      </c>
      <c r="C35" s="100"/>
      <c r="D35" s="86">
        <f>投入係数表!AI35</f>
        <v>2.9251094341117514E-2</v>
      </c>
      <c r="E35" s="87">
        <f t="shared" si="9"/>
        <v>0</v>
      </c>
      <c r="F35" s="86">
        <f>分析係数表!C38</f>
        <v>0.42668283982472699</v>
      </c>
      <c r="G35" s="87">
        <f t="shared" si="0"/>
        <v>0</v>
      </c>
      <c r="H35" s="87">
        <v>0</v>
      </c>
      <c r="I35" s="87">
        <f t="shared" si="1"/>
        <v>0</v>
      </c>
      <c r="J35" s="86">
        <f>分析係数表!G38</f>
        <v>0.18042179614021467</v>
      </c>
      <c r="K35" s="88">
        <f t="shared" si="2"/>
        <v>0</v>
      </c>
      <c r="L35" s="89"/>
      <c r="M35" s="90"/>
      <c r="N35" s="91">
        <f>分析係数表!H38</f>
        <v>3.1385057501308801E-2</v>
      </c>
      <c r="O35" s="92">
        <f t="shared" si="3"/>
        <v>0</v>
      </c>
      <c r="P35" s="86">
        <f>分析係数表!C38</f>
        <v>0.42668283982472699</v>
      </c>
      <c r="Q35" s="92">
        <f t="shared" si="4"/>
        <v>0</v>
      </c>
      <c r="R35" s="93">
        <v>0</v>
      </c>
      <c r="S35" s="94">
        <f t="shared" si="5"/>
        <v>0</v>
      </c>
      <c r="T35" s="95">
        <f>分析係数表!F38</f>
        <v>0.52437100026299643</v>
      </c>
      <c r="U35" s="96">
        <f t="shared" si="6"/>
        <v>0</v>
      </c>
      <c r="V35" s="97">
        <f>分析係数表!D38</f>
        <v>3.745569762927526E-2</v>
      </c>
      <c r="W35" s="98">
        <f t="shared" si="7"/>
        <v>0</v>
      </c>
      <c r="X35" s="86">
        <f>分析係数表!E38</f>
        <v>3.4218337111297577E-2</v>
      </c>
      <c r="Y35" s="99">
        <f t="shared" si="8"/>
        <v>0</v>
      </c>
    </row>
    <row r="36" spans="1:25">
      <c r="A36" s="10" t="s">
        <v>24</v>
      </c>
      <c r="B36" s="9" t="s">
        <v>39</v>
      </c>
      <c r="C36" s="100"/>
      <c r="D36" s="86">
        <f>投入係数表!AI36</f>
        <v>0</v>
      </c>
      <c r="E36" s="87">
        <f t="shared" si="9"/>
        <v>0</v>
      </c>
      <c r="F36" s="86">
        <f>分析係数表!C39</f>
        <v>1</v>
      </c>
      <c r="G36" s="87">
        <f t="shared" si="0"/>
        <v>0</v>
      </c>
      <c r="H36" s="87">
        <v>0</v>
      </c>
      <c r="I36" s="87">
        <f t="shared" si="1"/>
        <v>0</v>
      </c>
      <c r="J36" s="86">
        <f>分析係数表!G39</f>
        <v>0.351753812215997</v>
      </c>
      <c r="K36" s="88">
        <f t="shared" si="2"/>
        <v>0</v>
      </c>
      <c r="L36" s="89"/>
      <c r="M36" s="90"/>
      <c r="N36" s="91">
        <f>分析係数表!H39</f>
        <v>2.6196741762610056E-3</v>
      </c>
      <c r="O36" s="92">
        <f t="shared" si="3"/>
        <v>0</v>
      </c>
      <c r="P36" s="86">
        <f>分析係数表!C39</f>
        <v>1</v>
      </c>
      <c r="Q36" s="92">
        <f t="shared" si="4"/>
        <v>0</v>
      </c>
      <c r="R36" s="93">
        <v>0</v>
      </c>
      <c r="S36" s="94">
        <f t="shared" si="5"/>
        <v>0</v>
      </c>
      <c r="T36" s="95">
        <f>分析係数表!F39</f>
        <v>0.70125652740175148</v>
      </c>
      <c r="U36" s="96">
        <f t="shared" si="6"/>
        <v>0</v>
      </c>
      <c r="V36" s="97">
        <f>分析係数表!D39</f>
        <v>5.4632803645743147E-2</v>
      </c>
      <c r="W36" s="98">
        <f t="shared" si="7"/>
        <v>0</v>
      </c>
      <c r="X36" s="86">
        <f>分析係数表!E39</f>
        <v>5.4632803645743147E-2</v>
      </c>
      <c r="Y36" s="99">
        <f t="shared" si="8"/>
        <v>0</v>
      </c>
    </row>
    <row r="37" spans="1:25">
      <c r="A37" s="10" t="s">
        <v>25</v>
      </c>
      <c r="B37" s="9" t="s">
        <v>40</v>
      </c>
      <c r="C37" s="85">
        <f>最終需要_まとめ!C38</f>
        <v>0</v>
      </c>
      <c r="D37" s="86">
        <f>投入係数表!AI37</f>
        <v>2.8295827214360698E-6</v>
      </c>
      <c r="E37" s="87">
        <f t="shared" si="9"/>
        <v>0</v>
      </c>
      <c r="F37" s="86">
        <f>分析係数表!C40</f>
        <v>0.86812466863195592</v>
      </c>
      <c r="G37" s="87">
        <f t="shared" si="0"/>
        <v>0</v>
      </c>
      <c r="H37" s="87">
        <v>0</v>
      </c>
      <c r="I37" s="87">
        <f t="shared" si="1"/>
        <v>0</v>
      </c>
      <c r="J37" s="86">
        <f>分析係数表!G40</f>
        <v>0.5308449982881025</v>
      </c>
      <c r="K37" s="88">
        <f t="shared" si="2"/>
        <v>0</v>
      </c>
      <c r="L37" s="89"/>
      <c r="M37" s="90"/>
      <c r="N37" s="91">
        <f>分析係数表!H40</f>
        <v>3.1726768564274997E-2</v>
      </c>
      <c r="O37" s="92">
        <f t="shared" si="3"/>
        <v>0</v>
      </c>
      <c r="P37" s="86">
        <f>分析係数表!C40</f>
        <v>0.86812466863195592</v>
      </c>
      <c r="Q37" s="92">
        <f t="shared" si="4"/>
        <v>0</v>
      </c>
      <c r="R37" s="93">
        <v>0</v>
      </c>
      <c r="S37" s="94">
        <f t="shared" si="5"/>
        <v>0</v>
      </c>
      <c r="T37" s="95">
        <f>分析係数表!F40</f>
        <v>0.72849135138041188</v>
      </c>
      <c r="U37" s="96">
        <f t="shared" si="6"/>
        <v>0</v>
      </c>
      <c r="V37" s="97">
        <f>分析係数表!D40</f>
        <v>7.8167788596215718E-2</v>
      </c>
      <c r="W37" s="98">
        <f t="shared" si="7"/>
        <v>0</v>
      </c>
      <c r="X37" s="86">
        <f>分析係数表!E40</f>
        <v>7.1051953968348291E-2</v>
      </c>
      <c r="Y37" s="99">
        <f t="shared" si="8"/>
        <v>0</v>
      </c>
    </row>
    <row r="38" spans="1:25">
      <c r="A38" s="10" t="s">
        <v>26</v>
      </c>
      <c r="B38" s="9" t="s">
        <v>285</v>
      </c>
      <c r="C38" s="100"/>
      <c r="D38" s="86">
        <f>投入係数表!AI38</f>
        <v>2.4900327948637416E-5</v>
      </c>
      <c r="E38" s="87">
        <f t="shared" si="9"/>
        <v>0</v>
      </c>
      <c r="F38" s="86">
        <f>分析係数表!C41</f>
        <v>0.9999434031873089</v>
      </c>
      <c r="G38" s="87">
        <f t="shared" si="0"/>
        <v>0</v>
      </c>
      <c r="H38" s="87">
        <v>0</v>
      </c>
      <c r="I38" s="87">
        <f t="shared" si="1"/>
        <v>0</v>
      </c>
      <c r="J38" s="86">
        <f>分析係数表!G41</f>
        <v>0.50163334603597476</v>
      </c>
      <c r="K38" s="88">
        <f t="shared" si="2"/>
        <v>0</v>
      </c>
      <c r="L38" s="89"/>
      <c r="M38" s="90"/>
      <c r="N38" s="91">
        <f>分析係数表!H41</f>
        <v>4.605647758626856E-2</v>
      </c>
      <c r="O38" s="92">
        <f t="shared" si="3"/>
        <v>0</v>
      </c>
      <c r="P38" s="86">
        <f>分析係数表!C41</f>
        <v>0.9999434031873089</v>
      </c>
      <c r="Q38" s="92">
        <f t="shared" si="4"/>
        <v>0</v>
      </c>
      <c r="R38" s="93">
        <v>0</v>
      </c>
      <c r="S38" s="94">
        <f t="shared" si="5"/>
        <v>0</v>
      </c>
      <c r="T38" s="95">
        <f>分析係数表!F41</f>
        <v>0.6065809667987323</v>
      </c>
      <c r="U38" s="96">
        <f t="shared" si="6"/>
        <v>0</v>
      </c>
      <c r="V38" s="97">
        <f>分析係数表!D41</f>
        <v>0.10372147914479408</v>
      </c>
      <c r="W38" s="98">
        <f t="shared" si="7"/>
        <v>0</v>
      </c>
      <c r="X38" s="86">
        <f>分析係数表!E41</f>
        <v>9.872112035903656E-2</v>
      </c>
      <c r="Y38" s="99">
        <f t="shared" si="8"/>
        <v>0</v>
      </c>
    </row>
    <row r="39" spans="1:25">
      <c r="A39" s="10" t="s">
        <v>56</v>
      </c>
      <c r="B39" s="9" t="s">
        <v>391</v>
      </c>
      <c r="C39" s="100"/>
      <c r="D39" s="86">
        <f>投入係数表!AI39</f>
        <v>2.0746500513569265E-3</v>
      </c>
      <c r="E39" s="87">
        <f t="shared" si="9"/>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3"/>
        <v>0</v>
      </c>
      <c r="P39" s="86">
        <f>分析係数表!C42</f>
        <v>0.93692850875802069</v>
      </c>
      <c r="Q39" s="92">
        <f>O39*P39</f>
        <v>0</v>
      </c>
      <c r="R39" s="93">
        <v>0</v>
      </c>
      <c r="S39" s="94">
        <f>I39+R39</f>
        <v>0</v>
      </c>
      <c r="T39" s="95">
        <f>分析係数表!F42</f>
        <v>0.57339238661209846</v>
      </c>
      <c r="U39" s="96">
        <f>S39*T39</f>
        <v>0</v>
      </c>
      <c r="V39" s="97">
        <f>分析係数表!D42</f>
        <v>0.13686157986208444</v>
      </c>
      <c r="W39" s="98">
        <f>ROUND(S39*V39,0)</f>
        <v>0</v>
      </c>
      <c r="X39" s="86">
        <f>分析係数表!E42</f>
        <v>0.12798116275158378</v>
      </c>
      <c r="Y39" s="99">
        <f>ROUND(S39*X39,0)</f>
        <v>0</v>
      </c>
    </row>
    <row r="40" spans="1:25">
      <c r="A40" s="10" t="s">
        <v>200</v>
      </c>
      <c r="B40" s="9" t="s">
        <v>41</v>
      </c>
      <c r="C40" s="100"/>
      <c r="D40" s="86">
        <f>投入係数表!AI40</f>
        <v>6.8218975747646501E-2</v>
      </c>
      <c r="E40" s="87">
        <f t="shared" si="9"/>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3"/>
        <v>0</v>
      </c>
      <c r="P40" s="86">
        <f>分析係数表!C43</f>
        <v>0.64668770435795053</v>
      </c>
      <c r="Q40" s="92">
        <f>O40*P40</f>
        <v>0</v>
      </c>
      <c r="R40" s="93">
        <v>0</v>
      </c>
      <c r="S40" s="94">
        <f>I40+R40</f>
        <v>0</v>
      </c>
      <c r="T40" s="95">
        <f>分析係数表!F43</f>
        <v>0.5971160790993254</v>
      </c>
      <c r="U40" s="96">
        <f>S40*T40</f>
        <v>0</v>
      </c>
      <c r="V40" s="97">
        <f>分析係数表!D43</f>
        <v>0.11965406207615147</v>
      </c>
      <c r="W40" s="98">
        <f>ROUND(S40*V40,0)</f>
        <v>0</v>
      </c>
      <c r="X40" s="86">
        <f>分析係数表!E43</f>
        <v>0.10089499703022012</v>
      </c>
      <c r="Y40" s="99">
        <f>ROUND(S40*X40,0)</f>
        <v>0</v>
      </c>
    </row>
    <row r="41" spans="1:25">
      <c r="A41" s="10" t="s">
        <v>352</v>
      </c>
      <c r="B41" s="9" t="s">
        <v>42</v>
      </c>
      <c r="C41" s="100"/>
      <c r="D41" s="86">
        <f>投入係数表!AI41</f>
        <v>2.909376954180567E-3</v>
      </c>
      <c r="E41" s="87">
        <f t="shared" si="9"/>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3"/>
        <v>0</v>
      </c>
      <c r="P41" s="86">
        <f>分析係数表!C44</f>
        <v>0.69156580457188765</v>
      </c>
      <c r="Q41" s="92">
        <f>O41*P41</f>
        <v>0</v>
      </c>
      <c r="R41" s="93">
        <v>0</v>
      </c>
      <c r="S41" s="94">
        <f>I41+R41</f>
        <v>0</v>
      </c>
      <c r="T41" s="95">
        <f>分析係数表!F44</f>
        <v>0.50862281906626206</v>
      </c>
      <c r="U41" s="96">
        <f>S41*T41</f>
        <v>0</v>
      </c>
      <c r="V41" s="97">
        <f>分析係数表!D44</f>
        <v>0.14406819380410243</v>
      </c>
      <c r="W41" s="98">
        <f>ROUND(S41*V41,0)</f>
        <v>0</v>
      </c>
      <c r="X41" s="86">
        <f>分析係数表!E44</f>
        <v>0.11993705213297758</v>
      </c>
      <c r="Y41" s="99">
        <f>ROUND(S41*X41,0)</f>
        <v>0</v>
      </c>
    </row>
    <row r="42" spans="1:25">
      <c r="A42" s="10" t="s">
        <v>353</v>
      </c>
      <c r="B42" s="9" t="s">
        <v>287</v>
      </c>
      <c r="C42" s="100"/>
      <c r="D42" s="86">
        <f>投入係数表!AI42</f>
        <v>3.6077179698309888E-3</v>
      </c>
      <c r="E42" s="87">
        <f t="shared" si="9"/>
        <v>0</v>
      </c>
      <c r="F42" s="86">
        <f>分析係数表!C45</f>
        <v>1</v>
      </c>
      <c r="G42" s="87">
        <f>E42*F42</f>
        <v>0</v>
      </c>
      <c r="H42" s="87">
        <v>0</v>
      </c>
      <c r="I42" s="87">
        <f>C42+H42</f>
        <v>0</v>
      </c>
      <c r="J42" s="86">
        <f>分析係数表!G45</f>
        <v>0</v>
      </c>
      <c r="K42" s="88">
        <f>I42*J42</f>
        <v>0</v>
      </c>
      <c r="L42" s="89"/>
      <c r="M42" s="90"/>
      <c r="N42" s="91">
        <f>分析係数表!H45</f>
        <v>0</v>
      </c>
      <c r="O42" s="92">
        <f t="shared" si="3"/>
        <v>0</v>
      </c>
      <c r="P42" s="86">
        <f>分析係数表!C45</f>
        <v>1</v>
      </c>
      <c r="Q42" s="92">
        <f>O42*P42</f>
        <v>0</v>
      </c>
      <c r="R42" s="93">
        <v>0</v>
      </c>
      <c r="S42" s="94">
        <f>I42+R42</f>
        <v>0</v>
      </c>
      <c r="T42" s="95">
        <f>分析係数表!F45</f>
        <v>0</v>
      </c>
      <c r="U42" s="96">
        <f>S42*T42</f>
        <v>0</v>
      </c>
      <c r="V42" s="97">
        <f>分析係数表!D45</f>
        <v>0</v>
      </c>
      <c r="W42" s="98">
        <f>ROUND(S42*V42,0)</f>
        <v>0</v>
      </c>
      <c r="X42" s="86">
        <f>分析係数表!E45</f>
        <v>0</v>
      </c>
      <c r="Y42" s="99">
        <f>ROUND(S42*X42,0)</f>
        <v>0</v>
      </c>
    </row>
    <row r="43" spans="1:25">
      <c r="A43" s="10" t="s">
        <v>354</v>
      </c>
      <c r="B43" s="9" t="s">
        <v>288</v>
      </c>
      <c r="C43" s="100"/>
      <c r="D43" s="86">
        <f>投入係数表!AI43</f>
        <v>1.0218755040194222E-2</v>
      </c>
      <c r="E43" s="87">
        <f t="shared" si="9"/>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3"/>
        <v>0</v>
      </c>
      <c r="P43" s="86">
        <f>分析係数表!C46</f>
        <v>0.99300149364803736</v>
      </c>
      <c r="Q43" s="92">
        <f>O43*P43</f>
        <v>0</v>
      </c>
      <c r="R43" s="93">
        <v>0</v>
      </c>
      <c r="S43" s="94">
        <f>I43+R43</f>
        <v>0</v>
      </c>
      <c r="T43" s="95">
        <f>分析係数表!F46</f>
        <v>0.42786180544499286</v>
      </c>
      <c r="U43" s="96">
        <f>S43*T43</f>
        <v>0</v>
      </c>
      <c r="V43" s="97">
        <f>分析係数表!D46</f>
        <v>2.303242583452741E-3</v>
      </c>
      <c r="W43" s="98">
        <f>ROUND(S43*V43,0)</f>
        <v>0</v>
      </c>
      <c r="X43" s="86">
        <f>分析係数表!E46</f>
        <v>2.2926285623308391E-3</v>
      </c>
      <c r="Y43" s="99">
        <f>ROUND(S43*X43,0)</f>
        <v>0</v>
      </c>
    </row>
    <row r="44" spans="1:25">
      <c r="A44" s="216">
        <v>40</v>
      </c>
      <c r="B44" s="20" t="s">
        <v>156</v>
      </c>
      <c r="C44" s="224">
        <f>SUM(C5:C43)</f>
        <v>0</v>
      </c>
      <c r="D44" s="103">
        <f>投入係数表!AI44</f>
        <v>0.26217045972230474</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23">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12">
        <f>SUM(W5:W43)</f>
        <v>0</v>
      </c>
      <c r="X44" s="103">
        <f>分析係数表!E47</f>
        <v>5.7136770824146227E-2</v>
      </c>
      <c r="Y44" s="113">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customWidth="1"/>
    <col min="6" max="16384" width="8.875" style="5"/>
  </cols>
  <sheetData>
    <row r="1" spans="1:25" ht="13.5">
      <c r="B1" s="71" t="s">
        <v>355</v>
      </c>
      <c r="C1" s="72"/>
      <c r="D1" s="72"/>
      <c r="E1" s="72"/>
      <c r="F1" s="73"/>
      <c r="G1" s="72" t="s">
        <v>392</v>
      </c>
    </row>
    <row r="2" spans="1:25">
      <c r="B2" s="5" t="s">
        <v>285</v>
      </c>
      <c r="S2" s="5" t="s">
        <v>158</v>
      </c>
      <c r="U2" s="74" t="s">
        <v>216</v>
      </c>
      <c r="W2" s="5" t="s">
        <v>135</v>
      </c>
      <c r="Y2" s="5" t="s">
        <v>159</v>
      </c>
    </row>
    <row r="3" spans="1:25" ht="45">
      <c r="B3" s="75"/>
      <c r="C3" s="76" t="s">
        <v>234</v>
      </c>
      <c r="D3" s="76" t="s">
        <v>327</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120">
        <f>投入係数表!AJ5</f>
        <v>2.2244716966804304E-3</v>
      </c>
      <c r="E5" s="124">
        <f>$C$38*D5</f>
        <v>0</v>
      </c>
      <c r="F5" s="95">
        <f>分析係数表!C8</f>
        <v>0.16988323914406789</v>
      </c>
      <c r="G5" s="124">
        <f t="shared" ref="G5:G38" si="0">E5*F5</f>
        <v>0</v>
      </c>
      <c r="H5" s="124">
        <f t="array" ref="H5:H43">MMULT(逆行列係数!C5:AO43,'34'!G5:G43)</f>
        <v>0</v>
      </c>
      <c r="I5" s="124">
        <f t="shared" ref="I5:I38" si="1">C5+H5</f>
        <v>0</v>
      </c>
      <c r="J5" s="95">
        <f>分析係数表!G8</f>
        <v>0.11982810575688495</v>
      </c>
      <c r="K5" s="125">
        <f t="shared" ref="K5:K38" si="2">I5*J5</f>
        <v>0</v>
      </c>
      <c r="L5" s="89" t="s">
        <v>193</v>
      </c>
      <c r="M5" s="90" t="s">
        <v>193</v>
      </c>
      <c r="N5" s="91">
        <f>分析係数表!H8</f>
        <v>1.1007693311748612E-2</v>
      </c>
      <c r="O5" s="92">
        <f t="shared" ref="O5:O43" si="3">$M$44*N5</f>
        <v>0</v>
      </c>
      <c r="P5" s="86">
        <f>分析係数表!C8</f>
        <v>0.16988323914406789</v>
      </c>
      <c r="Q5" s="92">
        <f t="shared" ref="Q5:Q38" si="4">O5*P5</f>
        <v>0</v>
      </c>
      <c r="R5" s="93">
        <f t="array" ref="R5:R43">MMULT(逆行列係数!C5:AO43,'34'!Q5:Q43)</f>
        <v>0</v>
      </c>
      <c r="S5" s="94">
        <f t="shared" ref="S5:S38" si="5">I5+R5</f>
        <v>0</v>
      </c>
      <c r="T5" s="95">
        <f>分析係数表!F8</f>
        <v>0.4520504153237429</v>
      </c>
      <c r="U5" s="96">
        <f t="shared" ref="U5:U43" si="6">S5*T5</f>
        <v>0</v>
      </c>
      <c r="V5" s="97">
        <f>分析係数表!D8</f>
        <v>0.2736524906322878</v>
      </c>
      <c r="W5" s="193">
        <f t="shared" ref="W5:W43" si="7">ROUND(S5*V5,0)</f>
        <v>0</v>
      </c>
      <c r="X5" s="86">
        <f>分析係数表!E8</f>
        <v>4.6479574456934729E-2</v>
      </c>
      <c r="Y5" s="192">
        <f t="shared" ref="Y5:Y43" si="8">ROUND(S5*X5,0)</f>
        <v>0</v>
      </c>
    </row>
    <row r="6" spans="1:25">
      <c r="A6" s="10" t="s">
        <v>226</v>
      </c>
      <c r="B6" s="9" t="s">
        <v>274</v>
      </c>
      <c r="C6" s="100"/>
      <c r="D6" s="120">
        <f>投入係数表!AJ6</f>
        <v>5.8520395402804935E-5</v>
      </c>
      <c r="E6" s="124">
        <f t="shared" ref="E6:E43" si="9">$C$38*D6</f>
        <v>0</v>
      </c>
      <c r="F6" s="95">
        <f>分析係数表!C9</f>
        <v>0.40976645435244163</v>
      </c>
      <c r="G6" s="124">
        <f t="shared" si="0"/>
        <v>0</v>
      </c>
      <c r="H6" s="124">
        <v>0</v>
      </c>
      <c r="I6" s="124">
        <f t="shared" si="1"/>
        <v>0</v>
      </c>
      <c r="J6" s="95">
        <f>分析係数表!G9</f>
        <v>0.27278621711745094</v>
      </c>
      <c r="K6" s="125">
        <f t="shared" si="2"/>
        <v>0</v>
      </c>
      <c r="L6" s="89"/>
      <c r="M6" s="90"/>
      <c r="N6" s="91">
        <f>分析係数表!H9</f>
        <v>5.6766522140644718E-4</v>
      </c>
      <c r="O6" s="92">
        <f t="shared" si="3"/>
        <v>0</v>
      </c>
      <c r="P6" s="86">
        <f>分析係数表!C9</f>
        <v>0.40976645435244163</v>
      </c>
      <c r="Q6" s="92">
        <f t="shared" si="4"/>
        <v>0</v>
      </c>
      <c r="R6" s="93">
        <v>0</v>
      </c>
      <c r="S6" s="94">
        <f t="shared" si="5"/>
        <v>0</v>
      </c>
      <c r="T6" s="95">
        <f>分析係数表!F9</f>
        <v>0.74407187847350875</v>
      </c>
      <c r="U6" s="96">
        <f t="shared" si="6"/>
        <v>0</v>
      </c>
      <c r="V6" s="97">
        <f>分析係数表!D9</f>
        <v>0.14440533530937386</v>
      </c>
      <c r="W6" s="193">
        <f t="shared" si="7"/>
        <v>0</v>
      </c>
      <c r="X6" s="86">
        <f>分析係数表!E9</f>
        <v>0.11439422008151168</v>
      </c>
      <c r="Y6" s="192">
        <f t="shared" si="8"/>
        <v>0</v>
      </c>
    </row>
    <row r="7" spans="1:25">
      <c r="A7" s="10" t="s">
        <v>227</v>
      </c>
      <c r="B7" s="9" t="s">
        <v>275</v>
      </c>
      <c r="C7" s="100"/>
      <c r="D7" s="120">
        <f>投入係数表!AJ7</f>
        <v>5.2947024412061607E-4</v>
      </c>
      <c r="E7" s="124">
        <f t="shared" si="9"/>
        <v>0</v>
      </c>
      <c r="F7" s="95">
        <f>分析係数表!C10</f>
        <v>0.68007710705743762</v>
      </c>
      <c r="G7" s="124">
        <f t="shared" si="0"/>
        <v>0</v>
      </c>
      <c r="H7" s="124">
        <v>0</v>
      </c>
      <c r="I7" s="124">
        <f t="shared" si="1"/>
        <v>0</v>
      </c>
      <c r="J7" s="95">
        <f>分析係数表!G10</f>
        <v>0.17854260725424764</v>
      </c>
      <c r="K7" s="125">
        <f t="shared" si="2"/>
        <v>0</v>
      </c>
      <c r="L7" s="89"/>
      <c r="M7" s="90"/>
      <c r="N7" s="91">
        <f>分析係数表!H10</f>
        <v>1.290834700219075E-3</v>
      </c>
      <c r="O7" s="92">
        <f t="shared" si="3"/>
        <v>0</v>
      </c>
      <c r="P7" s="86">
        <f>分析係数表!C10</f>
        <v>0.68007710705743762</v>
      </c>
      <c r="Q7" s="92">
        <f t="shared" si="4"/>
        <v>0</v>
      </c>
      <c r="R7" s="93">
        <v>0</v>
      </c>
      <c r="S7" s="94">
        <f t="shared" si="5"/>
        <v>0</v>
      </c>
      <c r="T7" s="95">
        <f>分析係数表!F10</f>
        <v>0.51654343606185527</v>
      </c>
      <c r="U7" s="96">
        <f t="shared" si="6"/>
        <v>0</v>
      </c>
      <c r="V7" s="97">
        <f>分析係数表!D10</f>
        <v>9.7799297694606213E-2</v>
      </c>
      <c r="W7" s="193">
        <f t="shared" si="7"/>
        <v>0</v>
      </c>
      <c r="X7" s="86">
        <f>分析係数表!E10</f>
        <v>2.6958057972911079E-2</v>
      </c>
      <c r="Y7" s="192">
        <f t="shared" si="8"/>
        <v>0</v>
      </c>
    </row>
    <row r="8" spans="1:25">
      <c r="A8" s="10" t="s">
        <v>228</v>
      </c>
      <c r="B8" s="9" t="s">
        <v>27</v>
      </c>
      <c r="C8" s="100"/>
      <c r="D8" s="120">
        <f>投入係数表!AJ8</f>
        <v>9.0567278599579074E-6</v>
      </c>
      <c r="E8" s="124">
        <f t="shared" si="9"/>
        <v>0</v>
      </c>
      <c r="F8" s="95">
        <f>分析係数表!C11</f>
        <v>2.1147201560344109E-2</v>
      </c>
      <c r="G8" s="124">
        <f t="shared" si="0"/>
        <v>0</v>
      </c>
      <c r="H8" s="124">
        <v>0</v>
      </c>
      <c r="I8" s="124">
        <f t="shared" si="1"/>
        <v>0</v>
      </c>
      <c r="J8" s="95">
        <f>分析係数表!G11</f>
        <v>0.2349962690544718</v>
      </c>
      <c r="K8" s="125">
        <f t="shared" si="2"/>
        <v>0</v>
      </c>
      <c r="L8" s="89"/>
      <c r="M8" s="90"/>
      <c r="N8" s="91">
        <f>分析係数表!H11</f>
        <v>-2.2238602446561594E-5</v>
      </c>
      <c r="O8" s="92">
        <f t="shared" si="3"/>
        <v>0</v>
      </c>
      <c r="P8" s="86">
        <f>分析係数表!C11</f>
        <v>2.1147201560344109E-2</v>
      </c>
      <c r="Q8" s="92">
        <f t="shared" si="4"/>
        <v>0</v>
      </c>
      <c r="R8" s="93">
        <v>0</v>
      </c>
      <c r="S8" s="94">
        <f t="shared" si="5"/>
        <v>0</v>
      </c>
      <c r="T8" s="95">
        <f>分析係数表!F11</f>
        <v>0.38828483104146677</v>
      </c>
      <c r="U8" s="96">
        <f t="shared" si="6"/>
        <v>0</v>
      </c>
      <c r="V8" s="97">
        <f>分析係数表!D11</f>
        <v>2.238567316917173E-2</v>
      </c>
      <c r="W8" s="193">
        <f t="shared" si="7"/>
        <v>0</v>
      </c>
      <c r="X8" s="86">
        <f>分析係数表!E11</f>
        <v>2.1852680950858117E-2</v>
      </c>
      <c r="Y8" s="192">
        <f t="shared" si="8"/>
        <v>0</v>
      </c>
    </row>
    <row r="9" spans="1:25">
      <c r="A9" s="10" t="s">
        <v>229</v>
      </c>
      <c r="B9" s="9" t="s">
        <v>196</v>
      </c>
      <c r="C9" s="100"/>
      <c r="D9" s="120">
        <f>投入係数表!AJ9</f>
        <v>8.3621465002365197E-3</v>
      </c>
      <c r="E9" s="124">
        <f t="shared" si="9"/>
        <v>0</v>
      </c>
      <c r="F9" s="95">
        <f>分析係数表!C12</f>
        <v>0.26979296775158057</v>
      </c>
      <c r="G9" s="124">
        <f t="shared" si="0"/>
        <v>0</v>
      </c>
      <c r="H9" s="124">
        <v>0</v>
      </c>
      <c r="I9" s="124">
        <f t="shared" si="1"/>
        <v>0</v>
      </c>
      <c r="J9" s="95">
        <f>分析係数表!G12</f>
        <v>0.14399966915404239</v>
      </c>
      <c r="K9" s="125">
        <f t="shared" si="2"/>
        <v>0</v>
      </c>
      <c r="L9" s="89"/>
      <c r="M9" s="90"/>
      <c r="N9" s="91">
        <f>分析係数表!H12</f>
        <v>8.4790563397567215E-2</v>
      </c>
      <c r="O9" s="92">
        <f t="shared" si="3"/>
        <v>0</v>
      </c>
      <c r="P9" s="86">
        <f>分析係数表!C12</f>
        <v>0.26979296775158057</v>
      </c>
      <c r="Q9" s="92">
        <f t="shared" si="4"/>
        <v>0</v>
      </c>
      <c r="R9" s="93">
        <v>0</v>
      </c>
      <c r="S9" s="94">
        <f t="shared" si="5"/>
        <v>0</v>
      </c>
      <c r="T9" s="95">
        <f>分析係数表!F12</f>
        <v>0.33481714299007204</v>
      </c>
      <c r="U9" s="96">
        <f t="shared" si="6"/>
        <v>0</v>
      </c>
      <c r="V9" s="97">
        <f>分析係数表!D12</f>
        <v>3.7088865741159563E-2</v>
      </c>
      <c r="W9" s="193">
        <f t="shared" si="7"/>
        <v>0</v>
      </c>
      <c r="X9" s="86">
        <f>分析係数表!E12</f>
        <v>3.539948357013805E-2</v>
      </c>
      <c r="Y9" s="192">
        <f t="shared" si="8"/>
        <v>0</v>
      </c>
    </row>
    <row r="10" spans="1:25">
      <c r="A10" s="10" t="s">
        <v>230</v>
      </c>
      <c r="B10" s="9" t="s">
        <v>28</v>
      </c>
      <c r="C10" s="100"/>
      <c r="D10" s="120">
        <f>投入係数表!AJ10</f>
        <v>2.8344074844799034E-3</v>
      </c>
      <c r="E10" s="124">
        <f t="shared" si="9"/>
        <v>0</v>
      </c>
      <c r="F10" s="95">
        <f>分析係数表!C13</f>
        <v>6.684233532602335E-2</v>
      </c>
      <c r="G10" s="124">
        <f t="shared" si="0"/>
        <v>0</v>
      </c>
      <c r="H10" s="124">
        <v>0</v>
      </c>
      <c r="I10" s="124">
        <f t="shared" si="1"/>
        <v>0</v>
      </c>
      <c r="J10" s="95">
        <f>分析係数表!G13</f>
        <v>0.23596605339775753</v>
      </c>
      <c r="K10" s="125">
        <f t="shared" si="2"/>
        <v>0</v>
      </c>
      <c r="L10" s="89"/>
      <c r="M10" s="90"/>
      <c r="N10" s="91">
        <f>分析係数表!H13</f>
        <v>1.6879182236800124E-2</v>
      </c>
      <c r="O10" s="92">
        <f t="shared" si="3"/>
        <v>0</v>
      </c>
      <c r="P10" s="86">
        <f>分析係数表!C13</f>
        <v>6.684233532602335E-2</v>
      </c>
      <c r="Q10" s="92">
        <f t="shared" si="4"/>
        <v>0</v>
      </c>
      <c r="R10" s="93">
        <v>0</v>
      </c>
      <c r="S10" s="94">
        <f t="shared" si="5"/>
        <v>0</v>
      </c>
      <c r="T10" s="95">
        <f>分析係数表!F13</f>
        <v>0.36934894381465649</v>
      </c>
      <c r="U10" s="96">
        <f t="shared" si="6"/>
        <v>0</v>
      </c>
      <c r="V10" s="97">
        <f>分析係数表!D13</f>
        <v>0.1651861487951434</v>
      </c>
      <c r="W10" s="193">
        <f t="shared" si="7"/>
        <v>0</v>
      </c>
      <c r="X10" s="86">
        <f>分析係数表!E13</f>
        <v>0.12199715046769498</v>
      </c>
      <c r="Y10" s="192">
        <f t="shared" si="8"/>
        <v>0</v>
      </c>
    </row>
    <row r="11" spans="1:25">
      <c r="A11" s="10" t="s">
        <v>231</v>
      </c>
      <c r="B11" s="9" t="s">
        <v>276</v>
      </c>
      <c r="C11" s="100"/>
      <c r="D11" s="120">
        <f>投入係数表!AJ11</f>
        <v>5.1504914668206777E-3</v>
      </c>
      <c r="E11" s="124">
        <f t="shared" si="9"/>
        <v>0</v>
      </c>
      <c r="F11" s="95">
        <f>分析係数表!C14</f>
        <v>0.21710827927701792</v>
      </c>
      <c r="G11" s="124">
        <f t="shared" si="0"/>
        <v>0</v>
      </c>
      <c r="H11" s="124">
        <v>0</v>
      </c>
      <c r="I11" s="124">
        <f t="shared" si="1"/>
        <v>0</v>
      </c>
      <c r="J11" s="95">
        <f>分析係数表!G14</f>
        <v>0.17574790290253137</v>
      </c>
      <c r="K11" s="125">
        <f t="shared" si="2"/>
        <v>0</v>
      </c>
      <c r="L11" s="89"/>
      <c r="M11" s="90"/>
      <c r="N11" s="91">
        <f>分析係数表!H14</f>
        <v>1.1225515443921091E-3</v>
      </c>
      <c r="O11" s="92">
        <f t="shared" si="3"/>
        <v>0</v>
      </c>
      <c r="P11" s="86">
        <f>分析係数表!C14</f>
        <v>0.21710827927701792</v>
      </c>
      <c r="Q11" s="92">
        <f t="shared" si="4"/>
        <v>0</v>
      </c>
      <c r="R11" s="93">
        <v>0</v>
      </c>
      <c r="S11" s="94">
        <f t="shared" si="5"/>
        <v>0</v>
      </c>
      <c r="T11" s="95">
        <f>分析係数表!F14</f>
        <v>0.32729567218469302</v>
      </c>
      <c r="U11" s="96">
        <f t="shared" si="6"/>
        <v>0</v>
      </c>
      <c r="V11" s="97">
        <f>分析係数表!D14</f>
        <v>4.5196804531672026E-2</v>
      </c>
      <c r="W11" s="193">
        <f t="shared" si="7"/>
        <v>0</v>
      </c>
      <c r="X11" s="86">
        <f>分析係数表!E14</f>
        <v>3.8130342673435243E-2</v>
      </c>
      <c r="Y11" s="192">
        <f t="shared" si="8"/>
        <v>0</v>
      </c>
    </row>
    <row r="12" spans="1:25">
      <c r="A12" s="10" t="s">
        <v>232</v>
      </c>
      <c r="B12" s="9" t="s">
        <v>29</v>
      </c>
      <c r="C12" s="100"/>
      <c r="D12" s="120">
        <f>投入係数表!AJ12</f>
        <v>0.13530089584971963</v>
      </c>
      <c r="E12" s="124">
        <f t="shared" si="9"/>
        <v>0</v>
      </c>
      <c r="F12" s="95">
        <f>分析係数表!C15</f>
        <v>0.1777237835164599</v>
      </c>
      <c r="G12" s="124">
        <f t="shared" si="0"/>
        <v>0</v>
      </c>
      <c r="H12" s="124">
        <v>0</v>
      </c>
      <c r="I12" s="124">
        <f t="shared" si="1"/>
        <v>0</v>
      </c>
      <c r="J12" s="95">
        <f>分析係数表!G15</f>
        <v>0.10387096116118634</v>
      </c>
      <c r="K12" s="125">
        <f t="shared" si="2"/>
        <v>0</v>
      </c>
      <c r="L12" s="89"/>
      <c r="M12" s="90"/>
      <c r="N12" s="91">
        <f>分析係数表!H15</f>
        <v>7.5144901505810619E-3</v>
      </c>
      <c r="O12" s="92">
        <f t="shared" si="3"/>
        <v>0</v>
      </c>
      <c r="P12" s="86">
        <f>分析係数表!C15</f>
        <v>0.1777237835164599</v>
      </c>
      <c r="Q12" s="92">
        <f t="shared" si="4"/>
        <v>0</v>
      </c>
      <c r="R12" s="93">
        <v>0</v>
      </c>
      <c r="S12" s="94">
        <f t="shared" si="5"/>
        <v>0</v>
      </c>
      <c r="T12" s="95">
        <f>分析係数表!F15</f>
        <v>0.33005409485469872</v>
      </c>
      <c r="U12" s="96">
        <f t="shared" si="6"/>
        <v>0</v>
      </c>
      <c r="V12" s="97">
        <f>分析係数表!D15</f>
        <v>1.862209422908882E-2</v>
      </c>
      <c r="W12" s="193">
        <f t="shared" si="7"/>
        <v>0</v>
      </c>
      <c r="X12" s="86">
        <f>分析係数表!E15</f>
        <v>1.8544573004253467E-2</v>
      </c>
      <c r="Y12" s="192">
        <f t="shared" si="8"/>
        <v>0</v>
      </c>
    </row>
    <row r="13" spans="1:25">
      <c r="A13" s="10" t="s">
        <v>233</v>
      </c>
      <c r="B13" s="9" t="s">
        <v>30</v>
      </c>
      <c r="C13" s="100"/>
      <c r="D13" s="120">
        <f>投入係数表!AJ13</f>
        <v>3.6498613275630365E-3</v>
      </c>
      <c r="E13" s="124">
        <f t="shared" si="9"/>
        <v>0</v>
      </c>
      <c r="F13" s="95">
        <f>分析係数表!C16</f>
        <v>0.12368252551663639</v>
      </c>
      <c r="G13" s="124">
        <f t="shared" si="0"/>
        <v>0</v>
      </c>
      <c r="H13" s="124">
        <v>0</v>
      </c>
      <c r="I13" s="124">
        <f t="shared" si="1"/>
        <v>0</v>
      </c>
      <c r="J13" s="95">
        <f>分析係数表!G16</f>
        <v>1.9772048092292722E-2</v>
      </c>
      <c r="K13" s="125">
        <f t="shared" si="2"/>
        <v>0</v>
      </c>
      <c r="L13" s="89"/>
      <c r="M13" s="90"/>
      <c r="N13" s="91">
        <f>分析係数表!H16</f>
        <v>1.7113434381227897E-2</v>
      </c>
      <c r="O13" s="92">
        <f t="shared" si="3"/>
        <v>0</v>
      </c>
      <c r="P13" s="86">
        <f>分析係数表!C16</f>
        <v>0.12368252551663639</v>
      </c>
      <c r="Q13" s="92">
        <f t="shared" si="4"/>
        <v>0</v>
      </c>
      <c r="R13" s="93">
        <v>0</v>
      </c>
      <c r="S13" s="94">
        <f t="shared" si="5"/>
        <v>0</v>
      </c>
      <c r="T13" s="95">
        <f>分析係数表!F16</f>
        <v>0.17086837167280561</v>
      </c>
      <c r="U13" s="96">
        <f t="shared" si="6"/>
        <v>0</v>
      </c>
      <c r="V13" s="97">
        <f>分析係数表!D16</f>
        <v>1.2952602682604767E-2</v>
      </c>
      <c r="W13" s="193">
        <f t="shared" si="7"/>
        <v>0</v>
      </c>
      <c r="X13" s="86">
        <f>分析係数表!E16</f>
        <v>1.2952602682604767E-2</v>
      </c>
      <c r="Y13" s="192">
        <f t="shared" si="8"/>
        <v>0</v>
      </c>
    </row>
    <row r="14" spans="1:25">
      <c r="A14" s="10" t="s">
        <v>2</v>
      </c>
      <c r="B14" s="9" t="s">
        <v>388</v>
      </c>
      <c r="C14" s="100"/>
      <c r="D14" s="120">
        <f>投入係数表!AJ14</f>
        <v>2.1262410329685793E-3</v>
      </c>
      <c r="E14" s="124">
        <f t="shared" si="9"/>
        <v>0</v>
      </c>
      <c r="F14" s="95">
        <f>分析係数表!C17</f>
        <v>0.19283956701830429</v>
      </c>
      <c r="G14" s="124">
        <f t="shared" si="0"/>
        <v>0</v>
      </c>
      <c r="H14" s="124">
        <v>0</v>
      </c>
      <c r="I14" s="124">
        <f t="shared" si="1"/>
        <v>0</v>
      </c>
      <c r="J14" s="95">
        <f>分析係数表!G17</f>
        <v>0.23402763404868787</v>
      </c>
      <c r="K14" s="125">
        <f t="shared" si="2"/>
        <v>0</v>
      </c>
      <c r="L14" s="89"/>
      <c r="M14" s="90"/>
      <c r="N14" s="91">
        <f>分析係数表!H17</f>
        <v>3.1766349957435482E-3</v>
      </c>
      <c r="O14" s="92">
        <f t="shared" si="3"/>
        <v>0</v>
      </c>
      <c r="P14" s="86">
        <f>分析係数表!C17</f>
        <v>0.19283956701830429</v>
      </c>
      <c r="Q14" s="92">
        <f t="shared" si="4"/>
        <v>0</v>
      </c>
      <c r="R14" s="93">
        <v>0</v>
      </c>
      <c r="S14" s="94">
        <f t="shared" si="5"/>
        <v>0</v>
      </c>
      <c r="T14" s="95">
        <f>分析係数表!F17</f>
        <v>0.36995154049829787</v>
      </c>
      <c r="U14" s="96">
        <f t="shared" si="6"/>
        <v>0</v>
      </c>
      <c r="V14" s="97">
        <f>分析係数表!D17</f>
        <v>4.4453920652026524E-2</v>
      </c>
      <c r="W14" s="193">
        <f t="shared" si="7"/>
        <v>0</v>
      </c>
      <c r="X14" s="86">
        <f>分析係数表!E17</f>
        <v>4.2061277361062542E-2</v>
      </c>
      <c r="Y14" s="192">
        <f t="shared" si="8"/>
        <v>0</v>
      </c>
    </row>
    <row r="15" spans="1:25">
      <c r="A15" s="10" t="s">
        <v>3</v>
      </c>
      <c r="B15" s="9" t="s">
        <v>31</v>
      </c>
      <c r="C15" s="100"/>
      <c r="D15" s="120">
        <f>投入係数表!AJ15</f>
        <v>7.9037367362478814E-4</v>
      </c>
      <c r="E15" s="124">
        <f t="shared" si="9"/>
        <v>0</v>
      </c>
      <c r="F15" s="95">
        <f>分析係数表!C18</f>
        <v>0.30630539049432115</v>
      </c>
      <c r="G15" s="124">
        <f t="shared" si="0"/>
        <v>0</v>
      </c>
      <c r="H15" s="124">
        <v>0</v>
      </c>
      <c r="I15" s="124">
        <f t="shared" si="1"/>
        <v>0</v>
      </c>
      <c r="J15" s="95">
        <f>分析係数表!G18</f>
        <v>0.21755179396051724</v>
      </c>
      <c r="K15" s="125">
        <f t="shared" si="2"/>
        <v>0</v>
      </c>
      <c r="L15" s="89"/>
      <c r="M15" s="90"/>
      <c r="N15" s="91">
        <f>分析係数表!H18</f>
        <v>5.3704565311248737E-4</v>
      </c>
      <c r="O15" s="92">
        <f t="shared" si="3"/>
        <v>0</v>
      </c>
      <c r="P15" s="86">
        <f>分析係数表!C18</f>
        <v>0.30630539049432115</v>
      </c>
      <c r="Q15" s="92">
        <f t="shared" si="4"/>
        <v>0</v>
      </c>
      <c r="R15" s="93">
        <v>0</v>
      </c>
      <c r="S15" s="94">
        <f t="shared" si="5"/>
        <v>0</v>
      </c>
      <c r="T15" s="95">
        <f>分析係数表!F18</f>
        <v>0.4635011306393737</v>
      </c>
      <c r="U15" s="96">
        <f t="shared" si="6"/>
        <v>0</v>
      </c>
      <c r="V15" s="97">
        <f>分析係数表!D18</f>
        <v>4.1488554421314744E-2</v>
      </c>
      <c r="W15" s="193">
        <f t="shared" si="7"/>
        <v>0</v>
      </c>
      <c r="X15" s="86">
        <f>分析係数表!E18</f>
        <v>3.8178621954614265E-2</v>
      </c>
      <c r="Y15" s="192">
        <f t="shared" si="8"/>
        <v>0</v>
      </c>
    </row>
    <row r="16" spans="1:25">
      <c r="A16" s="10" t="s">
        <v>4</v>
      </c>
      <c r="B16" s="9" t="s">
        <v>32</v>
      </c>
      <c r="C16" s="100"/>
      <c r="D16" s="120">
        <f>投入係数表!AJ16</f>
        <v>1.7416784346072899E-6</v>
      </c>
      <c r="E16" s="124">
        <f t="shared" si="9"/>
        <v>0</v>
      </c>
      <c r="F16" s="95">
        <f>分析係数表!C19</f>
        <v>0.36966314955627488</v>
      </c>
      <c r="G16" s="124">
        <f t="shared" si="0"/>
        <v>0</v>
      </c>
      <c r="H16" s="124">
        <v>0</v>
      </c>
      <c r="I16" s="124">
        <f t="shared" si="1"/>
        <v>0</v>
      </c>
      <c r="J16" s="95">
        <f>分析係数表!G19</f>
        <v>4.2381117789262797E-2</v>
      </c>
      <c r="K16" s="125">
        <f t="shared" si="2"/>
        <v>0</v>
      </c>
      <c r="L16" s="89"/>
      <c r="M16" s="90"/>
      <c r="N16" s="91">
        <f>分析係数表!H19</f>
        <v>-1.254655481313475E-4</v>
      </c>
      <c r="O16" s="92">
        <f t="shared" si="3"/>
        <v>0</v>
      </c>
      <c r="P16" s="86">
        <f>分析係数表!C19</f>
        <v>0.36966314955627488</v>
      </c>
      <c r="Q16" s="92">
        <f t="shared" si="4"/>
        <v>0</v>
      </c>
      <c r="R16" s="93">
        <v>0</v>
      </c>
      <c r="S16" s="94">
        <f t="shared" si="5"/>
        <v>0</v>
      </c>
      <c r="T16" s="95">
        <f>分析係数表!F19</f>
        <v>0.17645477862102601</v>
      </c>
      <c r="U16" s="96">
        <f t="shared" si="6"/>
        <v>0</v>
      </c>
      <c r="V16" s="97">
        <f>分析係数表!D19</f>
        <v>8.3109656186295868E-3</v>
      </c>
      <c r="W16" s="193">
        <f t="shared" si="7"/>
        <v>0</v>
      </c>
      <c r="X16" s="86">
        <f>分析係数表!E19</f>
        <v>8.1137788631236215E-3</v>
      </c>
      <c r="Y16" s="192">
        <f t="shared" si="8"/>
        <v>0</v>
      </c>
    </row>
    <row r="17" spans="1:25">
      <c r="A17" s="10" t="s">
        <v>5</v>
      </c>
      <c r="B17" s="9" t="s">
        <v>33</v>
      </c>
      <c r="C17" s="100"/>
      <c r="D17" s="120">
        <f>投入係数表!AJ17</f>
        <v>1.283965341992494E-3</v>
      </c>
      <c r="E17" s="124">
        <f t="shared" si="9"/>
        <v>0</v>
      </c>
      <c r="F17" s="95">
        <f>分析係数表!C20</f>
        <v>0.11840151680286914</v>
      </c>
      <c r="G17" s="124">
        <f t="shared" si="0"/>
        <v>0</v>
      </c>
      <c r="H17" s="124">
        <v>0</v>
      </c>
      <c r="I17" s="124">
        <f t="shared" si="1"/>
        <v>0</v>
      </c>
      <c r="J17" s="95">
        <f>分析係数表!G20</f>
        <v>0.11103277983246747</v>
      </c>
      <c r="K17" s="125">
        <f t="shared" si="2"/>
        <v>0</v>
      </c>
      <c r="L17" s="89"/>
      <c r="M17" s="90"/>
      <c r="N17" s="91">
        <f>分析係数表!H20</f>
        <v>6.0558701736942728E-4</v>
      </c>
      <c r="O17" s="92">
        <f t="shared" si="3"/>
        <v>0</v>
      </c>
      <c r="P17" s="86">
        <f>分析係数表!C20</f>
        <v>0.11840151680286914</v>
      </c>
      <c r="Q17" s="92">
        <f t="shared" si="4"/>
        <v>0</v>
      </c>
      <c r="R17" s="93">
        <v>0</v>
      </c>
      <c r="S17" s="94">
        <f t="shared" si="5"/>
        <v>0</v>
      </c>
      <c r="T17" s="95">
        <f>分析係数表!F20</f>
        <v>0.24737258814980315</v>
      </c>
      <c r="U17" s="96">
        <f t="shared" si="6"/>
        <v>0</v>
      </c>
      <c r="V17" s="97">
        <f>分析係数表!D20</f>
        <v>2.4837040813006365E-2</v>
      </c>
      <c r="W17" s="193">
        <f t="shared" si="7"/>
        <v>0</v>
      </c>
      <c r="X17" s="86">
        <f>分析係数表!E20</f>
        <v>2.4562278789456368E-2</v>
      </c>
      <c r="Y17" s="192">
        <f t="shared" si="8"/>
        <v>0</v>
      </c>
    </row>
    <row r="18" spans="1:25">
      <c r="A18" s="10" t="s">
        <v>6</v>
      </c>
      <c r="B18" s="9" t="s">
        <v>34</v>
      </c>
      <c r="C18" s="100"/>
      <c r="D18" s="120">
        <f>投入係数表!AJ18</f>
        <v>3.3370558807075675E-4</v>
      </c>
      <c r="E18" s="124">
        <f t="shared" si="9"/>
        <v>0</v>
      </c>
      <c r="F18" s="95">
        <f>分析係数表!C21</f>
        <v>0.26258212636596168</v>
      </c>
      <c r="G18" s="124">
        <f t="shared" si="0"/>
        <v>0</v>
      </c>
      <c r="H18" s="124">
        <v>0</v>
      </c>
      <c r="I18" s="124">
        <f t="shared" si="1"/>
        <v>0</v>
      </c>
      <c r="J18" s="95">
        <f>分析係数表!G21</f>
        <v>0.28467983327929475</v>
      </c>
      <c r="K18" s="125">
        <f t="shared" si="2"/>
        <v>0</v>
      </c>
      <c r="L18" s="89"/>
      <c r="M18" s="90"/>
      <c r="N18" s="91">
        <f>分析係数表!H21</f>
        <v>1.0324354165676096E-3</v>
      </c>
      <c r="O18" s="92">
        <f t="shared" si="3"/>
        <v>0</v>
      </c>
      <c r="P18" s="86">
        <f>分析係数表!C21</f>
        <v>0.26258212636596168</v>
      </c>
      <c r="Q18" s="92">
        <f t="shared" si="4"/>
        <v>0</v>
      </c>
      <c r="R18" s="93">
        <v>0</v>
      </c>
      <c r="S18" s="94">
        <f t="shared" si="5"/>
        <v>0</v>
      </c>
      <c r="T18" s="95">
        <f>分析係数表!F21</f>
        <v>0.42515189534375575</v>
      </c>
      <c r="U18" s="96">
        <f t="shared" si="6"/>
        <v>0</v>
      </c>
      <c r="V18" s="97">
        <f>分析係数表!D21</f>
        <v>6.1343946819791585E-2</v>
      </c>
      <c r="W18" s="193">
        <f t="shared" si="7"/>
        <v>0</v>
      </c>
      <c r="X18" s="86">
        <f>分析係数表!E21</f>
        <v>5.4343995376178865E-2</v>
      </c>
      <c r="Y18" s="192">
        <f t="shared" si="8"/>
        <v>0</v>
      </c>
    </row>
    <row r="19" spans="1:25">
      <c r="A19" s="10" t="s">
        <v>7</v>
      </c>
      <c r="B19" s="9" t="s">
        <v>277</v>
      </c>
      <c r="C19" s="100"/>
      <c r="D19" s="120">
        <f>投入係数表!AJ19</f>
        <v>0</v>
      </c>
      <c r="E19" s="124">
        <f t="shared" si="9"/>
        <v>0</v>
      </c>
      <c r="F19" s="95">
        <f>分析係数表!C22</f>
        <v>0.19256748567873505</v>
      </c>
      <c r="G19" s="124">
        <f t="shared" si="0"/>
        <v>0</v>
      </c>
      <c r="H19" s="124">
        <v>0</v>
      </c>
      <c r="I19" s="124">
        <f t="shared" si="1"/>
        <v>0</v>
      </c>
      <c r="J19" s="95">
        <f>分析係数表!G22</f>
        <v>0.19753386347788673</v>
      </c>
      <c r="K19" s="125">
        <f t="shared" si="2"/>
        <v>0</v>
      </c>
      <c r="L19" s="89"/>
      <c r="M19" s="90"/>
      <c r="N19" s="91">
        <f>分析係数表!H22</f>
        <v>4.8211298587508529E-5</v>
      </c>
      <c r="O19" s="92">
        <f t="shared" si="3"/>
        <v>0</v>
      </c>
      <c r="P19" s="86">
        <f>分析係数表!C22</f>
        <v>0.19256748567873505</v>
      </c>
      <c r="Q19" s="92">
        <f t="shared" si="4"/>
        <v>0</v>
      </c>
      <c r="R19" s="93">
        <v>0</v>
      </c>
      <c r="S19" s="94">
        <f t="shared" si="5"/>
        <v>0</v>
      </c>
      <c r="T19" s="95">
        <f>分析係数表!F22</f>
        <v>0.41915604646677446</v>
      </c>
      <c r="U19" s="96">
        <f t="shared" si="6"/>
        <v>0</v>
      </c>
      <c r="V19" s="97">
        <f>分析係数表!D22</f>
        <v>2.9425619037728289E-2</v>
      </c>
      <c r="W19" s="193">
        <f t="shared" si="7"/>
        <v>0</v>
      </c>
      <c r="X19" s="86">
        <f>分析係数表!E22</f>
        <v>2.8940662878506891E-2</v>
      </c>
      <c r="Y19" s="192">
        <f t="shared" si="8"/>
        <v>0</v>
      </c>
    </row>
    <row r="20" spans="1:25">
      <c r="A20" s="10" t="s">
        <v>8</v>
      </c>
      <c r="B20" s="9" t="s">
        <v>278</v>
      </c>
      <c r="C20" s="100"/>
      <c r="D20" s="120">
        <f>投入係数表!AJ20</f>
        <v>0</v>
      </c>
      <c r="E20" s="124">
        <f t="shared" si="9"/>
        <v>0</v>
      </c>
      <c r="F20" s="95">
        <f>分析係数表!C23</f>
        <v>0.20116432520583094</v>
      </c>
      <c r="G20" s="124">
        <f t="shared" si="0"/>
        <v>0</v>
      </c>
      <c r="H20" s="124">
        <v>0</v>
      </c>
      <c r="I20" s="124">
        <f t="shared" si="1"/>
        <v>0</v>
      </c>
      <c r="J20" s="95">
        <f>分析係数表!G23</f>
        <v>0.20785566100352021</v>
      </c>
      <c r="K20" s="125">
        <f t="shared" si="2"/>
        <v>0</v>
      </c>
      <c r="L20" s="89"/>
      <c r="M20" s="90"/>
      <c r="N20" s="91">
        <f>分析係数表!H23</f>
        <v>2.5225877402069866E-5</v>
      </c>
      <c r="O20" s="92">
        <f t="shared" si="3"/>
        <v>0</v>
      </c>
      <c r="P20" s="86">
        <f>分析係数表!C23</f>
        <v>0.20116432520583094</v>
      </c>
      <c r="Q20" s="92">
        <f t="shared" si="4"/>
        <v>0</v>
      </c>
      <c r="R20" s="93">
        <v>0</v>
      </c>
      <c r="S20" s="94">
        <f t="shared" si="5"/>
        <v>0</v>
      </c>
      <c r="T20" s="95">
        <f>分析係数表!F23</f>
        <v>0.42478695148042223</v>
      </c>
      <c r="U20" s="96">
        <f t="shared" si="6"/>
        <v>0</v>
      </c>
      <c r="V20" s="97">
        <f>分析係数表!D23</f>
        <v>3.5044555722743287E-2</v>
      </c>
      <c r="W20" s="193">
        <f t="shared" si="7"/>
        <v>0</v>
      </c>
      <c r="X20" s="86">
        <f>分析係数表!E23</f>
        <v>3.4275414947972954E-2</v>
      </c>
      <c r="Y20" s="192">
        <f t="shared" si="8"/>
        <v>0</v>
      </c>
    </row>
    <row r="21" spans="1:25">
      <c r="A21" s="10" t="s">
        <v>9</v>
      </c>
      <c r="B21" s="9" t="s">
        <v>279</v>
      </c>
      <c r="C21" s="100"/>
      <c r="D21" s="120">
        <f>投入係数表!AJ21</f>
        <v>1.0618316744426802E-2</v>
      </c>
      <c r="E21" s="124">
        <f t="shared" si="9"/>
        <v>0</v>
      </c>
      <c r="F21" s="95">
        <f>分析係数表!C24</f>
        <v>0.46796458506974481</v>
      </c>
      <c r="G21" s="124">
        <f t="shared" si="0"/>
        <v>0</v>
      </c>
      <c r="H21" s="124">
        <v>0</v>
      </c>
      <c r="I21" s="124">
        <f t="shared" si="1"/>
        <v>0</v>
      </c>
      <c r="J21" s="95">
        <f>分析係数表!G24</f>
        <v>0.19290112247208774</v>
      </c>
      <c r="K21" s="125">
        <f t="shared" si="2"/>
        <v>0</v>
      </c>
      <c r="L21" s="89"/>
      <c r="M21" s="90"/>
      <c r="N21" s="91">
        <f>分析係数表!H24</f>
        <v>1.1220536652328578E-3</v>
      </c>
      <c r="O21" s="92">
        <f t="shared" si="3"/>
        <v>0</v>
      </c>
      <c r="P21" s="86">
        <f>分析係数表!C24</f>
        <v>0.46796458506974481</v>
      </c>
      <c r="Q21" s="92">
        <f t="shared" si="4"/>
        <v>0</v>
      </c>
      <c r="R21" s="93">
        <v>0</v>
      </c>
      <c r="S21" s="94">
        <f t="shared" si="5"/>
        <v>0</v>
      </c>
      <c r="T21" s="95">
        <f>分析係数表!F24</f>
        <v>0.36341689561906876</v>
      </c>
      <c r="U21" s="96">
        <f t="shared" si="6"/>
        <v>0</v>
      </c>
      <c r="V21" s="97">
        <f>分析係数表!D24</f>
        <v>4.5804723184795566E-2</v>
      </c>
      <c r="W21" s="193">
        <f t="shared" si="7"/>
        <v>0</v>
      </c>
      <c r="X21" s="86">
        <f>分析係数表!E24</f>
        <v>4.4933066139114755E-2</v>
      </c>
      <c r="Y21" s="192">
        <f t="shared" si="8"/>
        <v>0</v>
      </c>
    </row>
    <row r="22" spans="1:25">
      <c r="A22" s="10" t="s">
        <v>10</v>
      </c>
      <c r="B22" s="9" t="s">
        <v>280</v>
      </c>
      <c r="C22" s="100"/>
      <c r="D22" s="120">
        <f>投入係数表!AJ22</f>
        <v>3.4833568692145798E-6</v>
      </c>
      <c r="E22" s="124">
        <f t="shared" si="9"/>
        <v>0</v>
      </c>
      <c r="F22" s="95">
        <f>分析係数表!C25</f>
        <v>0.11839811615034102</v>
      </c>
      <c r="G22" s="124">
        <f t="shared" si="0"/>
        <v>0</v>
      </c>
      <c r="H22" s="124">
        <v>0</v>
      </c>
      <c r="I22" s="124">
        <f t="shared" si="1"/>
        <v>0</v>
      </c>
      <c r="J22" s="95">
        <f>分析係数表!G25</f>
        <v>0.19601885967651284</v>
      </c>
      <c r="K22" s="125">
        <f t="shared" si="2"/>
        <v>0</v>
      </c>
      <c r="L22" s="89"/>
      <c r="M22" s="90"/>
      <c r="N22" s="91">
        <f>分析係数表!H25</f>
        <v>4.7721717414244671E-4</v>
      </c>
      <c r="O22" s="92">
        <f t="shared" si="3"/>
        <v>0</v>
      </c>
      <c r="P22" s="86">
        <f>分析係数表!C25</f>
        <v>0.11839811615034102</v>
      </c>
      <c r="Q22" s="92">
        <f t="shared" si="4"/>
        <v>0</v>
      </c>
      <c r="R22" s="93">
        <v>0</v>
      </c>
      <c r="S22" s="94">
        <f t="shared" si="5"/>
        <v>0</v>
      </c>
      <c r="T22" s="95">
        <f>分析係数表!F25</f>
        <v>0.34892899519140697</v>
      </c>
      <c r="U22" s="96">
        <f t="shared" si="6"/>
        <v>0</v>
      </c>
      <c r="V22" s="97">
        <f>分析係数表!D25</f>
        <v>3.4959095734715541E-2</v>
      </c>
      <c r="W22" s="193">
        <f t="shared" si="7"/>
        <v>0</v>
      </c>
      <c r="X22" s="86">
        <f>分析係数表!E25</f>
        <v>3.4440766876912506E-2</v>
      </c>
      <c r="Y22" s="192">
        <f t="shared" si="8"/>
        <v>0</v>
      </c>
    </row>
    <row r="23" spans="1:25">
      <c r="A23" s="10" t="s">
        <v>11</v>
      </c>
      <c r="B23" s="9" t="s">
        <v>35</v>
      </c>
      <c r="C23" s="100"/>
      <c r="D23" s="120">
        <f>投入係数表!AJ23</f>
        <v>7.280215856658472E-5</v>
      </c>
      <c r="E23" s="124">
        <f t="shared" si="9"/>
        <v>0</v>
      </c>
      <c r="F23" s="95">
        <f>分析係数表!C26</f>
        <v>0.29113960871661038</v>
      </c>
      <c r="G23" s="124">
        <f t="shared" si="0"/>
        <v>0</v>
      </c>
      <c r="H23" s="124">
        <v>0</v>
      </c>
      <c r="I23" s="124">
        <f t="shared" si="1"/>
        <v>0</v>
      </c>
      <c r="J23" s="95">
        <f>分析係数表!G26</f>
        <v>0.2004458717578543</v>
      </c>
      <c r="K23" s="125">
        <f t="shared" si="2"/>
        <v>0</v>
      </c>
      <c r="L23" s="89"/>
      <c r="M23" s="90"/>
      <c r="N23" s="91">
        <f>分析係数表!H26</f>
        <v>1.0726059667332082E-2</v>
      </c>
      <c r="O23" s="92">
        <f t="shared" si="3"/>
        <v>0</v>
      </c>
      <c r="P23" s="86">
        <f>分析係数表!C26</f>
        <v>0.29113960871661038</v>
      </c>
      <c r="Q23" s="92">
        <f t="shared" si="4"/>
        <v>0</v>
      </c>
      <c r="R23" s="93">
        <v>0</v>
      </c>
      <c r="S23" s="94">
        <f t="shared" si="5"/>
        <v>0</v>
      </c>
      <c r="T23" s="95">
        <f>分析係数表!F26</f>
        <v>0.34176102976079403</v>
      </c>
      <c r="U23" s="96">
        <f t="shared" si="6"/>
        <v>0</v>
      </c>
      <c r="V23" s="97">
        <f>分析係数表!D26</f>
        <v>2.5195355338839619E-2</v>
      </c>
      <c r="W23" s="193">
        <f t="shared" si="7"/>
        <v>0</v>
      </c>
      <c r="X23" s="86">
        <f>分析係数表!E26</f>
        <v>2.4685974681555249E-2</v>
      </c>
      <c r="Y23" s="192">
        <f t="shared" si="8"/>
        <v>0</v>
      </c>
    </row>
    <row r="24" spans="1:25">
      <c r="A24" s="10" t="s">
        <v>12</v>
      </c>
      <c r="B24" s="9" t="s">
        <v>389</v>
      </c>
      <c r="C24" s="100"/>
      <c r="D24" s="120">
        <f>投入係数表!AJ24</f>
        <v>2.5080169458344974E-5</v>
      </c>
      <c r="E24" s="124">
        <f t="shared" si="9"/>
        <v>0</v>
      </c>
      <c r="F24" s="95">
        <f>分析係数表!C27</f>
        <v>0.22390034937983039</v>
      </c>
      <c r="G24" s="124">
        <f t="shared" si="0"/>
        <v>0</v>
      </c>
      <c r="H24" s="124">
        <v>0</v>
      </c>
      <c r="I24" s="124">
        <f t="shared" si="1"/>
        <v>0</v>
      </c>
      <c r="J24" s="95">
        <f>分析係数表!G27</f>
        <v>0.17801424712710151</v>
      </c>
      <c r="K24" s="125">
        <f t="shared" si="2"/>
        <v>0</v>
      </c>
      <c r="L24" s="89"/>
      <c r="M24" s="90"/>
      <c r="N24" s="91">
        <f>分析係数表!H27</f>
        <v>1.001616696609949E-2</v>
      </c>
      <c r="O24" s="92">
        <f t="shared" si="3"/>
        <v>0</v>
      </c>
      <c r="P24" s="86">
        <f>分析係数表!C27</f>
        <v>0.22390034937983039</v>
      </c>
      <c r="Q24" s="92">
        <f t="shared" si="4"/>
        <v>0</v>
      </c>
      <c r="R24" s="93">
        <v>0</v>
      </c>
      <c r="S24" s="94">
        <f t="shared" si="5"/>
        <v>0</v>
      </c>
      <c r="T24" s="95">
        <f>分析係数表!F27</f>
        <v>0.3354402389489512</v>
      </c>
      <c r="U24" s="96">
        <f t="shared" si="6"/>
        <v>0</v>
      </c>
      <c r="V24" s="97">
        <f>分析係数表!D27</f>
        <v>2.2648101403620974E-2</v>
      </c>
      <c r="W24" s="193">
        <f t="shared" si="7"/>
        <v>0</v>
      </c>
      <c r="X24" s="86">
        <f>分析係数表!E27</f>
        <v>2.2430380263578655E-2</v>
      </c>
      <c r="Y24" s="192">
        <f t="shared" si="8"/>
        <v>0</v>
      </c>
    </row>
    <row r="25" spans="1:25">
      <c r="A25" s="10" t="s">
        <v>13</v>
      </c>
      <c r="B25" s="9" t="s">
        <v>197</v>
      </c>
      <c r="C25" s="100"/>
      <c r="D25" s="120">
        <f>投入係数表!AJ25</f>
        <v>0</v>
      </c>
      <c r="E25" s="124">
        <f t="shared" si="9"/>
        <v>0</v>
      </c>
      <c r="F25" s="95">
        <f>分析係数表!C28</f>
        <v>0.22512814125204084</v>
      </c>
      <c r="G25" s="124">
        <f t="shared" si="0"/>
        <v>0</v>
      </c>
      <c r="H25" s="124">
        <v>0</v>
      </c>
      <c r="I25" s="124">
        <f t="shared" si="1"/>
        <v>0</v>
      </c>
      <c r="J25" s="95">
        <f>分析係数表!G28</f>
        <v>0.17968722251031818</v>
      </c>
      <c r="K25" s="125">
        <f t="shared" si="2"/>
        <v>0</v>
      </c>
      <c r="L25" s="89"/>
      <c r="M25" s="90"/>
      <c r="N25" s="91">
        <f>分析係数表!H28</f>
        <v>8.1409051127791718E-3</v>
      </c>
      <c r="O25" s="92">
        <f t="shared" si="3"/>
        <v>0</v>
      </c>
      <c r="P25" s="86">
        <f>分析係数表!C28</f>
        <v>0.22512814125204084</v>
      </c>
      <c r="Q25" s="92">
        <f t="shared" si="4"/>
        <v>0</v>
      </c>
      <c r="R25" s="93">
        <v>0</v>
      </c>
      <c r="S25" s="94">
        <f t="shared" si="5"/>
        <v>0</v>
      </c>
      <c r="T25" s="95">
        <f>分析係数表!F28</f>
        <v>0.30733691598411605</v>
      </c>
      <c r="U25" s="96">
        <f t="shared" si="6"/>
        <v>0</v>
      </c>
      <c r="V25" s="97">
        <f>分析係数表!D28</f>
        <v>2.8688437249149327E-2</v>
      </c>
      <c r="W25" s="193">
        <f t="shared" si="7"/>
        <v>0</v>
      </c>
      <c r="X25" s="86">
        <f>分析係数表!E28</f>
        <v>2.8133457885501985E-2</v>
      </c>
      <c r="Y25" s="192">
        <f t="shared" si="8"/>
        <v>0</v>
      </c>
    </row>
    <row r="26" spans="1:25">
      <c r="A26" s="10" t="s">
        <v>14</v>
      </c>
      <c r="B26" s="9" t="s">
        <v>55</v>
      </c>
      <c r="C26" s="100"/>
      <c r="D26" s="120">
        <f>投入係数表!AJ26</f>
        <v>3.9208664919879307E-3</v>
      </c>
      <c r="E26" s="124">
        <f t="shared" si="9"/>
        <v>0</v>
      </c>
      <c r="F26" s="95">
        <f>分析係数表!C29</f>
        <v>0.20292812083079403</v>
      </c>
      <c r="G26" s="124">
        <f t="shared" si="0"/>
        <v>0</v>
      </c>
      <c r="H26" s="124">
        <v>0</v>
      </c>
      <c r="I26" s="124">
        <f t="shared" si="1"/>
        <v>0</v>
      </c>
      <c r="J26" s="95">
        <f>分析係数表!G29</f>
        <v>0.25422836329948895</v>
      </c>
      <c r="K26" s="125">
        <f t="shared" si="2"/>
        <v>0</v>
      </c>
      <c r="L26" s="89"/>
      <c r="M26" s="90"/>
      <c r="N26" s="91">
        <f>分析係数表!H29</f>
        <v>1.2173975242294967E-2</v>
      </c>
      <c r="O26" s="92">
        <f t="shared" si="3"/>
        <v>0</v>
      </c>
      <c r="P26" s="86">
        <f>分析係数表!C29</f>
        <v>0.20292812083079403</v>
      </c>
      <c r="Q26" s="92">
        <f t="shared" si="4"/>
        <v>0</v>
      </c>
      <c r="R26" s="93">
        <v>0</v>
      </c>
      <c r="S26" s="94">
        <f t="shared" si="5"/>
        <v>0</v>
      </c>
      <c r="T26" s="95">
        <f>分析係数表!F29</f>
        <v>0.40384720428768384</v>
      </c>
      <c r="U26" s="96">
        <f t="shared" si="6"/>
        <v>0</v>
      </c>
      <c r="V26" s="97">
        <f>分析係数表!D29</f>
        <v>7.670374473161555E-2</v>
      </c>
      <c r="W26" s="193">
        <f t="shared" si="7"/>
        <v>0</v>
      </c>
      <c r="X26" s="86">
        <f>分析係数表!E29</f>
        <v>6.1557890505000185E-2</v>
      </c>
      <c r="Y26" s="192">
        <f t="shared" si="8"/>
        <v>0</v>
      </c>
    </row>
    <row r="27" spans="1:25">
      <c r="A27" s="10" t="s">
        <v>15</v>
      </c>
      <c r="B27" s="9" t="s">
        <v>36</v>
      </c>
      <c r="C27" s="100"/>
      <c r="D27" s="120">
        <f>投入係数表!AJ27</f>
        <v>2.291700484256272E-3</v>
      </c>
      <c r="E27" s="124">
        <f t="shared" si="9"/>
        <v>0</v>
      </c>
      <c r="F27" s="95">
        <f>分析係数表!C30</f>
        <v>1</v>
      </c>
      <c r="G27" s="124">
        <f t="shared" si="0"/>
        <v>0</v>
      </c>
      <c r="H27" s="124">
        <v>0</v>
      </c>
      <c r="I27" s="124">
        <f t="shared" si="1"/>
        <v>0</v>
      </c>
      <c r="J27" s="95">
        <f>分析係数表!G30</f>
        <v>0.34673715455884868</v>
      </c>
      <c r="K27" s="125">
        <f t="shared" si="2"/>
        <v>0</v>
      </c>
      <c r="L27" s="89"/>
      <c r="M27" s="90"/>
      <c r="N27" s="91">
        <f>分析係数表!H30</f>
        <v>0</v>
      </c>
      <c r="O27" s="92">
        <f t="shared" si="3"/>
        <v>0</v>
      </c>
      <c r="P27" s="86">
        <f>分析係数表!C30</f>
        <v>1</v>
      </c>
      <c r="Q27" s="92">
        <f t="shared" si="4"/>
        <v>0</v>
      </c>
      <c r="R27" s="93">
        <v>0</v>
      </c>
      <c r="S27" s="94">
        <f t="shared" si="5"/>
        <v>0</v>
      </c>
      <c r="T27" s="95">
        <f>分析係数表!F30</f>
        <v>0.44336430675838301</v>
      </c>
      <c r="U27" s="96">
        <f t="shared" si="6"/>
        <v>0</v>
      </c>
      <c r="V27" s="97">
        <f>分析係数表!D30</f>
        <v>8.6867041025616112E-2</v>
      </c>
      <c r="W27" s="193">
        <f t="shared" si="7"/>
        <v>0</v>
      </c>
      <c r="X27" s="86">
        <f>分析係数表!E30</f>
        <v>6.5897217034789901E-2</v>
      </c>
      <c r="Y27" s="192">
        <f t="shared" si="8"/>
        <v>0</v>
      </c>
    </row>
    <row r="28" spans="1:25">
      <c r="A28" s="10" t="s">
        <v>16</v>
      </c>
      <c r="B28" s="9" t="s">
        <v>198</v>
      </c>
      <c r="C28" s="100"/>
      <c r="D28" s="120">
        <f>投入係数表!AJ28</f>
        <v>1.2144723724516632E-2</v>
      </c>
      <c r="E28" s="124">
        <f t="shared" si="9"/>
        <v>0</v>
      </c>
      <c r="F28" s="95">
        <f>分析係数表!C31</f>
        <v>0.99667993786519227</v>
      </c>
      <c r="G28" s="124">
        <f t="shared" si="0"/>
        <v>0</v>
      </c>
      <c r="H28" s="124">
        <v>0</v>
      </c>
      <c r="I28" s="124">
        <f t="shared" si="1"/>
        <v>0</v>
      </c>
      <c r="J28" s="95">
        <f>分析係数表!G31</f>
        <v>7.0744430198025232E-2</v>
      </c>
      <c r="K28" s="125">
        <f t="shared" si="2"/>
        <v>0</v>
      </c>
      <c r="L28" s="89"/>
      <c r="M28" s="90"/>
      <c r="N28" s="91">
        <f>分析係数表!H31</f>
        <v>1.5783931066306964E-2</v>
      </c>
      <c r="O28" s="92">
        <f t="shared" si="3"/>
        <v>0</v>
      </c>
      <c r="P28" s="86">
        <f>分析係数表!C31</f>
        <v>0.99667993786519227</v>
      </c>
      <c r="Q28" s="92">
        <f t="shared" si="4"/>
        <v>0</v>
      </c>
      <c r="R28" s="93">
        <v>0</v>
      </c>
      <c r="S28" s="94">
        <f t="shared" si="5"/>
        <v>0</v>
      </c>
      <c r="T28" s="95">
        <f>分析係数表!F31</f>
        <v>0.308369223350977</v>
      </c>
      <c r="U28" s="96">
        <f t="shared" si="6"/>
        <v>0</v>
      </c>
      <c r="V28" s="97">
        <f>分析係数表!D31</f>
        <v>6.5953615120199595E-3</v>
      </c>
      <c r="W28" s="193">
        <f t="shared" si="7"/>
        <v>0</v>
      </c>
      <c r="X28" s="86">
        <f>分析係数表!E31</f>
        <v>6.5953615120199595E-3</v>
      </c>
      <c r="Y28" s="192">
        <f t="shared" si="8"/>
        <v>0</v>
      </c>
    </row>
    <row r="29" spans="1:25">
      <c r="A29" s="10" t="s">
        <v>17</v>
      </c>
      <c r="B29" s="9" t="s">
        <v>281</v>
      </c>
      <c r="C29" s="100"/>
      <c r="D29" s="120">
        <f>投入係数表!AJ29</f>
        <v>4.7446803915571793E-3</v>
      </c>
      <c r="E29" s="124">
        <f t="shared" si="9"/>
        <v>0</v>
      </c>
      <c r="F29" s="95">
        <f>分析係数表!C32</f>
        <v>0.99973750468741629</v>
      </c>
      <c r="G29" s="124">
        <f t="shared" si="0"/>
        <v>0</v>
      </c>
      <c r="H29" s="124">
        <v>0</v>
      </c>
      <c r="I29" s="124">
        <f t="shared" si="1"/>
        <v>0</v>
      </c>
      <c r="J29" s="95">
        <f>分析係数表!G32</f>
        <v>0.13654952076677315</v>
      </c>
      <c r="K29" s="125">
        <f t="shared" si="2"/>
        <v>0</v>
      </c>
      <c r="L29" s="89"/>
      <c r="M29" s="90"/>
      <c r="N29" s="91">
        <f>分析係数表!H32</f>
        <v>6.1925380029087757E-3</v>
      </c>
      <c r="O29" s="92">
        <f t="shared" si="3"/>
        <v>0</v>
      </c>
      <c r="P29" s="86">
        <f>分析係数表!C32</f>
        <v>0.99973750468741629</v>
      </c>
      <c r="Q29" s="92">
        <f t="shared" si="4"/>
        <v>0</v>
      </c>
      <c r="R29" s="93">
        <v>0</v>
      </c>
      <c r="S29" s="94">
        <f t="shared" si="5"/>
        <v>0</v>
      </c>
      <c r="T29" s="95">
        <f>分析係数表!F32</f>
        <v>0.46980830670926516</v>
      </c>
      <c r="U29" s="96">
        <f t="shared" si="6"/>
        <v>0</v>
      </c>
      <c r="V29" s="97">
        <f>分析係数表!D32</f>
        <v>1.7896698615548455E-2</v>
      </c>
      <c r="W29" s="193">
        <f t="shared" si="7"/>
        <v>0</v>
      </c>
      <c r="X29" s="86">
        <f>分析係数表!E32</f>
        <v>1.7896698615548455E-2</v>
      </c>
      <c r="Y29" s="192">
        <f t="shared" si="8"/>
        <v>0</v>
      </c>
    </row>
    <row r="30" spans="1:25">
      <c r="A30" s="10" t="s">
        <v>18</v>
      </c>
      <c r="B30" s="9" t="s">
        <v>282</v>
      </c>
      <c r="C30" s="100"/>
      <c r="D30" s="120">
        <f>投入係数表!AJ30</f>
        <v>3.6293095220346705E-3</v>
      </c>
      <c r="E30" s="124">
        <f t="shared" si="9"/>
        <v>0</v>
      </c>
      <c r="F30" s="95">
        <f>分析係数表!C33</f>
        <v>0.92720800471848297</v>
      </c>
      <c r="G30" s="124">
        <f t="shared" si="0"/>
        <v>0</v>
      </c>
      <c r="H30" s="124">
        <v>0</v>
      </c>
      <c r="I30" s="124">
        <f t="shared" si="1"/>
        <v>0</v>
      </c>
      <c r="J30" s="95">
        <f>分析係数表!G33</f>
        <v>0.48251618559482062</v>
      </c>
      <c r="K30" s="125">
        <f t="shared" si="2"/>
        <v>0</v>
      </c>
      <c r="L30" s="89"/>
      <c r="M30" s="90"/>
      <c r="N30" s="91">
        <f>分析係数表!H33</f>
        <v>1.0711870111293417E-3</v>
      </c>
      <c r="O30" s="92">
        <f t="shared" si="3"/>
        <v>0</v>
      </c>
      <c r="P30" s="86">
        <f>分析係数表!C33</f>
        <v>0.92720800471848297</v>
      </c>
      <c r="Q30" s="92">
        <f t="shared" si="4"/>
        <v>0</v>
      </c>
      <c r="R30" s="93">
        <v>0</v>
      </c>
      <c r="S30" s="94">
        <f t="shared" si="5"/>
        <v>0</v>
      </c>
      <c r="T30" s="95">
        <f>分析係数表!F33</f>
        <v>0.61375438359859724</v>
      </c>
      <c r="U30" s="96">
        <f t="shared" si="6"/>
        <v>0</v>
      </c>
      <c r="V30" s="97">
        <f>分析係数表!D33</f>
        <v>6.3927479543206545E-2</v>
      </c>
      <c r="W30" s="193">
        <f t="shared" si="7"/>
        <v>0</v>
      </c>
      <c r="X30" s="86">
        <f>分析係数表!E33</f>
        <v>6.2471900008991998E-2</v>
      </c>
      <c r="Y30" s="192">
        <f t="shared" si="8"/>
        <v>0</v>
      </c>
    </row>
    <row r="31" spans="1:25">
      <c r="A31" s="10" t="s">
        <v>19</v>
      </c>
      <c r="B31" s="9" t="s">
        <v>283</v>
      </c>
      <c r="C31" s="100"/>
      <c r="D31" s="120">
        <f>投入係数表!AJ31</f>
        <v>5.1629618844124654E-2</v>
      </c>
      <c r="E31" s="124">
        <f t="shared" si="9"/>
        <v>0</v>
      </c>
      <c r="F31" s="95">
        <f>分析係数表!C34</f>
        <v>0.43058167090385968</v>
      </c>
      <c r="G31" s="124">
        <f t="shared" si="0"/>
        <v>0</v>
      </c>
      <c r="H31" s="124">
        <v>0</v>
      </c>
      <c r="I31" s="124">
        <f t="shared" si="1"/>
        <v>0</v>
      </c>
      <c r="J31" s="95">
        <f>分析係数表!G34</f>
        <v>0.40252218378442245</v>
      </c>
      <c r="K31" s="125">
        <f t="shared" si="2"/>
        <v>0</v>
      </c>
      <c r="L31" s="89"/>
      <c r="M31" s="90"/>
      <c r="N31" s="91">
        <f>分析係数表!H34</f>
        <v>0.17332617383102331</v>
      </c>
      <c r="O31" s="92">
        <f t="shared" si="3"/>
        <v>0</v>
      </c>
      <c r="P31" s="86">
        <f>分析係数表!C34</f>
        <v>0.43058167090385968</v>
      </c>
      <c r="Q31" s="92">
        <f t="shared" si="4"/>
        <v>0</v>
      </c>
      <c r="R31" s="93">
        <v>0</v>
      </c>
      <c r="S31" s="94">
        <f t="shared" si="5"/>
        <v>0</v>
      </c>
      <c r="T31" s="95">
        <f>分析係数表!F34</f>
        <v>0.66293540075026103</v>
      </c>
      <c r="U31" s="96">
        <f t="shared" si="6"/>
        <v>0</v>
      </c>
      <c r="V31" s="97">
        <f>分析係数表!D34</f>
        <v>0.16067471370017011</v>
      </c>
      <c r="W31" s="193">
        <f t="shared" si="7"/>
        <v>0</v>
      </c>
      <c r="X31" s="86">
        <f>分析係数表!E34</f>
        <v>0.14658203786750718</v>
      </c>
      <c r="Y31" s="192">
        <f t="shared" si="8"/>
        <v>0</v>
      </c>
    </row>
    <row r="32" spans="1:25">
      <c r="A32" s="10" t="s">
        <v>20</v>
      </c>
      <c r="B32" s="9" t="s">
        <v>37</v>
      </c>
      <c r="C32" s="100"/>
      <c r="D32" s="120">
        <f>投入係数表!AJ32</f>
        <v>8.296659391095286E-3</v>
      </c>
      <c r="E32" s="124">
        <f t="shared" si="9"/>
        <v>0</v>
      </c>
      <c r="F32" s="95">
        <f>分析係数表!C35</f>
        <v>0.85041941808411148</v>
      </c>
      <c r="G32" s="124">
        <f t="shared" si="0"/>
        <v>0</v>
      </c>
      <c r="H32" s="124">
        <v>0</v>
      </c>
      <c r="I32" s="124">
        <f t="shared" si="1"/>
        <v>0</v>
      </c>
      <c r="J32" s="95">
        <f>分析係数表!G35</f>
        <v>0.31439227022235533</v>
      </c>
      <c r="K32" s="125">
        <f t="shared" si="2"/>
        <v>0</v>
      </c>
      <c r="L32" s="89"/>
      <c r="M32" s="90"/>
      <c r="N32" s="91">
        <f>分析係数表!H35</f>
        <v>5.0116599150103677E-2</v>
      </c>
      <c r="O32" s="92">
        <f t="shared" si="3"/>
        <v>0</v>
      </c>
      <c r="P32" s="86">
        <f>分析係数表!C35</f>
        <v>0.85041941808411148</v>
      </c>
      <c r="Q32" s="92">
        <f t="shared" si="4"/>
        <v>0</v>
      </c>
      <c r="R32" s="93">
        <v>0</v>
      </c>
      <c r="S32" s="94">
        <f t="shared" si="5"/>
        <v>0</v>
      </c>
      <c r="T32" s="95">
        <f>分析係数表!F35</f>
        <v>0.64510687312527537</v>
      </c>
      <c r="U32" s="96">
        <f t="shared" si="6"/>
        <v>0</v>
      </c>
      <c r="V32" s="97">
        <f>分析係数表!D35</f>
        <v>4.4457450663799247E-2</v>
      </c>
      <c r="W32" s="193">
        <f t="shared" si="7"/>
        <v>0</v>
      </c>
      <c r="X32" s="86">
        <f>分析係数表!E35</f>
        <v>4.3787951741632962E-2</v>
      </c>
      <c r="Y32" s="192">
        <f t="shared" si="8"/>
        <v>0</v>
      </c>
    </row>
    <row r="33" spans="1:25">
      <c r="A33" s="10" t="s">
        <v>21</v>
      </c>
      <c r="B33" s="9" t="s">
        <v>38</v>
      </c>
      <c r="C33" s="100"/>
      <c r="D33" s="120">
        <f>投入係数表!AJ33</f>
        <v>1.6705134537692359E-2</v>
      </c>
      <c r="E33" s="124">
        <f t="shared" si="9"/>
        <v>0</v>
      </c>
      <c r="F33" s="95">
        <f>分析係数表!C36</f>
        <v>0.99367212085214862</v>
      </c>
      <c r="G33" s="124">
        <f t="shared" si="0"/>
        <v>0</v>
      </c>
      <c r="H33" s="124">
        <v>0</v>
      </c>
      <c r="I33" s="124">
        <f t="shared" si="1"/>
        <v>0</v>
      </c>
      <c r="J33" s="95">
        <f>分析係数表!G36</f>
        <v>5.4622350270852466E-2</v>
      </c>
      <c r="K33" s="125">
        <f t="shared" si="2"/>
        <v>0</v>
      </c>
      <c r="L33" s="89"/>
      <c r="M33" s="90"/>
      <c r="N33" s="91">
        <f>分析係数表!H36</f>
        <v>0.22260102528255266</v>
      </c>
      <c r="O33" s="92">
        <f t="shared" si="3"/>
        <v>0</v>
      </c>
      <c r="P33" s="86">
        <f>分析係数表!C36</f>
        <v>0.99367212085214862</v>
      </c>
      <c r="Q33" s="92">
        <f t="shared" si="4"/>
        <v>0</v>
      </c>
      <c r="R33" s="93">
        <v>0</v>
      </c>
      <c r="S33" s="94">
        <f t="shared" si="5"/>
        <v>0</v>
      </c>
      <c r="T33" s="95">
        <f>分析係数表!F36</f>
        <v>0.84078106922799567</v>
      </c>
      <c r="U33" s="96">
        <f t="shared" si="6"/>
        <v>0</v>
      </c>
      <c r="V33" s="97">
        <f>分析係数表!D36</f>
        <v>1.6146279761308086E-2</v>
      </c>
      <c r="W33" s="193">
        <f t="shared" si="7"/>
        <v>0</v>
      </c>
      <c r="X33" s="86">
        <f>分析係数表!E36</f>
        <v>1.4152245516969955E-2</v>
      </c>
      <c r="Y33" s="192">
        <f t="shared" si="8"/>
        <v>0</v>
      </c>
    </row>
    <row r="34" spans="1:25">
      <c r="A34" s="10" t="s">
        <v>22</v>
      </c>
      <c r="B34" s="9" t="s">
        <v>409</v>
      </c>
      <c r="C34" s="100"/>
      <c r="D34" s="120">
        <f>投入係数表!AJ34</f>
        <v>1.154941803556786E-2</v>
      </c>
      <c r="E34" s="124">
        <f t="shared" si="9"/>
        <v>0</v>
      </c>
      <c r="F34" s="95">
        <f>分析係数表!C37</f>
        <v>0.57178358697686016</v>
      </c>
      <c r="G34" s="124">
        <f t="shared" si="0"/>
        <v>0</v>
      </c>
      <c r="H34" s="124">
        <v>0</v>
      </c>
      <c r="I34" s="124">
        <f t="shared" si="1"/>
        <v>0</v>
      </c>
      <c r="J34" s="95">
        <f>分析係数表!G37</f>
        <v>0.36884830758302428</v>
      </c>
      <c r="K34" s="125">
        <f t="shared" si="2"/>
        <v>0</v>
      </c>
      <c r="L34" s="89"/>
      <c r="M34" s="90"/>
      <c r="N34" s="91">
        <f>分析係数表!H37</f>
        <v>4.5622990798280361E-2</v>
      </c>
      <c r="O34" s="92">
        <f t="shared" si="3"/>
        <v>0</v>
      </c>
      <c r="P34" s="86">
        <f>分析係数表!C37</f>
        <v>0.57178358697686016</v>
      </c>
      <c r="Q34" s="92">
        <f t="shared" si="4"/>
        <v>0</v>
      </c>
      <c r="R34" s="93">
        <v>0</v>
      </c>
      <c r="S34" s="94">
        <f t="shared" si="5"/>
        <v>0</v>
      </c>
      <c r="T34" s="95">
        <f>分析係数表!F37</f>
        <v>0.64429400301330442</v>
      </c>
      <c r="U34" s="96">
        <f t="shared" si="6"/>
        <v>0</v>
      </c>
      <c r="V34" s="97">
        <f>分析係数表!D37</f>
        <v>7.2142948725191447E-2</v>
      </c>
      <c r="W34" s="193">
        <f t="shared" si="7"/>
        <v>0</v>
      </c>
      <c r="X34" s="86">
        <f>分析係数表!E37</f>
        <v>6.9101643267789628E-2</v>
      </c>
      <c r="Y34" s="192">
        <f t="shared" si="8"/>
        <v>0</v>
      </c>
    </row>
    <row r="35" spans="1:25">
      <c r="A35" s="10" t="s">
        <v>23</v>
      </c>
      <c r="B35" s="9" t="s">
        <v>199</v>
      </c>
      <c r="C35" s="100"/>
      <c r="D35" s="120">
        <f>投入係数表!AJ35</f>
        <v>1.179778138034286E-2</v>
      </c>
      <c r="E35" s="124">
        <f t="shared" si="9"/>
        <v>0</v>
      </c>
      <c r="F35" s="95">
        <f>分析係数表!C38</f>
        <v>0.42668283982472699</v>
      </c>
      <c r="G35" s="124">
        <f t="shared" si="0"/>
        <v>0</v>
      </c>
      <c r="H35" s="124">
        <v>0</v>
      </c>
      <c r="I35" s="124">
        <f t="shared" si="1"/>
        <v>0</v>
      </c>
      <c r="J35" s="95">
        <f>分析係数表!G38</f>
        <v>0.18042179614021467</v>
      </c>
      <c r="K35" s="125">
        <f t="shared" si="2"/>
        <v>0</v>
      </c>
      <c r="L35" s="89"/>
      <c r="M35" s="90"/>
      <c r="N35" s="91">
        <f>分析係数表!H38</f>
        <v>3.1385057501308801E-2</v>
      </c>
      <c r="O35" s="92">
        <f t="shared" si="3"/>
        <v>0</v>
      </c>
      <c r="P35" s="86">
        <f>分析係数表!C38</f>
        <v>0.42668283982472699</v>
      </c>
      <c r="Q35" s="92">
        <f t="shared" si="4"/>
        <v>0</v>
      </c>
      <c r="R35" s="93">
        <v>0</v>
      </c>
      <c r="S35" s="94">
        <f t="shared" si="5"/>
        <v>0</v>
      </c>
      <c r="T35" s="95">
        <f>分析係数表!F38</f>
        <v>0.52437100026299643</v>
      </c>
      <c r="U35" s="96">
        <f t="shared" si="6"/>
        <v>0</v>
      </c>
      <c r="V35" s="97">
        <f>分析係数表!D38</f>
        <v>3.745569762927526E-2</v>
      </c>
      <c r="W35" s="193">
        <f t="shared" si="7"/>
        <v>0</v>
      </c>
      <c r="X35" s="86">
        <f>分析係数表!E38</f>
        <v>3.4218337111297577E-2</v>
      </c>
      <c r="Y35" s="192">
        <f t="shared" si="8"/>
        <v>0</v>
      </c>
    </row>
    <row r="36" spans="1:25">
      <c r="A36" s="10" t="s">
        <v>24</v>
      </c>
      <c r="B36" s="9" t="s">
        <v>39</v>
      </c>
      <c r="C36" s="100"/>
      <c r="D36" s="120">
        <f>投入係数表!AJ36</f>
        <v>0</v>
      </c>
      <c r="E36" s="124">
        <f t="shared" si="9"/>
        <v>0</v>
      </c>
      <c r="F36" s="95">
        <f>分析係数表!C39</f>
        <v>1</v>
      </c>
      <c r="G36" s="124">
        <f t="shared" si="0"/>
        <v>0</v>
      </c>
      <c r="H36" s="124">
        <v>0</v>
      </c>
      <c r="I36" s="124">
        <f t="shared" si="1"/>
        <v>0</v>
      </c>
      <c r="J36" s="95">
        <f>分析係数表!G39</f>
        <v>0.351753812215997</v>
      </c>
      <c r="K36" s="125">
        <f t="shared" si="2"/>
        <v>0</v>
      </c>
      <c r="L36" s="89"/>
      <c r="M36" s="90"/>
      <c r="N36" s="91">
        <f>分析係数表!H39</f>
        <v>2.6196741762610056E-3</v>
      </c>
      <c r="O36" s="92">
        <f t="shared" si="3"/>
        <v>0</v>
      </c>
      <c r="P36" s="86">
        <f>分析係数表!C39</f>
        <v>1</v>
      </c>
      <c r="Q36" s="92">
        <f t="shared" si="4"/>
        <v>0</v>
      </c>
      <c r="R36" s="93">
        <v>0</v>
      </c>
      <c r="S36" s="94">
        <f t="shared" si="5"/>
        <v>0</v>
      </c>
      <c r="T36" s="95">
        <f>分析係数表!F39</f>
        <v>0.70125652740175148</v>
      </c>
      <c r="U36" s="96">
        <f t="shared" si="6"/>
        <v>0</v>
      </c>
      <c r="V36" s="97">
        <f>分析係数表!D39</f>
        <v>5.4632803645743147E-2</v>
      </c>
      <c r="W36" s="193">
        <f t="shared" si="7"/>
        <v>0</v>
      </c>
      <c r="X36" s="86">
        <f>分析係数表!E39</f>
        <v>5.4632803645743147E-2</v>
      </c>
      <c r="Y36" s="192">
        <f t="shared" si="8"/>
        <v>0</v>
      </c>
    </row>
    <row r="37" spans="1:25">
      <c r="A37" s="10" t="s">
        <v>25</v>
      </c>
      <c r="B37" s="9" t="s">
        <v>40</v>
      </c>
      <c r="C37" s="100"/>
      <c r="D37" s="120">
        <f>投入係数表!AJ37</f>
        <v>9.1960621347264907E-5</v>
      </c>
      <c r="E37" s="124">
        <f t="shared" si="9"/>
        <v>0</v>
      </c>
      <c r="F37" s="95">
        <f>分析係数表!C40</f>
        <v>0.86812466863195592</v>
      </c>
      <c r="G37" s="124">
        <f t="shared" si="0"/>
        <v>0</v>
      </c>
      <c r="H37" s="124">
        <v>0</v>
      </c>
      <c r="I37" s="124">
        <f t="shared" si="1"/>
        <v>0</v>
      </c>
      <c r="J37" s="95">
        <f>分析係数表!G40</f>
        <v>0.5308449982881025</v>
      </c>
      <c r="K37" s="125">
        <f t="shared" si="2"/>
        <v>0</v>
      </c>
      <c r="L37" s="89"/>
      <c r="M37" s="90"/>
      <c r="N37" s="91">
        <f>分析係数表!H40</f>
        <v>3.1726768564274997E-2</v>
      </c>
      <c r="O37" s="92">
        <f t="shared" si="3"/>
        <v>0</v>
      </c>
      <c r="P37" s="86">
        <f>分析係数表!C40</f>
        <v>0.86812466863195592</v>
      </c>
      <c r="Q37" s="92">
        <f t="shared" si="4"/>
        <v>0</v>
      </c>
      <c r="R37" s="93">
        <v>0</v>
      </c>
      <c r="S37" s="94">
        <f t="shared" si="5"/>
        <v>0</v>
      </c>
      <c r="T37" s="95">
        <f>分析係数表!F40</f>
        <v>0.72849135138041188</v>
      </c>
      <c r="U37" s="96">
        <f t="shared" si="6"/>
        <v>0</v>
      </c>
      <c r="V37" s="97">
        <f>分析係数表!D40</f>
        <v>7.8167788596215718E-2</v>
      </c>
      <c r="W37" s="193">
        <f t="shared" si="7"/>
        <v>0</v>
      </c>
      <c r="X37" s="86">
        <f>分析係数表!E40</f>
        <v>7.1051953968348291E-2</v>
      </c>
      <c r="Y37" s="192">
        <f t="shared" si="8"/>
        <v>0</v>
      </c>
    </row>
    <row r="38" spans="1:25">
      <c r="A38" s="10" t="s">
        <v>26</v>
      </c>
      <c r="B38" s="9" t="s">
        <v>285</v>
      </c>
      <c r="C38" s="85">
        <f>最終需要_まとめ!C39</f>
        <v>0</v>
      </c>
      <c r="D38" s="120">
        <f>投入係数表!AJ38</f>
        <v>1.5854847125917081E-2</v>
      </c>
      <c r="E38" s="124">
        <f t="shared" si="9"/>
        <v>0</v>
      </c>
      <c r="F38" s="95">
        <f>分析係数表!C41</f>
        <v>0.9999434031873089</v>
      </c>
      <c r="G38" s="124">
        <f t="shared" si="0"/>
        <v>0</v>
      </c>
      <c r="H38" s="124">
        <v>0</v>
      </c>
      <c r="I38" s="124">
        <f t="shared" si="1"/>
        <v>0</v>
      </c>
      <c r="J38" s="95">
        <f>分析係数表!G41</f>
        <v>0.50163334603597476</v>
      </c>
      <c r="K38" s="125">
        <f t="shared" si="2"/>
        <v>0</v>
      </c>
      <c r="L38" s="89"/>
      <c r="M38" s="90"/>
      <c r="N38" s="91">
        <f>分析係数表!H41</f>
        <v>4.605647758626856E-2</v>
      </c>
      <c r="O38" s="92">
        <f t="shared" si="3"/>
        <v>0</v>
      </c>
      <c r="P38" s="86">
        <f>分析係数表!C41</f>
        <v>0.9999434031873089</v>
      </c>
      <c r="Q38" s="92">
        <f t="shared" si="4"/>
        <v>0</v>
      </c>
      <c r="R38" s="93">
        <v>0</v>
      </c>
      <c r="S38" s="94">
        <f t="shared" si="5"/>
        <v>0</v>
      </c>
      <c r="T38" s="95">
        <f>分析係数表!F41</f>
        <v>0.6065809667987323</v>
      </c>
      <c r="U38" s="96">
        <f t="shared" si="6"/>
        <v>0</v>
      </c>
      <c r="V38" s="97">
        <f>分析係数表!D41</f>
        <v>0.10372147914479408</v>
      </c>
      <c r="W38" s="193">
        <f t="shared" si="7"/>
        <v>0</v>
      </c>
      <c r="X38" s="86">
        <f>分析係数表!E41</f>
        <v>9.872112035903656E-2</v>
      </c>
      <c r="Y38" s="192">
        <f t="shared" si="8"/>
        <v>0</v>
      </c>
    </row>
    <row r="39" spans="1:25">
      <c r="A39" s="10" t="s">
        <v>56</v>
      </c>
      <c r="B39" s="9" t="s">
        <v>391</v>
      </c>
      <c r="C39" s="100"/>
      <c r="D39" s="120">
        <f>投入係数表!AJ39</f>
        <v>1.0115668348199139E-3</v>
      </c>
      <c r="E39" s="124">
        <f t="shared" si="9"/>
        <v>0</v>
      </c>
      <c r="F39" s="95">
        <f>分析係数表!C42</f>
        <v>0.93692850875802069</v>
      </c>
      <c r="G39" s="124">
        <f>E39*F39</f>
        <v>0</v>
      </c>
      <c r="H39" s="124">
        <v>0</v>
      </c>
      <c r="I39" s="124">
        <f>C39+H39</f>
        <v>0</v>
      </c>
      <c r="J39" s="95">
        <f>分析係数表!G42</f>
        <v>0.49922072097325781</v>
      </c>
      <c r="K39" s="125">
        <f>I39*J39</f>
        <v>0</v>
      </c>
      <c r="L39" s="89"/>
      <c r="M39" s="90"/>
      <c r="N39" s="91">
        <f>分析係数表!H42</f>
        <v>1.1809361738003208E-2</v>
      </c>
      <c r="O39" s="92">
        <f t="shared" si="3"/>
        <v>0</v>
      </c>
      <c r="P39" s="86">
        <f>分析係数表!C42</f>
        <v>0.93692850875802069</v>
      </c>
      <c r="Q39" s="92">
        <f>O39*P39</f>
        <v>0</v>
      </c>
      <c r="R39" s="93">
        <v>0</v>
      </c>
      <c r="S39" s="94">
        <f>I39+R39</f>
        <v>0</v>
      </c>
      <c r="T39" s="95">
        <f>分析係数表!F42</f>
        <v>0.57339238661209846</v>
      </c>
      <c r="U39" s="96">
        <f t="shared" si="6"/>
        <v>0</v>
      </c>
      <c r="V39" s="97">
        <f>分析係数表!D42</f>
        <v>0.13686157986208444</v>
      </c>
      <c r="W39" s="193">
        <f t="shared" si="7"/>
        <v>0</v>
      </c>
      <c r="X39" s="86">
        <f>分析係数表!E42</f>
        <v>0.12798116275158378</v>
      </c>
      <c r="Y39" s="192">
        <f t="shared" si="8"/>
        <v>0</v>
      </c>
    </row>
    <row r="40" spans="1:25">
      <c r="A40" s="10" t="s">
        <v>200</v>
      </c>
      <c r="B40" s="9" t="s">
        <v>41</v>
      </c>
      <c r="C40" s="100"/>
      <c r="D40" s="120">
        <f>投入係数表!AJ40</f>
        <v>4.7485469176820075E-2</v>
      </c>
      <c r="E40" s="124">
        <f t="shared" si="9"/>
        <v>0</v>
      </c>
      <c r="F40" s="95">
        <f>分析係数表!C43</f>
        <v>0.64668770435795053</v>
      </c>
      <c r="G40" s="124">
        <f>E40*F40</f>
        <v>0</v>
      </c>
      <c r="H40" s="124">
        <v>0</v>
      </c>
      <c r="I40" s="124">
        <f>C40+H40</f>
        <v>0</v>
      </c>
      <c r="J40" s="95">
        <f>分析係数表!G43</f>
        <v>0.34525361813281841</v>
      </c>
      <c r="K40" s="125">
        <f>I40*J40</f>
        <v>0</v>
      </c>
      <c r="L40" s="89"/>
      <c r="M40" s="90"/>
      <c r="N40" s="91">
        <f>分析係数表!H43</f>
        <v>1.6687581740348217E-2</v>
      </c>
      <c r="O40" s="92">
        <f t="shared" si="3"/>
        <v>0</v>
      </c>
      <c r="P40" s="86">
        <f>分析係数表!C43</f>
        <v>0.64668770435795053</v>
      </c>
      <c r="Q40" s="92">
        <f>O40*P40</f>
        <v>0</v>
      </c>
      <c r="R40" s="93">
        <v>0</v>
      </c>
      <c r="S40" s="94">
        <f>I40+R40</f>
        <v>0</v>
      </c>
      <c r="T40" s="95">
        <f>分析係数表!F43</f>
        <v>0.5971160790993254</v>
      </c>
      <c r="U40" s="96">
        <f t="shared" si="6"/>
        <v>0</v>
      </c>
      <c r="V40" s="97">
        <f>分析係数表!D43</f>
        <v>0.11965406207615147</v>
      </c>
      <c r="W40" s="193">
        <f t="shared" si="7"/>
        <v>0</v>
      </c>
      <c r="X40" s="86">
        <f>分析係数表!E43</f>
        <v>0.10089499703022012</v>
      </c>
      <c r="Y40" s="192">
        <f t="shared" si="8"/>
        <v>0</v>
      </c>
    </row>
    <row r="41" spans="1:25">
      <c r="A41" s="10" t="s">
        <v>352</v>
      </c>
      <c r="B41" s="9" t="s">
        <v>42</v>
      </c>
      <c r="C41" s="100"/>
      <c r="D41" s="120">
        <f>投入係数表!AJ41</f>
        <v>1.2254449465896891E-2</v>
      </c>
      <c r="E41" s="124">
        <f t="shared" si="9"/>
        <v>0</v>
      </c>
      <c r="F41" s="95">
        <f>分析係数表!C44</f>
        <v>0.69156580457188765</v>
      </c>
      <c r="G41" s="124">
        <f>E41*F41</f>
        <v>0</v>
      </c>
      <c r="H41" s="124">
        <v>0</v>
      </c>
      <c r="I41" s="124">
        <f>C41+H41</f>
        <v>0</v>
      </c>
      <c r="J41" s="95">
        <f>分析係数表!G44</f>
        <v>0.27271905819722003</v>
      </c>
      <c r="K41" s="125">
        <f>I41*J41</f>
        <v>0</v>
      </c>
      <c r="L41" s="89"/>
      <c r="M41" s="90"/>
      <c r="N41" s="91">
        <f>分析係数表!H44</f>
        <v>0.15674397651271663</v>
      </c>
      <c r="O41" s="92">
        <f t="shared" si="3"/>
        <v>0</v>
      </c>
      <c r="P41" s="86">
        <f>分析係数表!C44</f>
        <v>0.69156580457188765</v>
      </c>
      <c r="Q41" s="92">
        <f>O41*P41</f>
        <v>0</v>
      </c>
      <c r="R41" s="93">
        <v>0</v>
      </c>
      <c r="S41" s="94">
        <f>I41+R41</f>
        <v>0</v>
      </c>
      <c r="T41" s="95">
        <f>分析係数表!F44</f>
        <v>0.50862281906626206</v>
      </c>
      <c r="U41" s="96">
        <f t="shared" si="6"/>
        <v>0</v>
      </c>
      <c r="V41" s="97">
        <f>分析係数表!D44</f>
        <v>0.14406819380410243</v>
      </c>
      <c r="W41" s="193">
        <f t="shared" si="7"/>
        <v>0</v>
      </c>
      <c r="X41" s="86">
        <f>分析係数表!E44</f>
        <v>0.11993705213297758</v>
      </c>
      <c r="Y41" s="192">
        <f t="shared" si="8"/>
        <v>0</v>
      </c>
    </row>
    <row r="42" spans="1:25">
      <c r="A42" s="10" t="s">
        <v>353</v>
      </c>
      <c r="B42" s="9" t="s">
        <v>287</v>
      </c>
      <c r="C42" s="100"/>
      <c r="D42" s="120">
        <f>投入係数表!AJ42</f>
        <v>2.2990155336816225E-3</v>
      </c>
      <c r="E42" s="124">
        <f t="shared" si="9"/>
        <v>0</v>
      </c>
      <c r="F42" s="95">
        <f>分析係数表!C45</f>
        <v>1</v>
      </c>
      <c r="G42" s="124">
        <f>E42*F42</f>
        <v>0</v>
      </c>
      <c r="H42" s="124">
        <v>0</v>
      </c>
      <c r="I42" s="124">
        <f>C42+H42</f>
        <v>0</v>
      </c>
      <c r="J42" s="95">
        <f>分析係数表!G45</f>
        <v>0</v>
      </c>
      <c r="K42" s="125">
        <f>I42*J42</f>
        <v>0</v>
      </c>
      <c r="L42" s="89"/>
      <c r="M42" s="90"/>
      <c r="N42" s="91">
        <f>分析係数表!H45</f>
        <v>0</v>
      </c>
      <c r="O42" s="92">
        <f t="shared" si="3"/>
        <v>0</v>
      </c>
      <c r="P42" s="86">
        <f>分析係数表!C45</f>
        <v>1</v>
      </c>
      <c r="Q42" s="92">
        <f>O42*P42</f>
        <v>0</v>
      </c>
      <c r="R42" s="93">
        <v>0</v>
      </c>
      <c r="S42" s="94">
        <f>I42+R42</f>
        <v>0</v>
      </c>
      <c r="T42" s="95">
        <f>分析係数表!F45</f>
        <v>0</v>
      </c>
      <c r="U42" s="96">
        <f t="shared" si="6"/>
        <v>0</v>
      </c>
      <c r="V42" s="97">
        <f>分析係数表!D45</f>
        <v>0</v>
      </c>
      <c r="W42" s="193">
        <f t="shared" si="7"/>
        <v>0</v>
      </c>
      <c r="X42" s="86">
        <f>分析係数表!E45</f>
        <v>0</v>
      </c>
      <c r="Y42" s="192">
        <f t="shared" si="8"/>
        <v>0</v>
      </c>
    </row>
    <row r="43" spans="1:25">
      <c r="A43" s="10" t="s">
        <v>354</v>
      </c>
      <c r="B43" s="9" t="s">
        <v>288</v>
      </c>
      <c r="C43" s="100"/>
      <c r="D43" s="120">
        <f>投入係数表!AJ43</f>
        <v>3.6265228365392988E-3</v>
      </c>
      <c r="E43" s="124">
        <f t="shared" si="9"/>
        <v>0</v>
      </c>
      <c r="F43" s="95">
        <f>分析係数表!C46</f>
        <v>0.99300149364803736</v>
      </c>
      <c r="G43" s="124">
        <f>E43*F43</f>
        <v>0</v>
      </c>
      <c r="H43" s="124">
        <v>0</v>
      </c>
      <c r="I43" s="124">
        <f>C43+H43</f>
        <v>0</v>
      </c>
      <c r="J43" s="95">
        <f>分析係数表!G46</f>
        <v>1.2662527198429125E-2</v>
      </c>
      <c r="K43" s="125">
        <f>I43*J43</f>
        <v>0</v>
      </c>
      <c r="L43" s="89"/>
      <c r="M43" s="90"/>
      <c r="N43" s="91">
        <f>分析係数表!H46</f>
        <v>3.642815848522589E-5</v>
      </c>
      <c r="O43" s="92">
        <f t="shared" si="3"/>
        <v>0</v>
      </c>
      <c r="P43" s="86">
        <f>分析係数表!C46</f>
        <v>0.99300149364803736</v>
      </c>
      <c r="Q43" s="92">
        <f>O43*P43</f>
        <v>0</v>
      </c>
      <c r="R43" s="93">
        <v>0</v>
      </c>
      <c r="S43" s="94">
        <f>I43+R43</f>
        <v>0</v>
      </c>
      <c r="T43" s="95">
        <f>分析係数表!F46</f>
        <v>0.42786180544499286</v>
      </c>
      <c r="U43" s="96">
        <f t="shared" si="6"/>
        <v>0</v>
      </c>
      <c r="V43" s="97">
        <f>分析係数表!D46</f>
        <v>2.303242583452741E-3</v>
      </c>
      <c r="W43" s="193">
        <f t="shared" si="7"/>
        <v>0</v>
      </c>
      <c r="X43" s="86">
        <f>分析係数表!E46</f>
        <v>2.2926285623308391E-3</v>
      </c>
      <c r="Y43" s="192">
        <f t="shared" si="8"/>
        <v>0</v>
      </c>
    </row>
    <row r="44" spans="1:25">
      <c r="A44" s="216">
        <v>40</v>
      </c>
      <c r="B44" s="20" t="s">
        <v>156</v>
      </c>
      <c r="C44" s="224">
        <f>SUM(C5:C43)</f>
        <v>0</v>
      </c>
      <c r="D44" s="121">
        <f>投入係数表!AJ44</f>
        <v>0.38270875583549357</v>
      </c>
      <c r="E44" s="107">
        <f>SUM(E5:E43)</f>
        <v>0</v>
      </c>
      <c r="F44" s="109">
        <f>分析係数表!C47</f>
        <v>0.58532523599566522</v>
      </c>
      <c r="G44" s="107">
        <f>SUM(G5:G43)</f>
        <v>0</v>
      </c>
      <c r="H44" s="107">
        <f>SUM(H5:H43)</f>
        <v>0</v>
      </c>
      <c r="I44" s="107">
        <f>SUM(I5:I43)</f>
        <v>0</v>
      </c>
      <c r="J44" s="109">
        <f>分析係数表!G47</f>
        <v>0.25475569279079324</v>
      </c>
      <c r="K44" s="126">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90">
        <f>SUM(W5:W43)</f>
        <v>0</v>
      </c>
      <c r="X44" s="103">
        <f>分析係数表!E47</f>
        <v>5.7136770824146227E-2</v>
      </c>
      <c r="Y44" s="191">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customWidth="1"/>
    <col min="6" max="16384" width="8.875" style="5"/>
  </cols>
  <sheetData>
    <row r="1" spans="1:25" ht="13.5">
      <c r="B1" s="71" t="s">
        <v>355</v>
      </c>
      <c r="C1" s="72"/>
      <c r="D1" s="72"/>
      <c r="E1" s="72"/>
      <c r="F1" s="73"/>
      <c r="G1" s="72" t="s">
        <v>392</v>
      </c>
    </row>
    <row r="2" spans="1:25">
      <c r="B2" s="5" t="s">
        <v>391</v>
      </c>
      <c r="S2" s="5" t="s">
        <v>158</v>
      </c>
      <c r="U2" s="74" t="s">
        <v>216</v>
      </c>
      <c r="W2" s="5" t="s">
        <v>135</v>
      </c>
      <c r="Y2" s="5" t="s">
        <v>159</v>
      </c>
    </row>
    <row r="3" spans="1:25" ht="45">
      <c r="B3" s="75"/>
      <c r="C3" s="76" t="s">
        <v>234</v>
      </c>
      <c r="D3" s="76" t="s">
        <v>423</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120">
        <f>投入係数表!AK5</f>
        <v>2.2257106015585578E-3</v>
      </c>
      <c r="E5" s="124">
        <f>$C$39*D5</f>
        <v>6.9998598419016636E-2</v>
      </c>
      <c r="F5" s="95">
        <f>分析係数表!C8</f>
        <v>0.16988323914406789</v>
      </c>
      <c r="G5" s="124">
        <f t="shared" ref="G5:G38" si="0">E5*F5</f>
        <v>1.1891588634967375E-2</v>
      </c>
      <c r="H5" s="124">
        <f t="array" ref="H5:H43">MMULT(逆行列係数!C5:AO43,'35'!G5:G43)</f>
        <v>1.3311707701602588E-2</v>
      </c>
      <c r="I5" s="124">
        <f t="shared" ref="I5:I38" si="1">C5+H5</f>
        <v>1.3311707701602588E-2</v>
      </c>
      <c r="J5" s="95">
        <f>分析係数表!G8</f>
        <v>0.11982810575688495</v>
      </c>
      <c r="K5" s="125">
        <f t="shared" ref="K5:K38" si="2">I5*J5</f>
        <v>1.5951167182723747E-3</v>
      </c>
      <c r="L5" s="89" t="s">
        <v>183</v>
      </c>
      <c r="M5" s="90" t="s">
        <v>183</v>
      </c>
      <c r="N5" s="91">
        <f>分析係数表!H8</f>
        <v>1.1007693311748612E-2</v>
      </c>
      <c r="O5" s="92">
        <f t="shared" ref="O5:O43" si="3">$M$44*N5</f>
        <v>0.12873083309656394</v>
      </c>
      <c r="P5" s="86">
        <f>分析係数表!C8</f>
        <v>0.16988323914406789</v>
      </c>
      <c r="Q5" s="92">
        <f t="shared" ref="Q5:Q38" si="4">O5*P5</f>
        <v>2.1869210904158661E-2</v>
      </c>
      <c r="R5" s="93">
        <f t="array" ref="R5:R43">MMULT(逆行列係数!C5:AO43,'35'!Q5:Q43)</f>
        <v>3.6648260215574317E-2</v>
      </c>
      <c r="S5" s="94">
        <f t="shared" ref="S5:S38" si="5">I5+R5</f>
        <v>4.9959967917176905E-2</v>
      </c>
      <c r="T5" s="95">
        <f>分析係数表!F8</f>
        <v>0.4520504153237429</v>
      </c>
      <c r="U5" s="96">
        <f t="shared" ref="U5:U38" si="6">S5*T5</f>
        <v>2.2584424246520692E-2</v>
      </c>
      <c r="V5" s="97">
        <f>分析係数表!D8</f>
        <v>0.2736524906322878</v>
      </c>
      <c r="W5" s="193">
        <f t="shared" ref="W5:W38" si="7">ROUND(S5*V5,0)</f>
        <v>0</v>
      </c>
      <c r="X5" s="86">
        <f>分析係数表!E8</f>
        <v>4.6479574456934729E-2</v>
      </c>
      <c r="Y5" s="192">
        <f t="shared" ref="Y5:Y38" si="8">ROUND(S5*X5,0)</f>
        <v>0</v>
      </c>
    </row>
    <row r="6" spans="1:25">
      <c r="A6" s="10" t="s">
        <v>226</v>
      </c>
      <c r="B6" s="9" t="s">
        <v>274</v>
      </c>
      <c r="C6" s="100"/>
      <c r="D6" s="120">
        <f>投入係数表!AK6</f>
        <v>0</v>
      </c>
      <c r="E6" s="124">
        <f t="shared" ref="E6:E43" si="9">$C$39*D6</f>
        <v>0</v>
      </c>
      <c r="F6" s="95">
        <f>分析係数表!C9</f>
        <v>0.40976645435244163</v>
      </c>
      <c r="G6" s="124">
        <f t="shared" si="0"/>
        <v>0</v>
      </c>
      <c r="H6" s="124">
        <v>1.3088501968518975E-3</v>
      </c>
      <c r="I6" s="124">
        <f t="shared" si="1"/>
        <v>1.3088501968518975E-3</v>
      </c>
      <c r="J6" s="95">
        <f>分析係数表!G9</f>
        <v>0.27278621711745094</v>
      </c>
      <c r="K6" s="125">
        <f t="shared" si="2"/>
        <v>3.570362939726601E-4</v>
      </c>
      <c r="L6" s="89"/>
      <c r="M6" s="90"/>
      <c r="N6" s="91">
        <f>分析係数表!H9</f>
        <v>5.6766522140644718E-4</v>
      </c>
      <c r="O6" s="92">
        <f t="shared" si="3"/>
        <v>6.6386312556148946E-3</v>
      </c>
      <c r="P6" s="86">
        <f>分析係数表!C9</f>
        <v>0.40976645435244163</v>
      </c>
      <c r="Q6" s="92">
        <f t="shared" si="4"/>
        <v>2.7202883913666131E-3</v>
      </c>
      <c r="R6" s="93">
        <v>3.6617338475040139E-3</v>
      </c>
      <c r="S6" s="94">
        <f t="shared" si="5"/>
        <v>4.9705840443559114E-3</v>
      </c>
      <c r="T6" s="95">
        <f>分析係数表!F9</f>
        <v>0.74407187847350875</v>
      </c>
      <c r="U6" s="96">
        <f t="shared" si="6"/>
        <v>3.6984718069943533E-3</v>
      </c>
      <c r="V6" s="97">
        <f>分析係数表!D9</f>
        <v>0.14440533530937386</v>
      </c>
      <c r="W6" s="193">
        <f t="shared" si="7"/>
        <v>0</v>
      </c>
      <c r="X6" s="86">
        <f>分析係数表!E9</f>
        <v>0.11439422008151168</v>
      </c>
      <c r="Y6" s="192">
        <f t="shared" si="8"/>
        <v>0</v>
      </c>
    </row>
    <row r="7" spans="1:25">
      <c r="A7" s="10" t="s">
        <v>227</v>
      </c>
      <c r="B7" s="9" t="s">
        <v>275</v>
      </c>
      <c r="C7" s="100"/>
      <c r="D7" s="120">
        <f>投入係数表!AK7</f>
        <v>0</v>
      </c>
      <c r="E7" s="124">
        <f t="shared" si="9"/>
        <v>0</v>
      </c>
      <c r="F7" s="95">
        <f>分析係数表!C10</f>
        <v>0.68007710705743762</v>
      </c>
      <c r="G7" s="124">
        <f t="shared" si="0"/>
        <v>0</v>
      </c>
      <c r="H7" s="124">
        <v>2.3271289635360473E-3</v>
      </c>
      <c r="I7" s="124">
        <f t="shared" si="1"/>
        <v>2.3271289635360473E-3</v>
      </c>
      <c r="J7" s="95">
        <f>分析係数表!G10</f>
        <v>0.17854260725424764</v>
      </c>
      <c r="K7" s="125">
        <f t="shared" si="2"/>
        <v>4.1549167256660087E-4</v>
      </c>
      <c r="L7" s="89"/>
      <c r="M7" s="90"/>
      <c r="N7" s="91">
        <f>分析係数表!H10</f>
        <v>1.290834700219075E-3</v>
      </c>
      <c r="O7" s="92">
        <f t="shared" si="3"/>
        <v>1.5095826313747302E-2</v>
      </c>
      <c r="P7" s="86">
        <f>分析係数表!C10</f>
        <v>0.68007710705743762</v>
      </c>
      <c r="Q7" s="92">
        <f t="shared" si="4"/>
        <v>1.0266325888094808E-2</v>
      </c>
      <c r="R7" s="93">
        <v>1.7316499443206578E-2</v>
      </c>
      <c r="S7" s="94">
        <f t="shared" si="5"/>
        <v>1.9643628406742625E-2</v>
      </c>
      <c r="T7" s="95">
        <f>分析係数表!F10</f>
        <v>0.51654343606185527</v>
      </c>
      <c r="U7" s="96">
        <f t="shared" si="6"/>
        <v>1.0146787313941103E-2</v>
      </c>
      <c r="V7" s="97">
        <f>分析係数表!D10</f>
        <v>9.7799297694606213E-2</v>
      </c>
      <c r="W7" s="193">
        <f t="shared" si="7"/>
        <v>0</v>
      </c>
      <c r="X7" s="86">
        <f>分析係数表!E10</f>
        <v>2.6958057972911079E-2</v>
      </c>
      <c r="Y7" s="192">
        <f t="shared" si="8"/>
        <v>0</v>
      </c>
    </row>
    <row r="8" spans="1:25">
      <c r="A8" s="10" t="s">
        <v>228</v>
      </c>
      <c r="B8" s="9" t="s">
        <v>27</v>
      </c>
      <c r="C8" s="100"/>
      <c r="D8" s="120">
        <f>投入係数表!AK8</f>
        <v>5.0456915400571844E-5</v>
      </c>
      <c r="E8" s="124">
        <f t="shared" si="9"/>
        <v>1.5868699893479845E-3</v>
      </c>
      <c r="F8" s="95">
        <f>分析係数表!C11</f>
        <v>2.1147201560344109E-2</v>
      </c>
      <c r="G8" s="124">
        <f t="shared" si="0"/>
        <v>3.3557859514802936E-5</v>
      </c>
      <c r="H8" s="124">
        <v>2.3810980217588225E-3</v>
      </c>
      <c r="I8" s="124">
        <f t="shared" si="1"/>
        <v>2.3810980217588225E-3</v>
      </c>
      <c r="J8" s="95">
        <f>分析係数表!G11</f>
        <v>0.2349962690544718</v>
      </c>
      <c r="K8" s="125">
        <f t="shared" si="2"/>
        <v>5.5954915136630676E-4</v>
      </c>
      <c r="L8" s="89"/>
      <c r="M8" s="90"/>
      <c r="N8" s="91">
        <f>分析係数表!H11</f>
        <v>-2.2238602446561594E-5</v>
      </c>
      <c r="O8" s="92">
        <f t="shared" si="3"/>
        <v>-2.6007209128852391E-4</v>
      </c>
      <c r="P8" s="86">
        <f>分析係数表!C11</f>
        <v>2.1147201560344109E-2</v>
      </c>
      <c r="Q8" s="92">
        <f t="shared" si="4"/>
        <v>-5.4997969346986281E-6</v>
      </c>
      <c r="R8" s="93">
        <v>3.0242487633683895E-3</v>
      </c>
      <c r="S8" s="94">
        <f t="shared" si="5"/>
        <v>5.4053467851272116E-3</v>
      </c>
      <c r="T8" s="95">
        <f>分析係数表!F11</f>
        <v>0.38828483104146677</v>
      </c>
      <c r="U8" s="96">
        <f t="shared" si="6"/>
        <v>2.098814163183655E-3</v>
      </c>
      <c r="V8" s="97">
        <f>分析係数表!D11</f>
        <v>2.238567316917173E-2</v>
      </c>
      <c r="W8" s="193">
        <f t="shared" si="7"/>
        <v>0</v>
      </c>
      <c r="X8" s="86">
        <f>分析係数表!E11</f>
        <v>2.1852680950858117E-2</v>
      </c>
      <c r="Y8" s="192">
        <f t="shared" si="8"/>
        <v>0</v>
      </c>
    </row>
    <row r="9" spans="1:25">
      <c r="A9" s="10" t="s">
        <v>229</v>
      </c>
      <c r="B9" s="9" t="s">
        <v>196</v>
      </c>
      <c r="C9" s="100"/>
      <c r="D9" s="120">
        <f>投入係数表!AK9</f>
        <v>1.5081011380837584E-3</v>
      </c>
      <c r="E9" s="124">
        <f t="shared" si="9"/>
        <v>4.7429780792734202E-2</v>
      </c>
      <c r="F9" s="95">
        <f>分析係数表!C12</f>
        <v>0.26979296775158057</v>
      </c>
      <c r="G9" s="124">
        <f t="shared" si="0"/>
        <v>1.2796221319878674E-2</v>
      </c>
      <c r="H9" s="124">
        <v>1.7819138810519455E-2</v>
      </c>
      <c r="I9" s="124">
        <f t="shared" si="1"/>
        <v>1.7819138810519455E-2</v>
      </c>
      <c r="J9" s="95">
        <f>分析係数表!G12</f>
        <v>0.14399966915404239</v>
      </c>
      <c r="K9" s="125">
        <f t="shared" si="2"/>
        <v>2.5659500933247581E-3</v>
      </c>
      <c r="L9" s="89"/>
      <c r="M9" s="90"/>
      <c r="N9" s="91">
        <f>分析係数表!H12</f>
        <v>8.4790563397567215E-2</v>
      </c>
      <c r="O9" s="92">
        <f t="shared" si="3"/>
        <v>0.99159374773332376</v>
      </c>
      <c r="P9" s="86">
        <f>分析係数表!C12</f>
        <v>0.26979296775158057</v>
      </c>
      <c r="Q9" s="92">
        <f t="shared" si="4"/>
        <v>0.26752502000488554</v>
      </c>
      <c r="R9" s="93">
        <v>0.33796773990525059</v>
      </c>
      <c r="S9" s="94">
        <f t="shared" si="5"/>
        <v>0.35578687871577003</v>
      </c>
      <c r="T9" s="95">
        <f>分析係数表!F12</f>
        <v>0.33481714299007204</v>
      </c>
      <c r="U9" s="96">
        <f t="shared" si="6"/>
        <v>0.11912354624496939</v>
      </c>
      <c r="V9" s="97">
        <f>分析係数表!D12</f>
        <v>3.7088865741159563E-2</v>
      </c>
      <c r="W9" s="193">
        <f t="shared" si="7"/>
        <v>0</v>
      </c>
      <c r="X9" s="86">
        <f>分析係数表!E12</f>
        <v>3.539948357013805E-2</v>
      </c>
      <c r="Y9" s="192">
        <f t="shared" si="8"/>
        <v>0</v>
      </c>
    </row>
    <row r="10" spans="1:25">
      <c r="A10" s="10" t="s">
        <v>230</v>
      </c>
      <c r="B10" s="9" t="s">
        <v>28</v>
      </c>
      <c r="C10" s="100"/>
      <c r="D10" s="120">
        <f>投入係数表!AK10</f>
        <v>2.1948758199248752E-2</v>
      </c>
      <c r="E10" s="124">
        <f t="shared" si="9"/>
        <v>0.69028844536637324</v>
      </c>
      <c r="F10" s="95">
        <f>分析係数表!C13</f>
        <v>6.684233532602335E-2</v>
      </c>
      <c r="G10" s="124">
        <f t="shared" si="0"/>
        <v>4.6140491736858469E-2</v>
      </c>
      <c r="H10" s="124">
        <v>4.8238105225004539E-2</v>
      </c>
      <c r="I10" s="124">
        <f t="shared" si="1"/>
        <v>4.8238105225004539E-2</v>
      </c>
      <c r="J10" s="95">
        <f>分析係数表!G13</f>
        <v>0.23596605339775753</v>
      </c>
      <c r="K10" s="125">
        <f t="shared" si="2"/>
        <v>1.1382555313330068E-2</v>
      </c>
      <c r="L10" s="89"/>
      <c r="M10" s="90"/>
      <c r="N10" s="91">
        <f>分析係数表!H13</f>
        <v>1.6879182236800124E-2</v>
      </c>
      <c r="O10" s="92">
        <f t="shared" si="3"/>
        <v>0.19739568770624069</v>
      </c>
      <c r="P10" s="86">
        <f>分析係数表!C13</f>
        <v>6.684233532602335E-2</v>
      </c>
      <c r="Q10" s="92">
        <f t="shared" si="4"/>
        <v>1.3194388749571526E-2</v>
      </c>
      <c r="R10" s="93">
        <v>1.4740904294794299E-2</v>
      </c>
      <c r="S10" s="94">
        <f t="shared" si="5"/>
        <v>6.2979009519798845E-2</v>
      </c>
      <c r="T10" s="95">
        <f>分析係数表!F13</f>
        <v>0.36934894381465649</v>
      </c>
      <c r="U10" s="96">
        <f t="shared" si="6"/>
        <v>2.32612306486309E-2</v>
      </c>
      <c r="V10" s="97">
        <f>分析係数表!D13</f>
        <v>0.1651861487951434</v>
      </c>
      <c r="W10" s="193">
        <f t="shared" si="7"/>
        <v>0</v>
      </c>
      <c r="X10" s="86">
        <f>分析係数表!E13</f>
        <v>0.12199715046769498</v>
      </c>
      <c r="Y10" s="192">
        <f t="shared" si="8"/>
        <v>0</v>
      </c>
    </row>
    <row r="11" spans="1:25">
      <c r="A11" s="10" t="s">
        <v>231</v>
      </c>
      <c r="B11" s="9" t="s">
        <v>276</v>
      </c>
      <c r="C11" s="100"/>
      <c r="D11" s="120">
        <f>投入係数表!AK11</f>
        <v>1.7912204967203006E-2</v>
      </c>
      <c r="E11" s="124">
        <f t="shared" si="9"/>
        <v>0.56333884621853458</v>
      </c>
      <c r="F11" s="95">
        <f>分析係数表!C14</f>
        <v>0.21710827927701792</v>
      </c>
      <c r="G11" s="124">
        <f t="shared" si="0"/>
        <v>0.12230552755240666</v>
      </c>
      <c r="H11" s="124">
        <v>0.1617722300798162</v>
      </c>
      <c r="I11" s="124">
        <f t="shared" si="1"/>
        <v>0.1617722300798162</v>
      </c>
      <c r="J11" s="95">
        <f>分析係数表!G14</f>
        <v>0.17574790290253137</v>
      </c>
      <c r="K11" s="125">
        <f t="shared" si="2"/>
        <v>2.8431130184393503E-2</v>
      </c>
      <c r="L11" s="89"/>
      <c r="M11" s="90"/>
      <c r="N11" s="91">
        <f>分析係数表!H14</f>
        <v>1.1225515443921091E-3</v>
      </c>
      <c r="O11" s="92">
        <f t="shared" si="3"/>
        <v>1.3127818100563998E-2</v>
      </c>
      <c r="P11" s="86">
        <f>分析係数表!C14</f>
        <v>0.21710827927701792</v>
      </c>
      <c r="Q11" s="92">
        <f t="shared" si="4"/>
        <v>2.8501579984751392E-3</v>
      </c>
      <c r="R11" s="93">
        <v>1.6036107521039403E-2</v>
      </c>
      <c r="S11" s="94">
        <f t="shared" si="5"/>
        <v>0.1778083376008556</v>
      </c>
      <c r="T11" s="95">
        <f>分析係数表!F14</f>
        <v>0.32729567218469302</v>
      </c>
      <c r="U11" s="96">
        <f t="shared" si="6"/>
        <v>5.8195899375114858E-2</v>
      </c>
      <c r="V11" s="97">
        <f>分析係数表!D14</f>
        <v>4.5196804531672026E-2</v>
      </c>
      <c r="W11" s="193">
        <f t="shared" si="7"/>
        <v>0</v>
      </c>
      <c r="X11" s="86">
        <f>分析係数表!E14</f>
        <v>3.8130342673435243E-2</v>
      </c>
      <c r="Y11" s="192">
        <f t="shared" si="8"/>
        <v>0</v>
      </c>
    </row>
    <row r="12" spans="1:25">
      <c r="A12" s="10" t="s">
        <v>232</v>
      </c>
      <c r="B12" s="9" t="s">
        <v>29</v>
      </c>
      <c r="C12" s="100"/>
      <c r="D12" s="120">
        <f>投入係数表!AK12</f>
        <v>2.1696473622245895E-3</v>
      </c>
      <c r="E12" s="124">
        <f t="shared" si="9"/>
        <v>6.8235409541963346E-2</v>
      </c>
      <c r="F12" s="95">
        <f>分析係数表!C15</f>
        <v>0.1777237835164599</v>
      </c>
      <c r="G12" s="124">
        <f t="shared" si="0"/>
        <v>1.2127055153592876E-2</v>
      </c>
      <c r="H12" s="124">
        <v>2.2822593004759441E-2</v>
      </c>
      <c r="I12" s="124">
        <f t="shared" si="1"/>
        <v>2.2822593004759441E-2</v>
      </c>
      <c r="J12" s="95">
        <f>分析係数表!G15</f>
        <v>0.10387096116118634</v>
      </c>
      <c r="K12" s="125">
        <f t="shared" si="2"/>
        <v>2.3706046715949308E-3</v>
      </c>
      <c r="L12" s="89"/>
      <c r="M12" s="90"/>
      <c r="N12" s="91">
        <f>分析係数表!H15</f>
        <v>7.5144901505810619E-3</v>
      </c>
      <c r="O12" s="92">
        <f t="shared" si="3"/>
        <v>8.7879135980993076E-2</v>
      </c>
      <c r="P12" s="86">
        <f>分析係数表!C15</f>
        <v>0.1777237835164599</v>
      </c>
      <c r="Q12" s="92">
        <f t="shared" si="4"/>
        <v>1.5618212538699555E-2</v>
      </c>
      <c r="R12" s="93">
        <v>3.6659031820669125E-2</v>
      </c>
      <c r="S12" s="94">
        <f t="shared" si="5"/>
        <v>5.948162482542857E-2</v>
      </c>
      <c r="T12" s="95">
        <f>分析係数表!F15</f>
        <v>0.33005409485469872</v>
      </c>
      <c r="U12" s="96">
        <f t="shared" si="6"/>
        <v>1.9632153842243604E-2</v>
      </c>
      <c r="V12" s="97">
        <f>分析係数表!D15</f>
        <v>1.862209422908882E-2</v>
      </c>
      <c r="W12" s="193">
        <f t="shared" si="7"/>
        <v>0</v>
      </c>
      <c r="X12" s="86">
        <f>分析係数表!E15</f>
        <v>1.8544573004253467E-2</v>
      </c>
      <c r="Y12" s="192">
        <f t="shared" si="8"/>
        <v>0</v>
      </c>
    </row>
    <row r="13" spans="1:25">
      <c r="A13" s="10" t="s">
        <v>233</v>
      </c>
      <c r="B13" s="9" t="s">
        <v>30</v>
      </c>
      <c r="C13" s="100"/>
      <c r="D13" s="120">
        <f>投入係数表!AK13</f>
        <v>6.8397151987441831E-3</v>
      </c>
      <c r="E13" s="124">
        <f t="shared" si="9"/>
        <v>0.21510904300050454</v>
      </c>
      <c r="F13" s="95">
        <f>分析係数表!C16</f>
        <v>0.12368252551663639</v>
      </c>
      <c r="G13" s="124">
        <f t="shared" si="0"/>
        <v>2.6605229699769136E-2</v>
      </c>
      <c r="H13" s="124">
        <v>3.7115983557601678E-2</v>
      </c>
      <c r="I13" s="124">
        <f t="shared" si="1"/>
        <v>3.7115983557601678E-2</v>
      </c>
      <c r="J13" s="95">
        <f>分析係数表!G16</f>
        <v>1.9772048092292722E-2</v>
      </c>
      <c r="K13" s="125">
        <f t="shared" si="2"/>
        <v>7.3385901189364634E-4</v>
      </c>
      <c r="L13" s="89"/>
      <c r="M13" s="90"/>
      <c r="N13" s="91">
        <f>分析係数表!H16</f>
        <v>1.7113434381227897E-2</v>
      </c>
      <c r="O13" s="92">
        <f t="shared" si="3"/>
        <v>0.20013517842902986</v>
      </c>
      <c r="P13" s="86">
        <f>分析係数表!C16</f>
        <v>0.12368252551663639</v>
      </c>
      <c r="Q13" s="92">
        <f t="shared" si="4"/>
        <v>2.4753224312825062E-2</v>
      </c>
      <c r="R13" s="93">
        <v>3.5976700859718401E-2</v>
      </c>
      <c r="S13" s="94">
        <f t="shared" si="5"/>
        <v>7.3092684417320086E-2</v>
      </c>
      <c r="T13" s="95">
        <f>分析係数表!F16</f>
        <v>0.17086837167280561</v>
      </c>
      <c r="U13" s="96">
        <f t="shared" si="6"/>
        <v>1.2489227967581736E-2</v>
      </c>
      <c r="V13" s="97">
        <f>分析係数表!D16</f>
        <v>1.2952602682604767E-2</v>
      </c>
      <c r="W13" s="193">
        <f t="shared" si="7"/>
        <v>0</v>
      </c>
      <c r="X13" s="86">
        <f>分析係数表!E16</f>
        <v>1.2952602682604767E-2</v>
      </c>
      <c r="Y13" s="192">
        <f t="shared" si="8"/>
        <v>0</v>
      </c>
    </row>
    <row r="14" spans="1:25">
      <c r="A14" s="10" t="s">
        <v>2</v>
      </c>
      <c r="B14" s="9" t="s">
        <v>388</v>
      </c>
      <c r="C14" s="100"/>
      <c r="D14" s="120">
        <f>投入係数表!AK14</f>
        <v>7.0919997757470429E-3</v>
      </c>
      <c r="E14" s="124">
        <f t="shared" si="9"/>
        <v>0.22304339294724448</v>
      </c>
      <c r="F14" s="95">
        <f>分析係数表!C17</f>
        <v>0.19283956701830429</v>
      </c>
      <c r="G14" s="124">
        <f t="shared" si="0"/>
        <v>4.3011591322240132E-2</v>
      </c>
      <c r="H14" s="124">
        <v>5.9095788641051986E-2</v>
      </c>
      <c r="I14" s="124">
        <f t="shared" si="1"/>
        <v>5.9095788641051986E-2</v>
      </c>
      <c r="J14" s="95">
        <f>分析係数表!G17</f>
        <v>0.23402763404868787</v>
      </c>
      <c r="K14" s="125">
        <f t="shared" si="2"/>
        <v>1.3830047597906719E-2</v>
      </c>
      <c r="L14" s="89"/>
      <c r="M14" s="90"/>
      <c r="N14" s="91">
        <f>分析係数表!H17</f>
        <v>3.1766349957435482E-3</v>
      </c>
      <c r="O14" s="92">
        <f t="shared" si="3"/>
        <v>3.7149551487713699E-2</v>
      </c>
      <c r="P14" s="86">
        <f>分析係数表!C17</f>
        <v>0.19283956701830429</v>
      </c>
      <c r="Q14" s="92">
        <f t="shared" si="4"/>
        <v>7.1639034238149121E-3</v>
      </c>
      <c r="R14" s="93">
        <v>1.6470109054404696E-2</v>
      </c>
      <c r="S14" s="94">
        <f t="shared" si="5"/>
        <v>7.5565897695456685E-2</v>
      </c>
      <c r="T14" s="95">
        <f>分析係数表!F17</f>
        <v>0.36995154049829787</v>
      </c>
      <c r="U14" s="96">
        <f t="shared" si="6"/>
        <v>2.7955720261570977E-2</v>
      </c>
      <c r="V14" s="97">
        <f>分析係数表!D17</f>
        <v>4.4453920652026524E-2</v>
      </c>
      <c r="W14" s="193">
        <f t="shared" si="7"/>
        <v>0</v>
      </c>
      <c r="X14" s="86">
        <f>分析係数表!E17</f>
        <v>4.2061277361062542E-2</v>
      </c>
      <c r="Y14" s="192">
        <f t="shared" si="8"/>
        <v>0</v>
      </c>
    </row>
    <row r="15" spans="1:25">
      <c r="A15" s="10" t="s">
        <v>3</v>
      </c>
      <c r="B15" s="9" t="s">
        <v>31</v>
      </c>
      <c r="C15" s="100"/>
      <c r="D15" s="120">
        <f>投入係数表!AK15</f>
        <v>3.9804899927117787E-4</v>
      </c>
      <c r="E15" s="124">
        <f t="shared" si="9"/>
        <v>1.2518641027078543E-2</v>
      </c>
      <c r="F15" s="95">
        <f>分析係数表!C18</f>
        <v>0.30630539049432115</v>
      </c>
      <c r="G15" s="124">
        <f t="shared" si="0"/>
        <v>3.8345272282575226E-3</v>
      </c>
      <c r="H15" s="124">
        <v>7.5760740494525466E-3</v>
      </c>
      <c r="I15" s="124">
        <f t="shared" si="1"/>
        <v>7.5760740494525466E-3</v>
      </c>
      <c r="J15" s="95">
        <f>分析係数表!G18</f>
        <v>0.21755179396051724</v>
      </c>
      <c r="K15" s="125">
        <f t="shared" si="2"/>
        <v>1.6481885006361218E-3</v>
      </c>
      <c r="L15" s="89"/>
      <c r="M15" s="90"/>
      <c r="N15" s="91">
        <f>分析係数表!H18</f>
        <v>5.3704565311248737E-4</v>
      </c>
      <c r="O15" s="92">
        <f t="shared" si="3"/>
        <v>6.2805469209676361E-3</v>
      </c>
      <c r="P15" s="86">
        <f>分析係数表!C18</f>
        <v>0.30630539049432115</v>
      </c>
      <c r="Q15" s="92">
        <f t="shared" si="4"/>
        <v>1.923765377144898E-3</v>
      </c>
      <c r="R15" s="93">
        <v>5.0836126629691001E-3</v>
      </c>
      <c r="S15" s="94">
        <f t="shared" si="5"/>
        <v>1.2659686712421646E-2</v>
      </c>
      <c r="T15" s="95">
        <f>分析係数表!F18</f>
        <v>0.4635011306393737</v>
      </c>
      <c r="U15" s="96">
        <f t="shared" si="6"/>
        <v>5.8677791047476889E-3</v>
      </c>
      <c r="V15" s="97">
        <f>分析係数表!D18</f>
        <v>4.1488554421314744E-2</v>
      </c>
      <c r="W15" s="193">
        <f t="shared" si="7"/>
        <v>0</v>
      </c>
      <c r="X15" s="86">
        <f>分析係数表!E18</f>
        <v>3.8178621954614265E-2</v>
      </c>
      <c r="Y15" s="192">
        <f t="shared" si="8"/>
        <v>0</v>
      </c>
    </row>
    <row r="16" spans="1:25">
      <c r="A16" s="10" t="s">
        <v>4</v>
      </c>
      <c r="B16" s="9" t="s">
        <v>32</v>
      </c>
      <c r="C16" s="100"/>
      <c r="D16" s="120">
        <f>投入係数表!AK16</f>
        <v>5.6063239333968717E-6</v>
      </c>
      <c r="E16" s="124">
        <f t="shared" si="9"/>
        <v>1.7631888770533162E-4</v>
      </c>
      <c r="F16" s="95">
        <f>分析係数表!C19</f>
        <v>0.36966314955627488</v>
      </c>
      <c r="G16" s="124">
        <f t="shared" si="0"/>
        <v>6.5178595355412042E-5</v>
      </c>
      <c r="H16" s="124">
        <v>7.0061651669063628E-3</v>
      </c>
      <c r="I16" s="124">
        <f t="shared" si="1"/>
        <v>7.0061651669063628E-3</v>
      </c>
      <c r="J16" s="95">
        <f>分析係数表!G19</f>
        <v>4.2381117789262797E-2</v>
      </c>
      <c r="K16" s="125">
        <f t="shared" si="2"/>
        <v>2.9692911118968862E-4</v>
      </c>
      <c r="L16" s="89"/>
      <c r="M16" s="90"/>
      <c r="N16" s="91">
        <f>分析係数表!H19</f>
        <v>-1.254655481313475E-4</v>
      </c>
      <c r="O16" s="92">
        <f t="shared" si="3"/>
        <v>-1.4672723956277915E-3</v>
      </c>
      <c r="P16" s="86">
        <f>分析係数表!C19</f>
        <v>0.36966314955627488</v>
      </c>
      <c r="Q16" s="92">
        <f t="shared" si="4"/>
        <v>-5.4239653502474998E-4</v>
      </c>
      <c r="R16" s="93">
        <v>3.4424046919205036E-3</v>
      </c>
      <c r="S16" s="94">
        <f t="shared" si="5"/>
        <v>1.0448569858826867E-2</v>
      </c>
      <c r="T16" s="95">
        <f>分析係数表!F19</f>
        <v>0.17645477862102601</v>
      </c>
      <c r="U16" s="96">
        <f t="shared" si="6"/>
        <v>1.8437000813456199E-3</v>
      </c>
      <c r="V16" s="97">
        <f>分析係数表!D19</f>
        <v>8.3109656186295868E-3</v>
      </c>
      <c r="W16" s="193">
        <f t="shared" si="7"/>
        <v>0</v>
      </c>
      <c r="X16" s="86">
        <f>分析係数表!E19</f>
        <v>8.1137788631236215E-3</v>
      </c>
      <c r="Y16" s="192">
        <f t="shared" si="8"/>
        <v>0</v>
      </c>
    </row>
    <row r="17" spans="1:25">
      <c r="A17" s="10" t="s">
        <v>5</v>
      </c>
      <c r="B17" s="9" t="s">
        <v>33</v>
      </c>
      <c r="C17" s="100"/>
      <c r="D17" s="120">
        <f>投入係数表!AK17</f>
        <v>2.0743398553568426E-4</v>
      </c>
      <c r="E17" s="124">
        <f t="shared" si="9"/>
        <v>6.5237988450972699E-3</v>
      </c>
      <c r="F17" s="95">
        <f>分析係数表!C20</f>
        <v>0.11840151680286914</v>
      </c>
      <c r="G17" s="124">
        <f t="shared" si="0"/>
        <v>7.7242767857632275E-4</v>
      </c>
      <c r="H17" s="124">
        <v>2.5064009180680471E-3</v>
      </c>
      <c r="I17" s="124">
        <f t="shared" si="1"/>
        <v>2.5064009180680471E-3</v>
      </c>
      <c r="J17" s="95">
        <f>分析係数表!G20</f>
        <v>0.11103277983246747</v>
      </c>
      <c r="K17" s="125">
        <f t="shared" si="2"/>
        <v>2.7829266130774383E-4</v>
      </c>
      <c r="L17" s="89"/>
      <c r="M17" s="90"/>
      <c r="N17" s="91">
        <f>分析係数表!H20</f>
        <v>6.0558701736942728E-4</v>
      </c>
      <c r="O17" s="92">
        <f t="shared" si="3"/>
        <v>7.0821123963568933E-3</v>
      </c>
      <c r="P17" s="86">
        <f>分析係数表!C20</f>
        <v>0.11840151680286914</v>
      </c>
      <c r="Q17" s="92">
        <f t="shared" si="4"/>
        <v>8.3853284989705856E-4</v>
      </c>
      <c r="R17" s="93">
        <v>2.1869639632624851E-3</v>
      </c>
      <c r="S17" s="94">
        <f t="shared" si="5"/>
        <v>4.6933648813305322E-3</v>
      </c>
      <c r="T17" s="95">
        <f>分析係数表!F20</f>
        <v>0.24737258814980315</v>
      </c>
      <c r="U17" s="96">
        <f t="shared" si="6"/>
        <v>1.1610098178261275E-3</v>
      </c>
      <c r="V17" s="97">
        <f>分析係数表!D20</f>
        <v>2.4837040813006365E-2</v>
      </c>
      <c r="W17" s="193">
        <f t="shared" si="7"/>
        <v>0</v>
      </c>
      <c r="X17" s="86">
        <f>分析係数表!E20</f>
        <v>2.4562278789456368E-2</v>
      </c>
      <c r="Y17" s="192">
        <f t="shared" si="8"/>
        <v>0</v>
      </c>
    </row>
    <row r="18" spans="1:25">
      <c r="A18" s="10" t="s">
        <v>6</v>
      </c>
      <c r="B18" s="9" t="s">
        <v>34</v>
      </c>
      <c r="C18" s="100"/>
      <c r="D18" s="120">
        <f>投入係数表!AK18</f>
        <v>2.2481358972921456E-3</v>
      </c>
      <c r="E18" s="124">
        <f t="shared" si="9"/>
        <v>7.0703873969837974E-2</v>
      </c>
      <c r="F18" s="95">
        <f>分析係数表!C21</f>
        <v>0.26258212636596168</v>
      </c>
      <c r="G18" s="124">
        <f t="shared" si="0"/>
        <v>1.8565573569311024E-2</v>
      </c>
      <c r="H18" s="124">
        <v>2.5836847779328515E-2</v>
      </c>
      <c r="I18" s="124">
        <f t="shared" si="1"/>
        <v>2.5836847779328515E-2</v>
      </c>
      <c r="J18" s="95">
        <f>分析係数表!G21</f>
        <v>0.28467983327929475</v>
      </c>
      <c r="K18" s="125">
        <f t="shared" si="2"/>
        <v>7.3552295182817582E-3</v>
      </c>
      <c r="L18" s="89"/>
      <c r="M18" s="90"/>
      <c r="N18" s="91">
        <f>分析係数表!H21</f>
        <v>1.0324354165676096E-3</v>
      </c>
      <c r="O18" s="92">
        <f t="shared" si="3"/>
        <v>1.2073943879894831E-2</v>
      </c>
      <c r="P18" s="86">
        <f>分析係数表!C21</f>
        <v>0.26258212636596168</v>
      </c>
      <c r="Q18" s="92">
        <f t="shared" si="4"/>
        <v>3.170401857606074E-3</v>
      </c>
      <c r="R18" s="93">
        <v>9.210225804039171E-3</v>
      </c>
      <c r="S18" s="94">
        <f t="shared" si="5"/>
        <v>3.5047073583367686E-2</v>
      </c>
      <c r="T18" s="95">
        <f>分析係数表!F21</f>
        <v>0.42515189534375575</v>
      </c>
      <c r="U18" s="96">
        <f t="shared" si="6"/>
        <v>1.4900329760220845E-2</v>
      </c>
      <c r="V18" s="97">
        <f>分析係数表!D21</f>
        <v>6.1343946819791585E-2</v>
      </c>
      <c r="W18" s="193">
        <f t="shared" si="7"/>
        <v>0</v>
      </c>
      <c r="X18" s="86">
        <f>分析係数表!E21</f>
        <v>5.4343995376178865E-2</v>
      </c>
      <c r="Y18" s="192">
        <f t="shared" si="8"/>
        <v>0</v>
      </c>
    </row>
    <row r="19" spans="1:25">
      <c r="A19" s="10" t="s">
        <v>7</v>
      </c>
      <c r="B19" s="9" t="s">
        <v>277</v>
      </c>
      <c r="C19" s="100"/>
      <c r="D19" s="120">
        <f>投入係数表!AK19</f>
        <v>0</v>
      </c>
      <c r="E19" s="124">
        <f t="shared" si="9"/>
        <v>0</v>
      </c>
      <c r="F19" s="95">
        <f>分析係数表!C22</f>
        <v>0.19256748567873505</v>
      </c>
      <c r="G19" s="124">
        <f t="shared" si="0"/>
        <v>0</v>
      </c>
      <c r="H19" s="124">
        <v>8.5281030134666553E-3</v>
      </c>
      <c r="I19" s="124">
        <f t="shared" si="1"/>
        <v>8.5281030134666553E-3</v>
      </c>
      <c r="J19" s="95">
        <f>分析係数表!G22</f>
        <v>0.19753386347788673</v>
      </c>
      <c r="K19" s="125">
        <f t="shared" si="2"/>
        <v>1.6845891363874768E-3</v>
      </c>
      <c r="L19" s="89"/>
      <c r="M19" s="90"/>
      <c r="N19" s="91">
        <f>分析係数表!H22</f>
        <v>4.8211298587508529E-5</v>
      </c>
      <c r="O19" s="92">
        <f t="shared" si="3"/>
        <v>5.6381300387549392E-4</v>
      </c>
      <c r="P19" s="86">
        <f>分析係数表!C22</f>
        <v>0.19256748567873505</v>
      </c>
      <c r="Q19" s="92">
        <f t="shared" si="4"/>
        <v>1.0857205254927876E-4</v>
      </c>
      <c r="R19" s="93">
        <v>2.6502793147622924E-3</v>
      </c>
      <c r="S19" s="94">
        <f t="shared" si="5"/>
        <v>1.1178382328228948E-2</v>
      </c>
      <c r="T19" s="95">
        <f>分析係数表!F22</f>
        <v>0.41915604646677446</v>
      </c>
      <c r="U19" s="96">
        <f t="shared" si="6"/>
        <v>4.6854865425945032E-3</v>
      </c>
      <c r="V19" s="97">
        <f>分析係数表!D22</f>
        <v>2.9425619037728289E-2</v>
      </c>
      <c r="W19" s="193">
        <f t="shared" si="7"/>
        <v>0</v>
      </c>
      <c r="X19" s="86">
        <f>分析係数表!E22</f>
        <v>2.8940662878506891E-2</v>
      </c>
      <c r="Y19" s="192">
        <f t="shared" si="8"/>
        <v>0</v>
      </c>
    </row>
    <row r="20" spans="1:25">
      <c r="A20" s="10" t="s">
        <v>8</v>
      </c>
      <c r="B20" s="9" t="s">
        <v>278</v>
      </c>
      <c r="C20" s="100"/>
      <c r="D20" s="120">
        <f>投入係数表!AK20</f>
        <v>0</v>
      </c>
      <c r="E20" s="124">
        <f t="shared" si="9"/>
        <v>0</v>
      </c>
      <c r="F20" s="95">
        <f>分析係数表!C23</f>
        <v>0.20116432520583094</v>
      </c>
      <c r="G20" s="124">
        <f t="shared" si="0"/>
        <v>0</v>
      </c>
      <c r="H20" s="124">
        <v>9.8732316957816039E-3</v>
      </c>
      <c r="I20" s="124">
        <f t="shared" si="1"/>
        <v>9.8732316957816039E-3</v>
      </c>
      <c r="J20" s="95">
        <f>分析係数表!G23</f>
        <v>0.20785566100352021</v>
      </c>
      <c r="K20" s="125">
        <f t="shared" si="2"/>
        <v>2.0522071003675922E-3</v>
      </c>
      <c r="L20" s="89"/>
      <c r="M20" s="90"/>
      <c r="N20" s="91">
        <f>分析係数表!H23</f>
        <v>2.5225877402069866E-5</v>
      </c>
      <c r="O20" s="92">
        <f t="shared" si="3"/>
        <v>2.9500714832728081E-4</v>
      </c>
      <c r="P20" s="86">
        <f>分析係数表!C23</f>
        <v>0.20116432520583094</v>
      </c>
      <c r="Q20" s="92">
        <f t="shared" si="4"/>
        <v>5.9344913924153925E-5</v>
      </c>
      <c r="R20" s="93">
        <v>2.5263668181216064E-3</v>
      </c>
      <c r="S20" s="94">
        <f t="shared" si="5"/>
        <v>1.2399598513903209E-2</v>
      </c>
      <c r="T20" s="95">
        <f>分析係数表!F23</f>
        <v>0.42478695148042223</v>
      </c>
      <c r="U20" s="96">
        <f t="shared" si="6"/>
        <v>5.2671876523021181E-3</v>
      </c>
      <c r="V20" s="97">
        <f>分析係数表!D23</f>
        <v>3.5044555722743287E-2</v>
      </c>
      <c r="W20" s="193">
        <f t="shared" si="7"/>
        <v>0</v>
      </c>
      <c r="X20" s="86">
        <f>分析係数表!E23</f>
        <v>3.4275414947972954E-2</v>
      </c>
      <c r="Y20" s="192">
        <f t="shared" si="8"/>
        <v>0</v>
      </c>
    </row>
    <row r="21" spans="1:25">
      <c r="A21" s="10" t="s">
        <v>9</v>
      </c>
      <c r="B21" s="9" t="s">
        <v>279</v>
      </c>
      <c r="C21" s="100"/>
      <c r="D21" s="120">
        <f>投入係数表!AK21</f>
        <v>0</v>
      </c>
      <c r="E21" s="124">
        <f t="shared" si="9"/>
        <v>0</v>
      </c>
      <c r="F21" s="95">
        <f>分析係数表!C24</f>
        <v>0.46796458506974481</v>
      </c>
      <c r="G21" s="124">
        <f t="shared" si="0"/>
        <v>0</v>
      </c>
      <c r="H21" s="124">
        <v>1.0413547328277118E-2</v>
      </c>
      <c r="I21" s="124">
        <f t="shared" si="1"/>
        <v>1.0413547328277118E-2</v>
      </c>
      <c r="J21" s="95">
        <f>分析係数表!G24</f>
        <v>0.19290112247208774</v>
      </c>
      <c r="K21" s="125">
        <f t="shared" si="2"/>
        <v>2.0087849685408664E-3</v>
      </c>
      <c r="L21" s="89"/>
      <c r="M21" s="90"/>
      <c r="N21" s="91">
        <f>分析係数表!H24</f>
        <v>1.1220536652328578E-3</v>
      </c>
      <c r="O21" s="92">
        <f t="shared" si="3"/>
        <v>1.3121995591057537E-2</v>
      </c>
      <c r="P21" s="86">
        <f>分析係数表!C24</f>
        <v>0.46796458506974481</v>
      </c>
      <c r="Q21" s="92">
        <f t="shared" si="4"/>
        <v>6.1406292220562613E-3</v>
      </c>
      <c r="R21" s="93">
        <v>1.2462022508522182E-2</v>
      </c>
      <c r="S21" s="94">
        <f t="shared" si="5"/>
        <v>2.2875569836799302E-2</v>
      </c>
      <c r="T21" s="95">
        <f>分析係数表!F24</f>
        <v>0.36341689561906876</v>
      </c>
      <c r="U21" s="96">
        <f t="shared" si="6"/>
        <v>8.3133685756068103E-3</v>
      </c>
      <c r="V21" s="97">
        <f>分析係数表!D24</f>
        <v>4.5804723184795566E-2</v>
      </c>
      <c r="W21" s="193">
        <f t="shared" si="7"/>
        <v>0</v>
      </c>
      <c r="X21" s="86">
        <f>分析係数表!E24</f>
        <v>4.4933066139114755E-2</v>
      </c>
      <c r="Y21" s="192">
        <f t="shared" si="8"/>
        <v>0</v>
      </c>
    </row>
    <row r="22" spans="1:25">
      <c r="A22" s="10" t="s">
        <v>10</v>
      </c>
      <c r="B22" s="9" t="s">
        <v>280</v>
      </c>
      <c r="C22" s="100"/>
      <c r="D22" s="120">
        <f>投入係数表!AK22</f>
        <v>0</v>
      </c>
      <c r="E22" s="124">
        <f t="shared" si="9"/>
        <v>0</v>
      </c>
      <c r="F22" s="95">
        <f>分析係数表!C25</f>
        <v>0.11839811615034102</v>
      </c>
      <c r="G22" s="124">
        <f t="shared" si="0"/>
        <v>0</v>
      </c>
      <c r="H22" s="124">
        <v>7.6850844851292458E-3</v>
      </c>
      <c r="I22" s="124">
        <f t="shared" si="1"/>
        <v>7.6850844851292458E-3</v>
      </c>
      <c r="J22" s="95">
        <f>分析係数表!G25</f>
        <v>0.19601885967651284</v>
      </c>
      <c r="K22" s="125">
        <f t="shared" si="2"/>
        <v>1.5064214972926955E-3</v>
      </c>
      <c r="L22" s="89"/>
      <c r="M22" s="90"/>
      <c r="N22" s="91">
        <f>分析係数表!H25</f>
        <v>4.7721717414244671E-4</v>
      </c>
      <c r="O22" s="92">
        <f t="shared" si="3"/>
        <v>5.5808753619414212E-3</v>
      </c>
      <c r="P22" s="86">
        <f>分析係数表!C25</f>
        <v>0.11839811615034102</v>
      </c>
      <c r="Q22" s="92">
        <f t="shared" si="4"/>
        <v>6.6076512932371689E-4</v>
      </c>
      <c r="R22" s="93">
        <v>4.1684447207607405E-3</v>
      </c>
      <c r="S22" s="94">
        <f t="shared" si="5"/>
        <v>1.1853529205889987E-2</v>
      </c>
      <c r="T22" s="95">
        <f>分析係数表!F25</f>
        <v>0.34892899519140697</v>
      </c>
      <c r="U22" s="96">
        <f t="shared" si="6"/>
        <v>4.1360400352831892E-3</v>
      </c>
      <c r="V22" s="97">
        <f>分析係数表!D25</f>
        <v>3.4959095734715541E-2</v>
      </c>
      <c r="W22" s="193">
        <f t="shared" si="7"/>
        <v>0</v>
      </c>
      <c r="X22" s="86">
        <f>分析係数表!E25</f>
        <v>3.4440766876912506E-2</v>
      </c>
      <c r="Y22" s="192">
        <f t="shared" si="8"/>
        <v>0</v>
      </c>
    </row>
    <row r="23" spans="1:25">
      <c r="A23" s="10" t="s">
        <v>11</v>
      </c>
      <c r="B23" s="9" t="s">
        <v>35</v>
      </c>
      <c r="C23" s="100"/>
      <c r="D23" s="120">
        <f>投入係数表!AK23</f>
        <v>0</v>
      </c>
      <c r="E23" s="124">
        <f t="shared" si="9"/>
        <v>0</v>
      </c>
      <c r="F23" s="95">
        <f>分析係数表!C26</f>
        <v>0.29113960871661038</v>
      </c>
      <c r="G23" s="124">
        <f t="shared" si="0"/>
        <v>0</v>
      </c>
      <c r="H23" s="124">
        <v>8.6683125262308133E-3</v>
      </c>
      <c r="I23" s="124">
        <f t="shared" si="1"/>
        <v>8.6683125262308133E-3</v>
      </c>
      <c r="J23" s="95">
        <f>分析係数表!G26</f>
        <v>0.2004458717578543</v>
      </c>
      <c r="K23" s="125">
        <f t="shared" si="2"/>
        <v>1.7375274609898637E-3</v>
      </c>
      <c r="L23" s="89"/>
      <c r="M23" s="90"/>
      <c r="N23" s="91">
        <f>分析係数表!H26</f>
        <v>1.0726059667332082E-2</v>
      </c>
      <c r="O23" s="92">
        <f t="shared" si="3"/>
        <v>0.12543723355241002</v>
      </c>
      <c r="P23" s="86">
        <f>分析係数表!C26</f>
        <v>0.29113960871661038</v>
      </c>
      <c r="Q23" s="92">
        <f t="shared" si="4"/>
        <v>3.6519747094942726E-2</v>
      </c>
      <c r="R23" s="93">
        <v>4.1088776989335184E-2</v>
      </c>
      <c r="S23" s="94">
        <f t="shared" si="5"/>
        <v>4.9757089515565997E-2</v>
      </c>
      <c r="T23" s="95">
        <f>分析係数表!F26</f>
        <v>0.34176102976079403</v>
      </c>
      <c r="U23" s="96">
        <f t="shared" si="6"/>
        <v>1.7005034150739843E-2</v>
      </c>
      <c r="V23" s="97">
        <f>分析係数表!D26</f>
        <v>2.5195355338839619E-2</v>
      </c>
      <c r="W23" s="193">
        <f t="shared" si="7"/>
        <v>0</v>
      </c>
      <c r="X23" s="86">
        <f>分析係数表!E26</f>
        <v>2.4685974681555249E-2</v>
      </c>
      <c r="Y23" s="192">
        <f t="shared" si="8"/>
        <v>0</v>
      </c>
    </row>
    <row r="24" spans="1:25">
      <c r="A24" s="10" t="s">
        <v>12</v>
      </c>
      <c r="B24" s="9" t="s">
        <v>389</v>
      </c>
      <c r="C24" s="100"/>
      <c r="D24" s="120">
        <f>投入係数表!AK24</f>
        <v>7.2882211134159334E-5</v>
      </c>
      <c r="E24" s="124">
        <f t="shared" si="9"/>
        <v>2.292145540169311E-3</v>
      </c>
      <c r="F24" s="95">
        <f>分析係数表!C27</f>
        <v>0.22390034937983039</v>
      </c>
      <c r="G24" s="124">
        <f t="shared" si="0"/>
        <v>5.1321218727332877E-4</v>
      </c>
      <c r="H24" s="124">
        <v>1.6373362080545047E-3</v>
      </c>
      <c r="I24" s="124">
        <f t="shared" si="1"/>
        <v>1.6373362080545047E-3</v>
      </c>
      <c r="J24" s="95">
        <f>分析係数表!G27</f>
        <v>0.17801424712710151</v>
      </c>
      <c r="K24" s="125">
        <f t="shared" si="2"/>
        <v>2.9146917237076592E-4</v>
      </c>
      <c r="L24" s="89"/>
      <c r="M24" s="90"/>
      <c r="N24" s="91">
        <f>分析係数表!H27</f>
        <v>1.001616696609949E-2</v>
      </c>
      <c r="O24" s="92">
        <f t="shared" si="3"/>
        <v>0.11713530541444986</v>
      </c>
      <c r="P24" s="86">
        <f>分析係数表!C27</f>
        <v>0.22390034937983039</v>
      </c>
      <c r="Q24" s="92">
        <f t="shared" si="4"/>
        <v>2.6226635807008462E-2</v>
      </c>
      <c r="R24" s="93">
        <v>2.6783406110302447E-2</v>
      </c>
      <c r="S24" s="94">
        <f t="shared" si="5"/>
        <v>2.8420742318356951E-2</v>
      </c>
      <c r="T24" s="95">
        <f>分析係数表!F27</f>
        <v>0.3354402389489512</v>
      </c>
      <c r="U24" s="96">
        <f t="shared" si="6"/>
        <v>9.5334605943762241E-3</v>
      </c>
      <c r="V24" s="97">
        <f>分析係数表!D27</f>
        <v>2.2648101403620974E-2</v>
      </c>
      <c r="W24" s="193">
        <f t="shared" si="7"/>
        <v>0</v>
      </c>
      <c r="X24" s="86">
        <f>分析係数表!E27</f>
        <v>2.2430380263578655E-2</v>
      </c>
      <c r="Y24" s="192">
        <f t="shared" si="8"/>
        <v>0</v>
      </c>
    </row>
    <row r="25" spans="1:25">
      <c r="A25" s="10" t="s">
        <v>13</v>
      </c>
      <c r="B25" s="9" t="s">
        <v>197</v>
      </c>
      <c r="C25" s="100"/>
      <c r="D25" s="120">
        <f>投入係数表!AK25</f>
        <v>0</v>
      </c>
      <c r="E25" s="124">
        <f t="shared" si="9"/>
        <v>0</v>
      </c>
      <c r="F25" s="95">
        <f>分析係数表!C28</f>
        <v>0.22512814125204084</v>
      </c>
      <c r="G25" s="124">
        <f t="shared" si="0"/>
        <v>0</v>
      </c>
      <c r="H25" s="124">
        <v>1.3340514921811141E-2</v>
      </c>
      <c r="I25" s="124">
        <f t="shared" si="1"/>
        <v>1.3340514921811141E-2</v>
      </c>
      <c r="J25" s="95">
        <f>分析係数表!G28</f>
        <v>0.17968722251031818</v>
      </c>
      <c r="K25" s="125">
        <f t="shared" si="2"/>
        <v>2.3971200731576986E-3</v>
      </c>
      <c r="L25" s="89"/>
      <c r="M25" s="90"/>
      <c r="N25" s="91">
        <f>分析係数表!H28</f>
        <v>8.1409051127791718E-3</v>
      </c>
      <c r="O25" s="92">
        <f t="shared" si="3"/>
        <v>9.5204823358370189E-2</v>
      </c>
      <c r="P25" s="86">
        <f>分析係数表!C28</f>
        <v>0.22512814125204084</v>
      </c>
      <c r="Q25" s="92">
        <f t="shared" si="4"/>
        <v>2.143328492089876E-2</v>
      </c>
      <c r="R25" s="93">
        <v>2.7581699694162815E-2</v>
      </c>
      <c r="S25" s="94">
        <f t="shared" si="5"/>
        <v>4.0922214615973958E-2</v>
      </c>
      <c r="T25" s="95">
        <f>分析係数表!F28</f>
        <v>0.30733691598411605</v>
      </c>
      <c r="U25" s="96">
        <f t="shared" si="6"/>
        <v>1.2576907235313555E-2</v>
      </c>
      <c r="V25" s="97">
        <f>分析係数表!D28</f>
        <v>2.8688437249149327E-2</v>
      </c>
      <c r="W25" s="193">
        <f t="shared" si="7"/>
        <v>0</v>
      </c>
      <c r="X25" s="86">
        <f>分析係数表!E28</f>
        <v>2.8133457885501985E-2</v>
      </c>
      <c r="Y25" s="192">
        <f t="shared" si="8"/>
        <v>0</v>
      </c>
    </row>
    <row r="26" spans="1:25">
      <c r="A26" s="10" t="s">
        <v>14</v>
      </c>
      <c r="B26" s="9" t="s">
        <v>55</v>
      </c>
      <c r="C26" s="100"/>
      <c r="D26" s="120">
        <f>投入係数表!AK26</f>
        <v>4.9520659303694564E-2</v>
      </c>
      <c r="E26" s="124">
        <f t="shared" si="9"/>
        <v>1.5574247351011941</v>
      </c>
      <c r="F26" s="95">
        <f>分析係数表!C29</f>
        <v>0.20292812083079403</v>
      </c>
      <c r="G26" s="124">
        <f t="shared" si="0"/>
        <v>0.31604527482948253</v>
      </c>
      <c r="H26" s="124">
        <v>0.33524559814815852</v>
      </c>
      <c r="I26" s="124">
        <f t="shared" si="1"/>
        <v>0.33524559814815852</v>
      </c>
      <c r="J26" s="95">
        <f>分析係数表!G29</f>
        <v>0.25422836329948895</v>
      </c>
      <c r="K26" s="125">
        <f t="shared" si="2"/>
        <v>8.5228939720564528E-2</v>
      </c>
      <c r="L26" s="89"/>
      <c r="M26" s="90"/>
      <c r="N26" s="91">
        <f>分析係数表!H29</f>
        <v>1.2173975242294967E-2</v>
      </c>
      <c r="O26" s="92">
        <f t="shared" si="3"/>
        <v>0.1423700616154453</v>
      </c>
      <c r="P26" s="86">
        <f>分析係数表!C29</f>
        <v>0.20292812083079403</v>
      </c>
      <c r="Q26" s="92">
        <f t="shared" si="4"/>
        <v>2.8890889066186674E-2</v>
      </c>
      <c r="R26" s="93">
        <v>4.2129777516630877E-2</v>
      </c>
      <c r="S26" s="94">
        <f t="shared" si="5"/>
        <v>0.3773753756647894</v>
      </c>
      <c r="T26" s="95">
        <f>分析係数表!F29</f>
        <v>0.40384720428768384</v>
      </c>
      <c r="U26" s="96">
        <f t="shared" si="6"/>
        <v>0.15240199042923963</v>
      </c>
      <c r="V26" s="97">
        <f>分析係数表!D29</f>
        <v>7.670374473161555E-2</v>
      </c>
      <c r="W26" s="193">
        <f t="shared" si="7"/>
        <v>0</v>
      </c>
      <c r="X26" s="86">
        <f>分析係数表!E29</f>
        <v>6.1557890505000185E-2</v>
      </c>
      <c r="Y26" s="192">
        <f t="shared" si="8"/>
        <v>0</v>
      </c>
    </row>
    <row r="27" spans="1:25">
      <c r="A27" s="10" t="s">
        <v>15</v>
      </c>
      <c r="B27" s="9" t="s">
        <v>36</v>
      </c>
      <c r="C27" s="100"/>
      <c r="D27" s="120">
        <f>投入係数表!AK27</f>
        <v>1.5193137859505523E-3</v>
      </c>
      <c r="E27" s="124">
        <f t="shared" si="9"/>
        <v>4.7782418568144865E-2</v>
      </c>
      <c r="F27" s="95">
        <f>分析係数表!C30</f>
        <v>1</v>
      </c>
      <c r="G27" s="124">
        <f t="shared" si="0"/>
        <v>4.7782418568144865E-2</v>
      </c>
      <c r="H27" s="124">
        <v>7.6537856982738961E-2</v>
      </c>
      <c r="I27" s="124">
        <f t="shared" si="1"/>
        <v>7.6537856982738961E-2</v>
      </c>
      <c r="J27" s="95">
        <f>分析係数表!G30</f>
        <v>0.34673715455884868</v>
      </c>
      <c r="K27" s="125">
        <f t="shared" si="2"/>
        <v>2.6538518746227015E-2</v>
      </c>
      <c r="L27" s="89"/>
      <c r="M27" s="90"/>
      <c r="N27" s="91">
        <f>分析係数表!H30</f>
        <v>0</v>
      </c>
      <c r="O27" s="92">
        <f t="shared" si="3"/>
        <v>0</v>
      </c>
      <c r="P27" s="86">
        <f>分析係数表!C30</f>
        <v>1</v>
      </c>
      <c r="Q27" s="92">
        <f t="shared" si="4"/>
        <v>0</v>
      </c>
      <c r="R27" s="93">
        <v>5.0283859570093917E-2</v>
      </c>
      <c r="S27" s="94">
        <f t="shared" si="5"/>
        <v>0.12682171655283286</v>
      </c>
      <c r="T27" s="95">
        <f>分析係数表!F30</f>
        <v>0.44336430675838301</v>
      </c>
      <c r="U27" s="96">
        <f t="shared" si="6"/>
        <v>5.6228222441354891E-2</v>
      </c>
      <c r="V27" s="97">
        <f>分析係数表!D30</f>
        <v>8.6867041025616112E-2</v>
      </c>
      <c r="W27" s="193">
        <f t="shared" si="7"/>
        <v>0</v>
      </c>
      <c r="X27" s="86">
        <f>分析係数表!E30</f>
        <v>6.5897217034789901E-2</v>
      </c>
      <c r="Y27" s="192">
        <f t="shared" si="8"/>
        <v>0</v>
      </c>
    </row>
    <row r="28" spans="1:25">
      <c r="A28" s="10" t="s">
        <v>16</v>
      </c>
      <c r="B28" s="9" t="s">
        <v>198</v>
      </c>
      <c r="C28" s="100"/>
      <c r="D28" s="120">
        <f>投入係数表!AK28</f>
        <v>4.6644615125861974E-3</v>
      </c>
      <c r="E28" s="124">
        <f t="shared" si="9"/>
        <v>0.1466973145708359</v>
      </c>
      <c r="F28" s="95">
        <f>分析係数表!C31</f>
        <v>0.99667993786519227</v>
      </c>
      <c r="G28" s="124">
        <f t="shared" si="0"/>
        <v>0.14621027037145129</v>
      </c>
      <c r="H28" s="124">
        <v>0.24964136654951674</v>
      </c>
      <c r="I28" s="124">
        <f t="shared" si="1"/>
        <v>0.24964136654951674</v>
      </c>
      <c r="J28" s="95">
        <f>分析係数表!G31</f>
        <v>7.0744430198025232E-2</v>
      </c>
      <c r="K28" s="125">
        <f t="shared" si="2"/>
        <v>1.766073623040192E-2</v>
      </c>
      <c r="L28" s="89"/>
      <c r="M28" s="90"/>
      <c r="N28" s="91">
        <f>分析係数表!H31</f>
        <v>1.5783931066306964E-2</v>
      </c>
      <c r="O28" s="92">
        <f t="shared" si="3"/>
        <v>0.18458713721028089</v>
      </c>
      <c r="P28" s="86">
        <f>分析係数表!C31</f>
        <v>0.99667993786519227</v>
      </c>
      <c r="Q28" s="92">
        <f t="shared" si="4"/>
        <v>0.18397429644545649</v>
      </c>
      <c r="R28" s="93">
        <v>0.34882779801896924</v>
      </c>
      <c r="S28" s="94">
        <f t="shared" si="5"/>
        <v>0.59846916456848598</v>
      </c>
      <c r="T28" s="95">
        <f>分析係数表!F31</f>
        <v>0.308369223350977</v>
      </c>
      <c r="U28" s="96">
        <f t="shared" si="6"/>
        <v>0.18454947147749207</v>
      </c>
      <c r="V28" s="97">
        <f>分析係数表!D31</f>
        <v>6.5953615120199595E-3</v>
      </c>
      <c r="W28" s="193">
        <f t="shared" si="7"/>
        <v>0</v>
      </c>
      <c r="X28" s="86">
        <f>分析係数表!E31</f>
        <v>6.5953615120199595E-3</v>
      </c>
      <c r="Y28" s="192">
        <f t="shared" si="8"/>
        <v>0</v>
      </c>
    </row>
    <row r="29" spans="1:25">
      <c r="A29" s="10" t="s">
        <v>17</v>
      </c>
      <c r="B29" s="9" t="s">
        <v>281</v>
      </c>
      <c r="C29" s="100"/>
      <c r="D29" s="120">
        <f>投入係数表!AK29</f>
        <v>2.3322307562930987E-3</v>
      </c>
      <c r="E29" s="124">
        <f t="shared" si="9"/>
        <v>7.3348657285417951E-2</v>
      </c>
      <c r="F29" s="95">
        <f>分析係数表!C32</f>
        <v>0.99973750468741629</v>
      </c>
      <c r="G29" s="124">
        <f t="shared" si="0"/>
        <v>7.3329403606696222E-2</v>
      </c>
      <c r="H29" s="124">
        <v>9.3955439090707971E-2</v>
      </c>
      <c r="I29" s="124">
        <f t="shared" si="1"/>
        <v>9.3955439090707971E-2</v>
      </c>
      <c r="J29" s="95">
        <f>分析係数表!G32</f>
        <v>0.13654952076677315</v>
      </c>
      <c r="K29" s="125">
        <f t="shared" si="2"/>
        <v>1.2829570181267918E-2</v>
      </c>
      <c r="L29" s="89"/>
      <c r="M29" s="90"/>
      <c r="N29" s="91">
        <f>分析係数表!H32</f>
        <v>6.1925380029087757E-3</v>
      </c>
      <c r="O29" s="92">
        <f t="shared" si="3"/>
        <v>7.2419402823092061E-2</v>
      </c>
      <c r="P29" s="86">
        <f>分析係数表!C32</f>
        <v>0.99973750468741629</v>
      </c>
      <c r="Q29" s="92">
        <f t="shared" si="4"/>
        <v>7.2400393069310884E-2</v>
      </c>
      <c r="R29" s="93">
        <v>0.1078281756409761</v>
      </c>
      <c r="S29" s="94">
        <f t="shared" si="5"/>
        <v>0.20178361473168407</v>
      </c>
      <c r="T29" s="95">
        <f>分析係数表!F32</f>
        <v>0.46980830670926516</v>
      </c>
      <c r="U29" s="96">
        <f t="shared" si="6"/>
        <v>9.4799618358767226E-2</v>
      </c>
      <c r="V29" s="97">
        <f>分析係数表!D32</f>
        <v>1.7896698615548455E-2</v>
      </c>
      <c r="W29" s="193">
        <f t="shared" si="7"/>
        <v>0</v>
      </c>
      <c r="X29" s="86">
        <f>分析係数表!E32</f>
        <v>1.7896698615548455E-2</v>
      </c>
      <c r="Y29" s="192">
        <f t="shared" si="8"/>
        <v>0</v>
      </c>
    </row>
    <row r="30" spans="1:25">
      <c r="A30" s="10" t="s">
        <v>18</v>
      </c>
      <c r="B30" s="9" t="s">
        <v>282</v>
      </c>
      <c r="C30" s="100"/>
      <c r="D30" s="120">
        <f>投入係数表!AK30</f>
        <v>2.8031619666984358E-5</v>
      </c>
      <c r="E30" s="124">
        <f t="shared" si="9"/>
        <v>8.81594438526658E-4</v>
      </c>
      <c r="F30" s="95">
        <f>分析係数表!C33</f>
        <v>0.92720800471848297</v>
      </c>
      <c r="G30" s="124">
        <f t="shared" si="0"/>
        <v>8.174214203172139E-4</v>
      </c>
      <c r="H30" s="124">
        <v>2.063818941136256E-2</v>
      </c>
      <c r="I30" s="124">
        <f t="shared" si="1"/>
        <v>2.063818941136256E-2</v>
      </c>
      <c r="J30" s="95">
        <f>分析係数表!G33</f>
        <v>0.48251618559482062</v>
      </c>
      <c r="K30" s="125">
        <f t="shared" si="2"/>
        <v>9.9582604323540779E-3</v>
      </c>
      <c r="L30" s="89"/>
      <c r="M30" s="90"/>
      <c r="N30" s="91">
        <f>分析係数表!H33</f>
        <v>1.0711870111293417E-3</v>
      </c>
      <c r="O30" s="92">
        <f t="shared" si="3"/>
        <v>1.2527129203147592E-2</v>
      </c>
      <c r="P30" s="86">
        <f>分析係数表!C33</f>
        <v>0.92720800471848297</v>
      </c>
      <c r="Q30" s="92">
        <f t="shared" si="4"/>
        <v>1.1615254473301119E-2</v>
      </c>
      <c r="R30" s="93">
        <v>4.7185474852358009E-2</v>
      </c>
      <c r="S30" s="94">
        <f t="shared" si="5"/>
        <v>6.7823664263720565E-2</v>
      </c>
      <c r="T30" s="95">
        <f>分析係数表!F33</f>
        <v>0.61375438359859724</v>
      </c>
      <c r="U30" s="96">
        <f t="shared" si="6"/>
        <v>4.1627071253578021E-2</v>
      </c>
      <c r="V30" s="97">
        <f>分析係数表!D33</f>
        <v>6.3927479543206545E-2</v>
      </c>
      <c r="W30" s="193">
        <f t="shared" si="7"/>
        <v>0</v>
      </c>
      <c r="X30" s="86">
        <f>分析係数表!E33</f>
        <v>6.2471900008991998E-2</v>
      </c>
      <c r="Y30" s="192">
        <f t="shared" si="8"/>
        <v>0</v>
      </c>
    </row>
    <row r="31" spans="1:25">
      <c r="A31" s="10" t="s">
        <v>19</v>
      </c>
      <c r="B31" s="9" t="s">
        <v>283</v>
      </c>
      <c r="C31" s="100"/>
      <c r="D31" s="120">
        <f>投入係数表!AK31</f>
        <v>3.8083758479564953E-2</v>
      </c>
      <c r="E31" s="124">
        <f t="shared" si="9"/>
        <v>1.1977342041823178</v>
      </c>
      <c r="F31" s="95">
        <f>分析係数表!C34</f>
        <v>0.43058167090385968</v>
      </c>
      <c r="G31" s="124">
        <f t="shared" si="0"/>
        <v>0.51572239493552707</v>
      </c>
      <c r="H31" s="124">
        <v>0.60212586195643203</v>
      </c>
      <c r="I31" s="124">
        <f t="shared" si="1"/>
        <v>0.60212586195643203</v>
      </c>
      <c r="J31" s="95">
        <f>分析係数表!G34</f>
        <v>0.40252218378442245</v>
      </c>
      <c r="K31" s="125">
        <f t="shared" si="2"/>
        <v>0.2423690168677807</v>
      </c>
      <c r="L31" s="89"/>
      <c r="M31" s="90"/>
      <c r="N31" s="91">
        <f>分析係数表!H34</f>
        <v>0.17332617383102331</v>
      </c>
      <c r="O31" s="92">
        <f t="shared" si="3"/>
        <v>2.0269844119742357</v>
      </c>
      <c r="P31" s="86">
        <f>分析係数表!C34</f>
        <v>0.43058167090385968</v>
      </c>
      <c r="Q31" s="92">
        <f t="shared" si="4"/>
        <v>0.87278233500394387</v>
      </c>
      <c r="R31" s="93">
        <v>0.98043912392145993</v>
      </c>
      <c r="S31" s="94">
        <f t="shared" si="5"/>
        <v>1.5825649858778918</v>
      </c>
      <c r="T31" s="95">
        <f>分析係数表!F34</f>
        <v>0.66293540075026103</v>
      </c>
      <c r="U31" s="96">
        <f t="shared" si="6"/>
        <v>1.0491383531262914</v>
      </c>
      <c r="V31" s="97">
        <f>分析係数表!D34</f>
        <v>0.16067471370017011</v>
      </c>
      <c r="W31" s="193">
        <f t="shared" si="7"/>
        <v>0</v>
      </c>
      <c r="X31" s="86">
        <f>分析係数表!E34</f>
        <v>0.14658203786750718</v>
      </c>
      <c r="Y31" s="192">
        <f t="shared" si="8"/>
        <v>0</v>
      </c>
    </row>
    <row r="32" spans="1:25">
      <c r="A32" s="10" t="s">
        <v>20</v>
      </c>
      <c r="B32" s="9" t="s">
        <v>37</v>
      </c>
      <c r="C32" s="100"/>
      <c r="D32" s="120">
        <f>投入係数表!AK32</f>
        <v>2.7706452878847338E-2</v>
      </c>
      <c r="E32" s="124">
        <f t="shared" si="9"/>
        <v>0.87136794303974874</v>
      </c>
      <c r="F32" s="95">
        <f>分析係数表!C35</f>
        <v>0.85041941808411148</v>
      </c>
      <c r="G32" s="124">
        <f t="shared" si="0"/>
        <v>0.74102821905701233</v>
      </c>
      <c r="H32" s="124">
        <v>0.87742663443774283</v>
      </c>
      <c r="I32" s="124">
        <f t="shared" si="1"/>
        <v>0.87742663443774283</v>
      </c>
      <c r="J32" s="95">
        <f>分析係数表!G35</f>
        <v>0.31439227022235533</v>
      </c>
      <c r="K32" s="125">
        <f t="shared" si="2"/>
        <v>0.27585615155444265</v>
      </c>
      <c r="L32" s="89"/>
      <c r="M32" s="90"/>
      <c r="N32" s="91">
        <f>分析係数表!H35</f>
        <v>5.0116599150103677E-2</v>
      </c>
      <c r="O32" s="92">
        <f t="shared" si="3"/>
        <v>0.58609477733846327</v>
      </c>
      <c r="P32" s="86">
        <f>分析係数表!C35</f>
        <v>0.85041941808411148</v>
      </c>
      <c r="Q32" s="92">
        <f t="shared" si="4"/>
        <v>0.4984263794863128</v>
      </c>
      <c r="R32" s="93">
        <v>0.7654285173695583</v>
      </c>
      <c r="S32" s="94">
        <f t="shared" si="5"/>
        <v>1.6428551518073011</v>
      </c>
      <c r="T32" s="95">
        <f>分析係数表!F35</f>
        <v>0.64510687312527537</v>
      </c>
      <c r="U32" s="96">
        <f t="shared" si="6"/>
        <v>1.0598171499801576</v>
      </c>
      <c r="V32" s="97">
        <f>分析係数表!D35</f>
        <v>4.4457450663799247E-2</v>
      </c>
      <c r="W32" s="193">
        <f t="shared" si="7"/>
        <v>0</v>
      </c>
      <c r="X32" s="86">
        <f>分析係数表!E35</f>
        <v>4.3787951741632962E-2</v>
      </c>
      <c r="Y32" s="192">
        <f t="shared" si="8"/>
        <v>0</v>
      </c>
    </row>
    <row r="33" spans="1:25">
      <c r="A33" s="10" t="s">
        <v>21</v>
      </c>
      <c r="B33" s="9" t="s">
        <v>38</v>
      </c>
      <c r="C33" s="100"/>
      <c r="D33" s="120">
        <f>投入係数表!AK33</f>
        <v>1.7900992319336211E-2</v>
      </c>
      <c r="E33" s="124">
        <f t="shared" si="9"/>
        <v>0.56298620844312386</v>
      </c>
      <c r="F33" s="95">
        <f>分析係数表!C36</f>
        <v>0.99367212085214862</v>
      </c>
      <c r="G33" s="124">
        <f t="shared" si="0"/>
        <v>0.55942369975418871</v>
      </c>
      <c r="H33" s="124">
        <v>0.66804792418482772</v>
      </c>
      <c r="I33" s="124">
        <f t="shared" si="1"/>
        <v>0.66804792418482772</v>
      </c>
      <c r="J33" s="95">
        <f>分析係数表!G36</f>
        <v>5.4622350270852466E-2</v>
      </c>
      <c r="K33" s="125">
        <f t="shared" si="2"/>
        <v>3.6490347712539555E-2</v>
      </c>
      <c r="L33" s="89"/>
      <c r="M33" s="90"/>
      <c r="N33" s="91">
        <f>分析係数表!H36</f>
        <v>0.22260102528255266</v>
      </c>
      <c r="O33" s="92">
        <f t="shared" si="3"/>
        <v>2.6032352665737784</v>
      </c>
      <c r="P33" s="86">
        <f>分析係数表!C36</f>
        <v>0.99367212085214862</v>
      </c>
      <c r="Q33" s="92">
        <f t="shared" si="4"/>
        <v>2.586762308413475</v>
      </c>
      <c r="R33" s="93">
        <v>2.7565525952458594</v>
      </c>
      <c r="S33" s="94">
        <f t="shared" si="5"/>
        <v>3.4246005194306872</v>
      </c>
      <c r="T33" s="95">
        <f>分析係数表!F36</f>
        <v>0.84078106922799567</v>
      </c>
      <c r="U33" s="96">
        <f t="shared" si="6"/>
        <v>2.8793392864056826</v>
      </c>
      <c r="V33" s="97">
        <f>分析係数表!D36</f>
        <v>1.6146279761308086E-2</v>
      </c>
      <c r="W33" s="193">
        <f t="shared" si="7"/>
        <v>0</v>
      </c>
      <c r="X33" s="86">
        <f>分析係数表!E36</f>
        <v>1.4152245516969955E-2</v>
      </c>
      <c r="Y33" s="192">
        <f t="shared" si="8"/>
        <v>0</v>
      </c>
    </row>
    <row r="34" spans="1:25">
      <c r="A34" s="10" t="s">
        <v>22</v>
      </c>
      <c r="B34" s="9" t="s">
        <v>409</v>
      </c>
      <c r="C34" s="100"/>
      <c r="D34" s="120">
        <f>投入係数表!AK34</f>
        <v>2.8367999102988171E-2</v>
      </c>
      <c r="E34" s="124">
        <f t="shared" si="9"/>
        <v>0.89217357178897794</v>
      </c>
      <c r="F34" s="95">
        <f>分析係数表!C37</f>
        <v>0.57178358697686016</v>
      </c>
      <c r="G34" s="124">
        <f t="shared" si="0"/>
        <v>0.51013020508345908</v>
      </c>
      <c r="H34" s="124">
        <v>0.63808990565468471</v>
      </c>
      <c r="I34" s="124">
        <f t="shared" si="1"/>
        <v>0.63808990565468471</v>
      </c>
      <c r="J34" s="95">
        <f>分析係数表!G37</f>
        <v>0.36884830758302428</v>
      </c>
      <c r="K34" s="125">
        <f t="shared" si="2"/>
        <v>0.23535838178654209</v>
      </c>
      <c r="L34" s="89"/>
      <c r="M34" s="90"/>
      <c r="N34" s="91">
        <f>分析係数表!H37</f>
        <v>4.5622990798280361E-2</v>
      </c>
      <c r="O34" s="92">
        <f t="shared" si="3"/>
        <v>0.53354371778791321</v>
      </c>
      <c r="P34" s="86">
        <f>分析係数表!C37</f>
        <v>0.57178358697686016</v>
      </c>
      <c r="Q34" s="92">
        <f t="shared" si="4"/>
        <v>0.30507154076574261</v>
      </c>
      <c r="R34" s="93">
        <v>0.41206726024367352</v>
      </c>
      <c r="S34" s="94">
        <f t="shared" si="5"/>
        <v>1.0501571658983582</v>
      </c>
      <c r="T34" s="95">
        <f>分析係数表!F37</f>
        <v>0.64429400301330442</v>
      </c>
      <c r="U34" s="96">
        <f t="shared" si="6"/>
        <v>0.67660996420976005</v>
      </c>
      <c r="V34" s="97">
        <f>分析係数表!D37</f>
        <v>7.2142948725191447E-2</v>
      </c>
      <c r="W34" s="193">
        <f t="shared" si="7"/>
        <v>0</v>
      </c>
      <c r="X34" s="86">
        <f>分析係数表!E37</f>
        <v>6.9101643267789628E-2</v>
      </c>
      <c r="Y34" s="192">
        <f t="shared" si="8"/>
        <v>0</v>
      </c>
    </row>
    <row r="35" spans="1:25">
      <c r="A35" s="10" t="s">
        <v>23</v>
      </c>
      <c r="B35" s="9" t="s">
        <v>199</v>
      </c>
      <c r="C35" s="100"/>
      <c r="D35" s="120">
        <f>投入係数表!AK35</f>
        <v>6.6894657173291475E-2</v>
      </c>
      <c r="E35" s="124">
        <f t="shared" si="9"/>
        <v>2.1038369681000169</v>
      </c>
      <c r="F35" s="95">
        <f>分析係数表!C38</f>
        <v>0.42668283982472699</v>
      </c>
      <c r="G35" s="124">
        <f t="shared" si="0"/>
        <v>0.89767113207715876</v>
      </c>
      <c r="H35" s="124">
        <v>1.0540392537678756</v>
      </c>
      <c r="I35" s="124">
        <f t="shared" si="1"/>
        <v>1.0540392537678756</v>
      </c>
      <c r="J35" s="95">
        <f>分析係数表!G38</f>
        <v>0.18042179614021467</v>
      </c>
      <c r="K35" s="125">
        <f t="shared" si="2"/>
        <v>0.19017165536709163</v>
      </c>
      <c r="L35" s="89"/>
      <c r="M35" s="90"/>
      <c r="N35" s="91">
        <f>分析係数表!H38</f>
        <v>3.1385057501308801E-2</v>
      </c>
      <c r="O35" s="92">
        <f t="shared" si="3"/>
        <v>0.36703644301344013</v>
      </c>
      <c r="P35" s="86">
        <f>分析係数表!C38</f>
        <v>0.42668283982472699</v>
      </c>
      <c r="Q35" s="92">
        <f t="shared" si="4"/>
        <v>0.1566081518241412</v>
      </c>
      <c r="R35" s="93">
        <v>0.2509590942200261</v>
      </c>
      <c r="S35" s="94">
        <f t="shared" si="5"/>
        <v>1.3049983479879017</v>
      </c>
      <c r="T35" s="95">
        <f>分析係数表!F38</f>
        <v>0.52437100026299643</v>
      </c>
      <c r="U35" s="96">
        <f t="shared" si="6"/>
        <v>0.68430328907597393</v>
      </c>
      <c r="V35" s="97">
        <f>分析係数表!D38</f>
        <v>3.745569762927526E-2</v>
      </c>
      <c r="W35" s="193">
        <f t="shared" si="7"/>
        <v>0</v>
      </c>
      <c r="X35" s="86">
        <f>分析係数表!E38</f>
        <v>3.4218337111297577E-2</v>
      </c>
      <c r="Y35" s="192">
        <f t="shared" si="8"/>
        <v>0</v>
      </c>
    </row>
    <row r="36" spans="1:25">
      <c r="A36" s="10" t="s">
        <v>24</v>
      </c>
      <c r="B36" s="9" t="s">
        <v>39</v>
      </c>
      <c r="C36" s="100"/>
      <c r="D36" s="120">
        <f>投入係数表!AK36</f>
        <v>0</v>
      </c>
      <c r="E36" s="124">
        <f t="shared" si="9"/>
        <v>0</v>
      </c>
      <c r="F36" s="95">
        <f>分析係数表!C39</f>
        <v>1</v>
      </c>
      <c r="G36" s="124">
        <f t="shared" si="0"/>
        <v>0</v>
      </c>
      <c r="H36" s="124">
        <v>3.8120441670264828E-2</v>
      </c>
      <c r="I36" s="124">
        <f t="shared" si="1"/>
        <v>3.8120441670264828E-2</v>
      </c>
      <c r="J36" s="95">
        <f>分析係数表!G39</f>
        <v>0.351753812215997</v>
      </c>
      <c r="K36" s="125">
        <f t="shared" si="2"/>
        <v>1.3409010680873201E-2</v>
      </c>
      <c r="L36" s="89"/>
      <c r="M36" s="90"/>
      <c r="N36" s="91">
        <f>分析係数表!H39</f>
        <v>2.6196741762610056E-3</v>
      </c>
      <c r="O36" s="92">
        <f t="shared" si="3"/>
        <v>3.0636104186487684E-2</v>
      </c>
      <c r="P36" s="86">
        <f>分析係数表!C39</f>
        <v>1</v>
      </c>
      <c r="Q36" s="92">
        <f t="shared" si="4"/>
        <v>3.0636104186487684E-2</v>
      </c>
      <c r="R36" s="93">
        <v>3.9856761854547444E-2</v>
      </c>
      <c r="S36" s="94">
        <f t="shared" si="5"/>
        <v>7.7977203524812272E-2</v>
      </c>
      <c r="T36" s="95">
        <f>分析係数表!F39</f>
        <v>0.70125652740175148</v>
      </c>
      <c r="U36" s="96">
        <f t="shared" si="6"/>
        <v>5.4682022960309468E-2</v>
      </c>
      <c r="V36" s="97">
        <f>分析係数表!D39</f>
        <v>5.4632803645743147E-2</v>
      </c>
      <c r="W36" s="193">
        <f t="shared" si="7"/>
        <v>0</v>
      </c>
      <c r="X36" s="86">
        <f>分析係数表!E39</f>
        <v>5.4632803645743147E-2</v>
      </c>
      <c r="Y36" s="192">
        <f t="shared" si="8"/>
        <v>0</v>
      </c>
    </row>
    <row r="37" spans="1:25">
      <c r="A37" s="10" t="s">
        <v>25</v>
      </c>
      <c r="B37" s="9" t="s">
        <v>40</v>
      </c>
      <c r="C37" s="101"/>
      <c r="D37" s="120">
        <f>投入係数表!AK37</f>
        <v>0</v>
      </c>
      <c r="E37" s="124">
        <f t="shared" si="9"/>
        <v>0</v>
      </c>
      <c r="F37" s="95">
        <f>分析係数表!C40</f>
        <v>0.86812466863195592</v>
      </c>
      <c r="G37" s="124">
        <f t="shared" si="0"/>
        <v>0</v>
      </c>
      <c r="H37" s="124">
        <v>5.7445504152649233E-3</v>
      </c>
      <c r="I37" s="124">
        <f t="shared" si="1"/>
        <v>5.7445504152649233E-3</v>
      </c>
      <c r="J37" s="95">
        <f>分析係数表!G40</f>
        <v>0.5308449982881025</v>
      </c>
      <c r="K37" s="125">
        <f t="shared" si="2"/>
        <v>3.0494658553572268E-3</v>
      </c>
      <c r="L37" s="89"/>
      <c r="M37" s="90"/>
      <c r="N37" s="91">
        <f>分析係数表!H40</f>
        <v>3.1726768564274997E-2</v>
      </c>
      <c r="O37" s="92">
        <f t="shared" si="3"/>
        <v>0.37103262537137344</v>
      </c>
      <c r="P37" s="86">
        <f>分析係数表!C40</f>
        <v>0.86812466863195592</v>
      </c>
      <c r="Q37" s="92">
        <f t="shared" si="4"/>
        <v>0.32210257495216821</v>
      </c>
      <c r="R37" s="93">
        <v>0.3249184559471705</v>
      </c>
      <c r="S37" s="94">
        <f t="shared" si="5"/>
        <v>0.33066300636243545</v>
      </c>
      <c r="T37" s="95">
        <f>分析係数表!F40</f>
        <v>0.72849135138041188</v>
      </c>
      <c r="U37" s="96">
        <f t="shared" si="6"/>
        <v>0.24088514035648034</v>
      </c>
      <c r="V37" s="97">
        <f>分析係数表!D40</f>
        <v>7.8167788596215718E-2</v>
      </c>
      <c r="W37" s="193">
        <f t="shared" si="7"/>
        <v>0</v>
      </c>
      <c r="X37" s="86">
        <f>分析係数表!E40</f>
        <v>7.1051953968348291E-2</v>
      </c>
      <c r="Y37" s="192">
        <f t="shared" si="8"/>
        <v>0</v>
      </c>
    </row>
    <row r="38" spans="1:25">
      <c r="A38" s="10" t="s">
        <v>26</v>
      </c>
      <c r="B38" s="9" t="s">
        <v>285</v>
      </c>
      <c r="C38" s="101"/>
      <c r="D38" s="120">
        <f>投入係数表!AK38</f>
        <v>1.1212647866793743E-5</v>
      </c>
      <c r="E38" s="124">
        <f t="shared" si="9"/>
        <v>3.5263777541066324E-4</v>
      </c>
      <c r="F38" s="95">
        <f>分析係数表!C41</f>
        <v>0.9999434031873089</v>
      </c>
      <c r="G38" s="124">
        <f t="shared" si="0"/>
        <v>3.5261781723654054E-4</v>
      </c>
      <c r="H38" s="124">
        <v>3.0235640678394826E-3</v>
      </c>
      <c r="I38" s="124">
        <f t="shared" si="1"/>
        <v>3.0235640678394826E-3</v>
      </c>
      <c r="J38" s="95">
        <f>分析係数表!G41</f>
        <v>0.50163334603597476</v>
      </c>
      <c r="K38" s="125">
        <f t="shared" si="2"/>
        <v>1.5167205603044626E-3</v>
      </c>
      <c r="L38" s="89"/>
      <c r="M38" s="90"/>
      <c r="N38" s="91">
        <f>分析係数表!H41</f>
        <v>4.605647758626856E-2</v>
      </c>
      <c r="O38" s="92">
        <f t="shared" si="3"/>
        <v>0.53861318273153724</v>
      </c>
      <c r="P38" s="86">
        <f>分析係数表!C41</f>
        <v>0.9999434031873089</v>
      </c>
      <c r="Q38" s="92">
        <f t="shared" si="4"/>
        <v>0.53858269894212119</v>
      </c>
      <c r="R38" s="93">
        <v>0.54868254689599638</v>
      </c>
      <c r="S38" s="94">
        <f t="shared" si="5"/>
        <v>0.55170611096383582</v>
      </c>
      <c r="T38" s="95">
        <f>分析係数表!F41</f>
        <v>0.6065809667987323</v>
      </c>
      <c r="U38" s="96">
        <f t="shared" si="6"/>
        <v>0.33465442617721219</v>
      </c>
      <c r="V38" s="97">
        <f>分析係数表!D41</f>
        <v>0.10372147914479408</v>
      </c>
      <c r="W38" s="193">
        <f t="shared" si="7"/>
        <v>0</v>
      </c>
      <c r="X38" s="86">
        <f>分析係数表!E41</f>
        <v>9.872112035903656E-2</v>
      </c>
      <c r="Y38" s="192">
        <f t="shared" si="8"/>
        <v>0</v>
      </c>
    </row>
    <row r="39" spans="1:25">
      <c r="A39" s="10" t="s">
        <v>56</v>
      </c>
      <c r="B39" s="9" t="s">
        <v>391</v>
      </c>
      <c r="C39" s="85">
        <f>最終需要_まとめ!C40</f>
        <v>31.45</v>
      </c>
      <c r="D39" s="120">
        <f>投入係数表!AK39</f>
        <v>0</v>
      </c>
      <c r="E39" s="124">
        <f t="shared" si="9"/>
        <v>0</v>
      </c>
      <c r="F39" s="95">
        <f>分析係数表!C42</f>
        <v>0.93692850875802069</v>
      </c>
      <c r="G39" s="124">
        <f>E39*F39</f>
        <v>0</v>
      </c>
      <c r="H39" s="124">
        <v>1.1716504163502362E-2</v>
      </c>
      <c r="I39" s="124">
        <f>C39+H39</f>
        <v>31.461716504163501</v>
      </c>
      <c r="J39" s="95">
        <f>分析係数表!G42</f>
        <v>0.49922072097325781</v>
      </c>
      <c r="K39" s="125">
        <f>I39*J39</f>
        <v>15.706340796264747</v>
      </c>
      <c r="L39" s="89"/>
      <c r="M39" s="90"/>
      <c r="N39" s="91">
        <f>分析係数表!H42</f>
        <v>1.1809361738003208E-2</v>
      </c>
      <c r="O39" s="92">
        <f t="shared" si="3"/>
        <v>0.1381060438202148</v>
      </c>
      <c r="P39" s="86">
        <f>分析係数表!C42</f>
        <v>0.93692850875802069</v>
      </c>
      <c r="Q39" s="92">
        <f>O39*P39</f>
        <v>0.1293954896869437</v>
      </c>
      <c r="R39" s="93">
        <v>0.14138570743633563</v>
      </c>
      <c r="S39" s="94">
        <f>I39+R39</f>
        <v>31.603102211599836</v>
      </c>
      <c r="T39" s="95">
        <f>分析係数表!F42</f>
        <v>0.57339238661209846</v>
      </c>
      <c r="U39" s="96">
        <f>S39*T39</f>
        <v>18.120978201455316</v>
      </c>
      <c r="V39" s="97">
        <f>分析係数表!D42</f>
        <v>0.13686157986208444</v>
      </c>
      <c r="W39" s="193">
        <f>ROUND(S39*V39,0)</f>
        <v>4</v>
      </c>
      <c r="X39" s="86">
        <f>分析係数表!E42</f>
        <v>0.12798116275158378</v>
      </c>
      <c r="Y39" s="192">
        <f>ROUND(S39*X39,0)</f>
        <v>4</v>
      </c>
    </row>
    <row r="40" spans="1:25">
      <c r="A40" s="10" t="s">
        <v>200</v>
      </c>
      <c r="B40" s="9" t="s">
        <v>41</v>
      </c>
      <c r="C40" s="100"/>
      <c r="D40" s="120">
        <f>投入係数表!AK40</f>
        <v>7.7759712956214616E-2</v>
      </c>
      <c r="E40" s="124">
        <f t="shared" si="9"/>
        <v>2.4455429724729498</v>
      </c>
      <c r="F40" s="95">
        <f>分析係数表!C43</f>
        <v>0.64668770435795053</v>
      </c>
      <c r="G40" s="124">
        <f>E40*F40</f>
        <v>1.5815025707772505</v>
      </c>
      <c r="H40" s="124">
        <v>2.0754180436407226</v>
      </c>
      <c r="I40" s="124">
        <f>C40+H40</f>
        <v>2.0754180436407226</v>
      </c>
      <c r="J40" s="95">
        <f>分析係数表!G43</f>
        <v>0.34525361813281841</v>
      </c>
      <c r="K40" s="125">
        <f>I40*J40</f>
        <v>0.7165455887050951</v>
      </c>
      <c r="L40" s="89"/>
      <c r="M40" s="90"/>
      <c r="N40" s="91">
        <f>分析係数表!H43</f>
        <v>1.6687581740348217E-2</v>
      </c>
      <c r="O40" s="92">
        <f t="shared" si="3"/>
        <v>0.19515499196450486</v>
      </c>
      <c r="P40" s="86">
        <f>分析係数表!C43</f>
        <v>0.64668770435795053</v>
      </c>
      <c r="Q40" s="92">
        <f>O40*P40</f>
        <v>0.12620433374751994</v>
      </c>
      <c r="R40" s="93">
        <v>0.50864224986932116</v>
      </c>
      <c r="S40" s="94">
        <f>I40+R40</f>
        <v>2.5840602935100438</v>
      </c>
      <c r="T40" s="95">
        <f>分析係数表!F43</f>
        <v>0.5971160790993254</v>
      </c>
      <c r="U40" s="96">
        <f>S40*T40</f>
        <v>1.5429839506169694</v>
      </c>
      <c r="V40" s="97">
        <f>分析係数表!D43</f>
        <v>0.11965406207615147</v>
      </c>
      <c r="W40" s="193">
        <f>ROUND(S40*V40,0)</f>
        <v>0</v>
      </c>
      <c r="X40" s="86">
        <f>分析係数表!E43</f>
        <v>0.10089499703022012</v>
      </c>
      <c r="Y40" s="192">
        <f>ROUND(S40*X40,0)</f>
        <v>0</v>
      </c>
    </row>
    <row r="41" spans="1:25">
      <c r="A41" s="10" t="s">
        <v>352</v>
      </c>
      <c r="B41" s="9" t="s">
        <v>42</v>
      </c>
      <c r="C41" s="100"/>
      <c r="D41" s="120">
        <f>投入係数表!AK41</f>
        <v>2.5676963614957673E-3</v>
      </c>
      <c r="E41" s="124">
        <f t="shared" si="9"/>
        <v>8.0754050569041877E-2</v>
      </c>
      <c r="F41" s="95">
        <f>分析係数表!C44</f>
        <v>0.69156580457188765</v>
      </c>
      <c r="G41" s="124">
        <f>E41*F41</f>
        <v>5.584673995421835E-2</v>
      </c>
      <c r="H41" s="124">
        <v>6.4157007528499274E-2</v>
      </c>
      <c r="I41" s="124">
        <f>C41+H41</f>
        <v>6.4157007528499274E-2</v>
      </c>
      <c r="J41" s="95">
        <f>分析係数表!G44</f>
        <v>0.27271905819722003</v>
      </c>
      <c r="K41" s="125">
        <f>I41*J41</f>
        <v>1.7496838669924276E-2</v>
      </c>
      <c r="L41" s="89"/>
      <c r="M41" s="90"/>
      <c r="N41" s="91">
        <f>分析係数表!H44</f>
        <v>0.15674397651271663</v>
      </c>
      <c r="O41" s="92">
        <f t="shared" si="3"/>
        <v>1.8330618511885981</v>
      </c>
      <c r="P41" s="86">
        <f>分析係数表!C44</f>
        <v>0.69156580457188765</v>
      </c>
      <c r="Q41" s="92">
        <f>O41*P41</f>
        <v>1.2676828939472766</v>
      </c>
      <c r="R41" s="93">
        <v>1.2918054343105243</v>
      </c>
      <c r="S41" s="94">
        <f>I41+R41</f>
        <v>1.3559624418390235</v>
      </c>
      <c r="T41" s="95">
        <f>分析係数表!F44</f>
        <v>0.50862281906626206</v>
      </c>
      <c r="U41" s="96">
        <f>S41*T41</f>
        <v>0.68967343971613648</v>
      </c>
      <c r="V41" s="97">
        <f>分析係数表!D44</f>
        <v>0.14406819380410243</v>
      </c>
      <c r="W41" s="193">
        <f>ROUND(S41*V41,0)</f>
        <v>0</v>
      </c>
      <c r="X41" s="86">
        <f>分析係数表!E44</f>
        <v>0.11993705213297758</v>
      </c>
      <c r="Y41" s="192">
        <f>ROUND(S41*X41,0)</f>
        <v>0</v>
      </c>
    </row>
    <row r="42" spans="1:25">
      <c r="A42" s="10" t="s">
        <v>353</v>
      </c>
      <c r="B42" s="9" t="s">
        <v>287</v>
      </c>
      <c r="C42" s="100"/>
      <c r="D42" s="120">
        <f>投入係数表!AK42</f>
        <v>4.7934069630543256E-3</v>
      </c>
      <c r="E42" s="124">
        <f t="shared" si="9"/>
        <v>0.15075264898805854</v>
      </c>
      <c r="F42" s="95">
        <f>分析係数表!C45</f>
        <v>1</v>
      </c>
      <c r="G42" s="124">
        <f>E42*F42</f>
        <v>0.15075264898805854</v>
      </c>
      <c r="H42" s="124">
        <v>0.16346263626776089</v>
      </c>
      <c r="I42" s="124">
        <f>C42+H42</f>
        <v>0.16346263626776089</v>
      </c>
      <c r="J42" s="95">
        <f>分析係数表!G45</f>
        <v>0</v>
      </c>
      <c r="K42" s="125">
        <f>I42*J42</f>
        <v>0</v>
      </c>
      <c r="L42" s="89"/>
      <c r="M42" s="90"/>
      <c r="N42" s="91">
        <f>分析係数表!H45</f>
        <v>0</v>
      </c>
      <c r="O42" s="92">
        <f t="shared" si="3"/>
        <v>0</v>
      </c>
      <c r="P42" s="86">
        <f>分析係数表!C45</f>
        <v>1</v>
      </c>
      <c r="Q42" s="92">
        <f>O42*P42</f>
        <v>0</v>
      </c>
      <c r="R42" s="93">
        <v>1.4298526993286284E-2</v>
      </c>
      <c r="S42" s="94">
        <f>I42+R42</f>
        <v>0.17776116326104718</v>
      </c>
      <c r="T42" s="95">
        <f>分析係数表!F45</f>
        <v>0</v>
      </c>
      <c r="U42" s="96">
        <f>S42*T42</f>
        <v>0</v>
      </c>
      <c r="V42" s="97">
        <f>分析係数表!D45</f>
        <v>0</v>
      </c>
      <c r="W42" s="193">
        <f>ROUND(S42*V42,0)</f>
        <v>0</v>
      </c>
      <c r="X42" s="86">
        <f>分析係数表!E45</f>
        <v>0</v>
      </c>
      <c r="Y42" s="192">
        <f>ROUND(S42*X42,0)</f>
        <v>0</v>
      </c>
    </row>
    <row r="43" spans="1:25">
      <c r="A43" s="10" t="s">
        <v>354</v>
      </c>
      <c r="B43" s="9" t="s">
        <v>288</v>
      </c>
      <c r="C43" s="100"/>
      <c r="D43" s="120">
        <f>投入係数表!AK43</f>
        <v>3.9636710209115886E-3</v>
      </c>
      <c r="E43" s="124">
        <f t="shared" si="9"/>
        <v>0.12465745360766946</v>
      </c>
      <c r="F43" s="95">
        <f>分析係数表!C46</f>
        <v>0.99300149364803736</v>
      </c>
      <c r="G43" s="124">
        <f>E43*F43</f>
        <v>0.1237850376267767</v>
      </c>
      <c r="H43" s="124">
        <v>0.15458357165145159</v>
      </c>
      <c r="I43" s="124">
        <f>C43+H43</f>
        <v>0.15458357165145159</v>
      </c>
      <c r="J43" s="95">
        <f>分析係数表!G46</f>
        <v>1.2662527198429125E-2</v>
      </c>
      <c r="K43" s="125">
        <f>I43*J43</f>
        <v>1.9574186804668233E-3</v>
      </c>
      <c r="L43" s="89"/>
      <c r="M43" s="90"/>
      <c r="N43" s="91">
        <f>分析係数表!H46</f>
        <v>3.642815848522589E-5</v>
      </c>
      <c r="O43" s="92">
        <f t="shared" si="3"/>
        <v>4.2601361222261932E-4</v>
      </c>
      <c r="P43" s="86">
        <f>分析係数表!C46</f>
        <v>0.99300149364803736</v>
      </c>
      <c r="Q43" s="92">
        <f>O43*P43</f>
        <v>4.2303215325145677E-4</v>
      </c>
      <c r="R43" s="93">
        <v>3.7391019958088537E-2</v>
      </c>
      <c r="S43" s="94">
        <f>I43+R43</f>
        <v>0.19197459160954011</v>
      </c>
      <c r="T43" s="95">
        <f>分析係数表!F46</f>
        <v>0.42786180544499286</v>
      </c>
      <c r="U43" s="96">
        <f>S43*T43</f>
        <v>8.2138595365623013E-2</v>
      </c>
      <c r="V43" s="97">
        <f>分析係数表!D46</f>
        <v>2.303242583452741E-3</v>
      </c>
      <c r="W43" s="193">
        <f>ROUND(S43*V43,0)</f>
        <v>0</v>
      </c>
      <c r="X43" s="86">
        <f>分析係数表!E46</f>
        <v>2.2926285623308391E-3</v>
      </c>
      <c r="Y43" s="192">
        <f>ROUND(S43*X43,0)</f>
        <v>0</v>
      </c>
    </row>
    <row r="44" spans="1:25">
      <c r="A44" s="216">
        <v>40</v>
      </c>
      <c r="B44" s="20" t="s">
        <v>156</v>
      </c>
      <c r="C44" s="224">
        <f>SUM(C5:C43)</f>
        <v>31.45</v>
      </c>
      <c r="D44" s="121">
        <f>投入係数表!AK44</f>
        <v>0.38879295845713968</v>
      </c>
      <c r="E44" s="107">
        <f>SUM(E5:E43)</f>
        <v>12.227538543477042</v>
      </c>
      <c r="F44" s="109">
        <f>分析係数表!C47</f>
        <v>0.58532523599566522</v>
      </c>
      <c r="G44" s="107">
        <f>SUM(G5:G43)</f>
        <v>6.0190622374049818</v>
      </c>
      <c r="H44" s="107">
        <f>SUM(H5:H43)</f>
        <v>7.6012385918843641</v>
      </c>
      <c r="I44" s="107">
        <f>SUM(I5:I43)</f>
        <v>39.051238591884363</v>
      </c>
      <c r="J44" s="109">
        <f>分析係数表!G47</f>
        <v>0.25475569279079324</v>
      </c>
      <c r="K44" s="126">
        <f>SUM(K5:K43)</f>
        <v>17.676275517925124</v>
      </c>
      <c r="L44" s="105">
        <f>最終需要_まとめ!$L$33</f>
        <v>0.66159999999999997</v>
      </c>
      <c r="M44" s="102">
        <f>K44*L44</f>
        <v>11.694623882659261</v>
      </c>
      <c r="N44" s="106">
        <f>分析係数表!H47</f>
        <v>1</v>
      </c>
      <c r="O44" s="107">
        <f>SUM(O5:O43)</f>
        <v>11.694623882659265</v>
      </c>
      <c r="P44" s="103">
        <f>分析係数表!C47</f>
        <v>0.58532523599566522</v>
      </c>
      <c r="Q44" s="107">
        <f>SUM(Q5:Q43)</f>
        <v>7.5940531912689222</v>
      </c>
      <c r="R44" s="102">
        <f>SUM(R5:R43)</f>
        <v>9.3243679188685622</v>
      </c>
      <c r="S44" s="108">
        <f>SUM(S5:S43)</f>
        <v>48.375606510752917</v>
      </c>
      <c r="T44" s="109">
        <f>分析係数表!F47</f>
        <v>0.5063294671067512</v>
      </c>
      <c r="U44" s="110">
        <f>SUM(U5:U43)</f>
        <v>28.329286772827452</v>
      </c>
      <c r="V44" s="111">
        <f>分析係数表!D47</f>
        <v>6.4581730562403572E-2</v>
      </c>
      <c r="W44" s="190">
        <f>SUM(W5:W43)</f>
        <v>4</v>
      </c>
      <c r="X44" s="103">
        <f>分析係数表!E47</f>
        <v>5.7136770824146227E-2</v>
      </c>
      <c r="Y44" s="191">
        <f>SUM(Y5:Y43)</f>
        <v>4</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49"/>
  <sheetViews>
    <sheetView workbookViewId="0">
      <pane xSplit="2" ySplit="5" topLeftCell="C30" activePane="bottomRight" state="frozen"/>
      <selection pane="topRight" activeCell="C1" sqref="C1"/>
      <selection pane="bottomLeft" activeCell="A6" sqref="A6"/>
      <selection pane="bottomRight" activeCell="J2" sqref="J2"/>
    </sheetView>
  </sheetViews>
  <sheetFormatPr defaultRowHeight="13.5"/>
  <cols>
    <col min="1" max="1" width="4.5" customWidth="1"/>
    <col min="2" max="2" width="18.5" customWidth="1"/>
    <col min="3" max="4" width="10.5" customWidth="1"/>
    <col min="5" max="6" width="9.25" customWidth="1"/>
    <col min="7" max="7" width="6.875" customWidth="1"/>
    <col min="8" max="8" width="5.5" customWidth="1"/>
    <col min="9" max="9" width="18" customWidth="1"/>
    <col min="10" max="10" width="11.125" customWidth="1"/>
    <col min="11" max="11" width="13" customWidth="1"/>
    <col min="12" max="13" width="12.625" customWidth="1"/>
  </cols>
  <sheetData>
    <row r="1" spans="1:13">
      <c r="A1" s="21" t="s">
        <v>381</v>
      </c>
    </row>
    <row r="2" spans="1:13">
      <c r="A2" s="53" t="s">
        <v>380</v>
      </c>
      <c r="B2" s="54"/>
      <c r="C2" s="54"/>
      <c r="D2" s="54"/>
      <c r="E2" s="54"/>
      <c r="F2" s="55"/>
      <c r="G2" s="55"/>
    </row>
    <row r="3" spans="1:13">
      <c r="A3" s="21" t="s">
        <v>473</v>
      </c>
      <c r="I3" s="152" t="s">
        <v>260</v>
      </c>
      <c r="L3" s="41"/>
      <c r="M3" s="41"/>
    </row>
    <row r="4" spans="1:13">
      <c r="A4" s="61"/>
      <c r="B4" s="62"/>
      <c r="C4" s="63" t="s">
        <v>128</v>
      </c>
      <c r="D4" s="128"/>
      <c r="E4" s="137" t="s">
        <v>129</v>
      </c>
      <c r="F4" s="137"/>
      <c r="G4" s="129" t="s">
        <v>130</v>
      </c>
      <c r="I4" s="153"/>
      <c r="J4" s="154" t="s">
        <v>133</v>
      </c>
      <c r="K4" s="155" t="s">
        <v>216</v>
      </c>
      <c r="L4" s="156" t="s">
        <v>135</v>
      </c>
      <c r="M4" s="155" t="s">
        <v>261</v>
      </c>
    </row>
    <row r="5" spans="1:13">
      <c r="A5" s="65"/>
      <c r="B5" s="142"/>
      <c r="C5" s="139" t="s">
        <v>133</v>
      </c>
      <c r="D5" s="140" t="s">
        <v>134</v>
      </c>
      <c r="E5" s="141" t="s">
        <v>135</v>
      </c>
      <c r="F5" s="140" t="s">
        <v>136</v>
      </c>
      <c r="G5" s="130" t="s">
        <v>137</v>
      </c>
      <c r="I5" s="157"/>
      <c r="J5" s="158" t="s">
        <v>132</v>
      </c>
      <c r="K5" s="159" t="s">
        <v>132</v>
      </c>
      <c r="L5" s="160" t="s">
        <v>262</v>
      </c>
      <c r="M5" s="159" t="s">
        <v>262</v>
      </c>
    </row>
    <row r="6" spans="1:13">
      <c r="A6" s="3" t="s">
        <v>272</v>
      </c>
      <c r="B6" s="15" t="s">
        <v>273</v>
      </c>
      <c r="C6" s="201">
        <f>'1'!S5+'2'!S5+'3'!S5+'4'!S5+'5'!S5+'6'!S5+'7'!S5+'8'!S5+'9'!S5+'10'!S5+'11'!S5+'12'!S5+'13'!S5+'14'!S5+'15'!S5+'16'!S5+'17'!S5+'18'!S5+'19'!S5+'20'!S5+'21'!S5+'22'!S5+'23'!S5+'24'!S5+'25'!S5+'26'!S5+'27'!S5+'28'!S5+'29'!S5+'30'!S5+'31'!S5+'32'!S5+'33'!S5+'34'!S5+'35'!S5+'36'!S5+'37'!S5+'38'!S5+'39'!S5</f>
        <v>10.118579588514416</v>
      </c>
      <c r="D6" s="219">
        <f>'1'!U5+'2'!U5+'3'!U5+'4'!U5+'5'!U5+'6'!U5+'7'!U5+'8'!U5+'9'!U5+'10'!U5+'11'!U5+'12'!U5+'13'!U5+'14'!U5+'15'!U5+'16'!U5+'17'!U5+'18'!U5+'19'!U5+'20'!U5+'21'!U5+'22'!U5+'23'!U5+'24'!U5+'25'!U5+'26'!U5+'27'!U5+'28'!U5+'29'!U5+'30'!U5+'31'!U5+'32'!U5+'33'!U5+'34'!U5+'35'!U5+'36'!U5+'37'!U5+'38'!U5+'39'!U5</f>
        <v>4.5741081054742887</v>
      </c>
      <c r="E6" s="135">
        <f>'1'!W5+'2'!W5+'3'!W5+'4'!W5+'5'!W5+'6'!W5+'7'!W5+'8'!W5+'9'!W5+'10'!W5+'11'!W5+'12'!W5+'13'!W5+'14'!W5+'15'!W5+'16'!W5+'17'!W5+'18'!W5+'19'!W5+'20'!W5+'21'!W5+'22'!W5+'23'!W5+'24'!W5+'25'!W5+'26'!W5+'27'!W5+'28'!W5+'29'!W5+'30'!W5+'31'!W5+'32'!W5+'33'!W5+'34'!W5+'35'!W5+'36'!W5+'37'!W5+'38'!W5+'39'!W5</f>
        <v>2</v>
      </c>
      <c r="F6" s="198">
        <f>'1'!Y5+'2'!Y5+'3'!Y5+'4'!Y5+'5'!Y5+'6'!Y5+'7'!Y5+'8'!Y5+'9'!Y5+'10'!Y5+'11'!Y5+'12'!Y5+'13'!Y5+'14'!Y5+'15'!Y5+'16'!Y5+'17'!Y5+'18'!Y5+'19'!Y5+'20'!Y5+'21'!Y5+'22'!Y5+'23'!Y5+'24'!Y5+'25'!Y5+'26'!Y5+'27'!Y5+'28'!Y5+'29'!Y5+'30'!Y5+'31'!Y5+'32'!Y5+'33'!Y5+'34'!Y5+'35'!Y5+'36'!Y5+'37'!Y5+'38'!Y5+'39'!Y5</f>
        <v>0</v>
      </c>
      <c r="G6" s="131">
        <v>1</v>
      </c>
      <c r="I6" s="161" t="s">
        <v>263</v>
      </c>
      <c r="J6" s="162">
        <f>C45</f>
        <v>1252.2055431129329</v>
      </c>
      <c r="K6" s="162">
        <f>D45</f>
        <v>649.08605690668708</v>
      </c>
      <c r="L6" s="163">
        <f>E45</f>
        <v>103</v>
      </c>
      <c r="M6" s="164">
        <f>F45</f>
        <v>90</v>
      </c>
    </row>
    <row r="7" spans="1:13">
      <c r="A7" s="184" t="s">
        <v>226</v>
      </c>
      <c r="B7" s="16" t="s">
        <v>274</v>
      </c>
      <c r="C7" s="200">
        <f>'1'!S6+'2'!S6+'3'!S6+'4'!S6+'5'!S6+'6'!S6+'7'!S6+'8'!S6+'9'!S6+'10'!S6+'11'!S6+'12'!S6+'13'!S6+'14'!S6+'15'!S6+'16'!S6+'17'!S6+'18'!S6+'19'!S6+'20'!S6+'21'!S6+'22'!S6+'23'!S6+'24'!S6+'25'!S6+'26'!S6+'27'!S6+'28'!S6+'29'!S6+'30'!S6+'31'!S6+'32'!S6+'33'!S6+'34'!S6+'35'!S6+'36'!S6+'37'!S6+'38'!S6+'39'!S6</f>
        <v>0.22840135121144947</v>
      </c>
      <c r="D7" s="219">
        <f>'1'!U6+'2'!U6+'3'!U6+'4'!U6+'5'!U6+'6'!U6+'7'!U6+'8'!U6+'9'!U6+'10'!U6+'11'!U6+'12'!U6+'13'!U6+'14'!U6+'15'!U6+'16'!U6+'17'!U6+'18'!U6+'19'!U6+'20'!U6+'21'!U6+'22'!U6+'23'!U6+'24'!U6+'25'!U6+'26'!U6+'27'!U6+'28'!U6+'29'!U6+'30'!U6+'31'!U6+'32'!U6+'33'!U6+'34'!U6+'35'!U6+'36'!U6+'37'!U6+'38'!U6+'39'!U6</f>
        <v>0.16994702244179083</v>
      </c>
      <c r="E7" s="135">
        <f>'1'!W6+'2'!W6+'3'!W6+'4'!W6+'5'!W6+'6'!W6+'7'!W6+'8'!W6+'9'!W6+'10'!W6+'11'!W6+'12'!W6+'13'!W6+'14'!W6+'15'!W6+'16'!W6+'17'!W6+'18'!W6+'19'!W6+'20'!W6+'21'!W6+'22'!W6+'23'!W6+'24'!W6+'25'!W6+'26'!W6+'27'!W6+'28'!W6+'29'!W6+'30'!W6+'31'!W6+'32'!W6+'33'!W6+'34'!W6+'35'!W6+'36'!W6+'37'!W6+'38'!W6+'39'!W6</f>
        <v>0</v>
      </c>
      <c r="F7" s="198">
        <f>'1'!Y6+'2'!Y6+'3'!Y6+'4'!Y6+'5'!Y6+'6'!Y6+'7'!Y6+'8'!Y6+'9'!Y6+'10'!Y6+'11'!Y6+'12'!Y6+'13'!Y6+'14'!Y6+'15'!Y6+'16'!Y6+'17'!Y6+'18'!Y6+'19'!Y6+'20'!Y6+'21'!Y6+'22'!Y6+'23'!Y6+'24'!Y6+'25'!Y6+'26'!Y6+'27'!Y6+'28'!Y6+'29'!Y6+'30'!Y6+'31'!Y6+'32'!Y6+'33'!Y6+'34'!Y6+'35'!Y6+'36'!Y6+'37'!Y6+'38'!Y6+'39'!Y6</f>
        <v>0</v>
      </c>
      <c r="G7" s="132">
        <v>2</v>
      </c>
      <c r="I7" s="161" t="s">
        <v>264</v>
      </c>
      <c r="J7" s="162">
        <f>最終需要_まとめ!C45</f>
        <v>866.36707776859635</v>
      </c>
      <c r="K7" s="164">
        <v>21328823</v>
      </c>
      <c r="L7" s="165" t="s">
        <v>265</v>
      </c>
      <c r="M7" s="166" t="s">
        <v>265</v>
      </c>
    </row>
    <row r="8" spans="1:13">
      <c r="A8" s="184" t="s">
        <v>227</v>
      </c>
      <c r="B8" s="16" t="s">
        <v>275</v>
      </c>
      <c r="C8" s="200">
        <f>'1'!S7+'2'!S7+'3'!S7+'4'!S7+'5'!S7+'6'!S7+'7'!S7+'8'!S7+'9'!S7+'10'!S7+'11'!S7+'12'!S7+'13'!S7+'14'!S7+'15'!S7+'16'!S7+'17'!S7+'18'!S7+'19'!S7+'20'!S7+'21'!S7+'22'!S7+'23'!S7+'24'!S7+'25'!S7+'26'!S7+'27'!S7+'28'!S7+'29'!S7+'30'!S7+'31'!S7+'32'!S7+'33'!S7+'34'!S7+'35'!S7+'36'!S7+'37'!S7+'38'!S7+'39'!S7</f>
        <v>3.5054067600102417</v>
      </c>
      <c r="D8" s="219">
        <f>'1'!U7+'2'!U7+'3'!U7+'4'!U7+'5'!U7+'6'!U7+'7'!U7+'8'!U7+'9'!U7+'10'!U7+'11'!U7+'12'!U7+'13'!U7+'14'!U7+'15'!U7+'16'!U7+'17'!U7+'18'!U7+'19'!U7+'20'!U7+'21'!U7+'22'!U7+'23'!U7+'24'!U7+'25'!U7+'26'!U7+'27'!U7+'28'!U7+'29'!U7+'30'!U7+'31'!U7+'32'!U7+'33'!U7+'34'!U7+'35'!U7+'36'!U7+'37'!U7+'38'!U7+'39'!U7</f>
        <v>1.8106948526101454</v>
      </c>
      <c r="E8" s="135">
        <f>'1'!W7+'2'!W7+'3'!W7+'4'!W7+'5'!W7+'6'!W7+'7'!W7+'8'!W7+'9'!W7+'10'!W7+'11'!W7+'12'!W7+'13'!W7+'14'!W7+'15'!W7+'16'!W7+'17'!W7+'18'!W7+'19'!W7+'20'!W7+'21'!W7+'22'!W7+'23'!W7+'24'!W7+'25'!W7+'26'!W7+'27'!W7+'28'!W7+'29'!W7+'30'!W7+'31'!W7+'32'!W7+'33'!W7+'34'!W7+'35'!W7+'36'!W7+'37'!W7+'38'!W7+'39'!W7</f>
        <v>0</v>
      </c>
      <c r="F8" s="198">
        <f>'1'!Y7+'2'!Y7+'3'!Y7+'4'!Y7+'5'!Y7+'6'!Y7+'7'!Y7+'8'!Y7+'9'!Y7+'10'!Y7+'11'!Y7+'12'!Y7+'13'!Y7+'14'!Y7+'15'!Y7+'16'!Y7+'17'!Y7+'18'!Y7+'19'!Y7+'20'!Y7+'21'!Y7+'22'!Y7+'23'!Y7+'24'!Y7+'25'!Y7+'26'!Y7+'27'!Y7+'28'!Y7+'29'!Y7+'30'!Y7+'31'!Y7+'32'!Y7+'33'!Y7+'34'!Y7+'35'!Y7+'36'!Y7+'37'!Y7+'38'!Y7+'39'!Y7</f>
        <v>0</v>
      </c>
      <c r="G8" s="132">
        <v>3</v>
      </c>
      <c r="I8" s="161" t="s">
        <v>266</v>
      </c>
      <c r="J8" s="167">
        <f>J6/J7</f>
        <v>1.4453521783608134</v>
      </c>
      <c r="K8" s="168">
        <f>K6/K7*100</f>
        <v>3.0432342980514539E-3</v>
      </c>
      <c r="L8" s="165" t="s">
        <v>268</v>
      </c>
      <c r="M8" s="169" t="s">
        <v>268</v>
      </c>
    </row>
    <row r="9" spans="1:13">
      <c r="A9" s="184" t="s">
        <v>228</v>
      </c>
      <c r="B9" s="16" t="s">
        <v>27</v>
      </c>
      <c r="C9" s="200">
        <f>'1'!S8+'2'!S8+'3'!S8+'4'!S8+'5'!S8+'6'!S8+'7'!S8+'8'!S8+'9'!S8+'10'!S8+'11'!S8+'12'!S8+'13'!S8+'14'!S8+'15'!S8+'16'!S8+'17'!S8+'18'!S8+'19'!S8+'20'!S8+'21'!S8+'22'!S8+'23'!S8+'24'!S8+'25'!S8+'26'!S8+'27'!S8+'28'!S8+'29'!S8+'30'!S8+'31'!S8+'32'!S8+'33'!S8+'34'!S8+'35'!S8+'36'!S8+'37'!S8+'38'!S8+'39'!S8</f>
        <v>0.24402330203898781</v>
      </c>
      <c r="D9" s="219">
        <f>'1'!U8+'2'!U8+'3'!U8+'4'!U8+'5'!U8+'6'!U8+'7'!U8+'8'!U8+'9'!U8+'10'!U8+'11'!U8+'12'!U8+'13'!U8+'14'!U8+'15'!U8+'16'!U8+'17'!U8+'18'!U8+'19'!U8+'20'!U8+'21'!U8+'22'!U8+'23'!U8+'24'!U8+'25'!U8+'26'!U8+'27'!U8+'28'!U8+'29'!U8+'30'!U8+'31'!U8+'32'!U8+'33'!U8+'34'!U8+'35'!U8+'36'!U8+'37'!U8+'38'!U8+'39'!U8</f>
        <v>9.4750546602389199E-2</v>
      </c>
      <c r="E9" s="135">
        <f>'1'!W8+'2'!W8+'3'!W8+'4'!W8+'5'!W8+'6'!W8+'7'!W8+'8'!W8+'9'!W8+'10'!W8+'11'!W8+'12'!W8+'13'!W8+'14'!W8+'15'!W8+'16'!W8+'17'!W8+'18'!W8+'19'!W8+'20'!W8+'21'!W8+'22'!W8+'23'!W8+'24'!W8+'25'!W8+'26'!W8+'27'!W8+'28'!W8+'29'!W8+'30'!W8+'31'!W8+'32'!W8+'33'!W8+'34'!W8+'35'!W8+'36'!W8+'37'!W8+'38'!W8+'39'!W8</f>
        <v>0</v>
      </c>
      <c r="F9" s="198">
        <f>'1'!Y8+'2'!Y8+'3'!Y8+'4'!Y8+'5'!Y8+'6'!Y8+'7'!Y8+'8'!Y8+'9'!Y8+'10'!Y8+'11'!Y8+'12'!Y8+'13'!Y8+'14'!Y8+'15'!Y8+'16'!Y8+'17'!Y8+'18'!Y8+'19'!Y8+'20'!Y8+'21'!Y8+'22'!Y8+'23'!Y8+'24'!Y8+'25'!Y8+'26'!Y8+'27'!Y8+'28'!Y8+'29'!Y8+'30'!Y8+'31'!Y8+'32'!Y8+'33'!Y8+'34'!Y8+'35'!Y8+'36'!Y8+'37'!Y8+'38'!Y8+'39'!Y8</f>
        <v>0</v>
      </c>
      <c r="G9" s="132">
        <v>4</v>
      </c>
      <c r="I9" s="170" t="s">
        <v>130</v>
      </c>
      <c r="J9" s="477" t="s">
        <v>474</v>
      </c>
      <c r="K9" s="478"/>
      <c r="L9" s="171"/>
      <c r="M9" s="172"/>
    </row>
    <row r="10" spans="1:13">
      <c r="A10" s="3" t="s">
        <v>229</v>
      </c>
      <c r="B10" s="15" t="s">
        <v>196</v>
      </c>
      <c r="C10" s="201">
        <f>'1'!S9+'2'!S9+'3'!S9+'4'!S9+'5'!S9+'6'!S9+'7'!S9+'8'!S9+'9'!S9+'10'!S9+'11'!S9+'12'!S9+'13'!S9+'14'!S9+'15'!S9+'16'!S9+'17'!S9+'18'!S9+'19'!S9+'20'!S9+'21'!S9+'22'!S9+'23'!S9+'24'!S9+'25'!S9+'26'!S9+'27'!S9+'28'!S9+'29'!S9+'30'!S9+'31'!S9+'32'!S9+'33'!S9+'34'!S9+'35'!S9+'36'!S9+'37'!S9+'38'!S9+'39'!S9</f>
        <v>314.73321484079935</v>
      </c>
      <c r="D10" s="220">
        <f>'1'!U9+'2'!U9+'3'!U9+'4'!U9+'5'!U9+'6'!U9+'7'!U9+'8'!U9+'9'!U9+'10'!U9+'11'!U9+'12'!U9+'13'!U9+'14'!U9+'15'!U9+'16'!U9+'17'!U9+'18'!U9+'19'!U9+'20'!U9+'21'!U9+'22'!U9+'23'!U9+'24'!U9+'25'!U9+'26'!U9+'27'!U9+'28'!U9+'29'!U9+'30'!U9+'31'!U9+'32'!U9+'33'!U9+'34'!U9+'35'!U9+'36'!U9+'37'!U9+'38'!U9+'39'!U9</f>
        <v>105.37807579707696</v>
      </c>
      <c r="E10" s="134">
        <f>'1'!W9+'2'!W9+'3'!W9+'4'!W9+'5'!W9+'6'!W9+'7'!W9+'8'!W9+'9'!W9+'10'!W9+'11'!W9+'12'!W9+'13'!W9+'14'!W9+'15'!W9+'16'!W9+'17'!W9+'18'!W9+'19'!W9+'20'!W9+'21'!W9+'22'!W9+'23'!W9+'24'!W9+'25'!W9+'26'!W9+'27'!W9+'28'!W9+'29'!W9+'30'!W9+'31'!W9+'32'!W9+'33'!W9+'34'!W9+'35'!W9+'36'!W9+'37'!W9+'38'!W9+'39'!W9</f>
        <v>11</v>
      </c>
      <c r="F10" s="197">
        <f>'1'!Y9+'2'!Y9+'3'!Y9+'4'!Y9+'5'!Y9+'6'!Y9+'7'!Y9+'8'!Y9+'9'!Y9+'10'!Y9+'11'!Y9+'12'!Y9+'13'!Y9+'14'!Y9+'15'!Y9+'16'!Y9+'17'!Y9+'18'!Y9+'19'!Y9+'20'!Y9+'21'!Y9+'22'!Y9+'23'!Y9+'24'!Y9+'25'!Y9+'26'!Y9+'27'!Y9+'28'!Y9+'29'!Y9+'30'!Y9+'31'!Y9+'32'!Y9+'33'!Y9+'34'!Y9+'35'!Y9+'36'!Y9+'37'!Y9+'38'!Y9+'39'!Y9</f>
        <v>11</v>
      </c>
      <c r="G10" s="131">
        <v>5</v>
      </c>
      <c r="I10" s="173" t="s">
        <v>267</v>
      </c>
    </row>
    <row r="11" spans="1:13">
      <c r="A11" s="184" t="s">
        <v>230</v>
      </c>
      <c r="B11" s="16" t="s">
        <v>28</v>
      </c>
      <c r="C11" s="200">
        <f>'1'!S10+'2'!S10+'3'!S10+'4'!S10+'5'!S10+'6'!S10+'7'!S10+'8'!S10+'9'!S10+'10'!S10+'11'!S10+'12'!S10+'13'!S10+'14'!S10+'15'!S10+'16'!S10+'17'!S10+'18'!S10+'19'!S10+'20'!S10+'21'!S10+'22'!S10+'23'!S10+'24'!S10+'25'!S10+'26'!S10+'27'!S10+'28'!S10+'29'!S10+'30'!S10+'31'!S10+'32'!S10+'33'!S10+'34'!S10+'35'!S10+'36'!S10+'37'!S10+'38'!S10+'39'!S10</f>
        <v>19.872209106541394</v>
      </c>
      <c r="D11" s="219">
        <f>'1'!U10+'2'!U10+'3'!U10+'4'!U10+'5'!U10+'6'!U10+'7'!U10+'8'!U10+'9'!U10+'10'!U10+'11'!U10+'12'!U10+'13'!U10+'14'!U10+'15'!U10+'16'!U10+'17'!U10+'18'!U10+'19'!U10+'20'!U10+'21'!U10+'22'!U10+'23'!U10+'24'!U10+'25'!U10+'26'!U10+'27'!U10+'28'!U10+'29'!U10+'30'!U10+'31'!U10+'32'!U10+'33'!U10+'34'!U10+'35'!U10+'36'!U10+'37'!U10+'38'!U10+'39'!U10</f>
        <v>7.3397794447650631</v>
      </c>
      <c r="E11" s="135">
        <f>'1'!W10+'2'!W10+'3'!W10+'4'!W10+'5'!W10+'6'!W10+'7'!W10+'8'!W10+'9'!W10+'10'!W10+'11'!W10+'12'!W10+'13'!W10+'14'!W10+'15'!W10+'16'!W10+'17'!W10+'18'!W10+'19'!W10+'20'!W10+'21'!W10+'22'!W10+'23'!W10+'24'!W10+'25'!W10+'26'!W10+'27'!W10+'28'!W10+'29'!W10+'30'!W10+'31'!W10+'32'!W10+'33'!W10+'34'!W10+'35'!W10+'36'!W10+'37'!W10+'38'!W10+'39'!W10</f>
        <v>3</v>
      </c>
      <c r="F11" s="198">
        <f>'1'!Y10+'2'!Y10+'3'!Y10+'4'!Y10+'5'!Y10+'6'!Y10+'7'!Y10+'8'!Y10+'9'!Y10+'10'!Y10+'11'!Y10+'12'!Y10+'13'!Y10+'14'!Y10+'15'!Y10+'16'!Y10+'17'!Y10+'18'!Y10+'19'!Y10+'20'!Y10+'21'!Y10+'22'!Y10+'23'!Y10+'24'!Y10+'25'!Y10+'26'!Y10+'27'!Y10+'28'!Y10+'29'!Y10+'30'!Y10+'31'!Y10+'32'!Y10+'33'!Y10+'34'!Y10+'35'!Y10+'36'!Y10+'37'!Y10+'38'!Y10+'39'!Y10</f>
        <v>2</v>
      </c>
      <c r="G11" s="132">
        <v>6</v>
      </c>
    </row>
    <row r="12" spans="1:13">
      <c r="A12" s="184" t="s">
        <v>231</v>
      </c>
      <c r="B12" s="16" t="s">
        <v>276</v>
      </c>
      <c r="C12" s="200">
        <f>'1'!S11+'2'!S11+'3'!S11+'4'!S11+'5'!S11+'6'!S11+'7'!S11+'8'!S11+'9'!S11+'10'!S11+'11'!S11+'12'!S11+'13'!S11+'14'!S11+'15'!S11+'16'!S11+'17'!S11+'18'!S11+'19'!S11+'20'!S11+'21'!S11+'22'!S11+'23'!S11+'24'!S11+'25'!S11+'26'!S11+'27'!S11+'28'!S11+'29'!S11+'30'!S11+'31'!S11+'32'!S11+'33'!S11+'34'!S11+'35'!S11+'36'!S11+'37'!S11+'38'!S11+'39'!S11</f>
        <v>3.4534217001926502</v>
      </c>
      <c r="D12" s="219">
        <f>'1'!U11+'2'!U11+'3'!U11+'4'!U11+'5'!U11+'6'!U11+'7'!U11+'8'!U11+'9'!U11+'10'!U11+'11'!U11+'12'!U11+'13'!U11+'14'!U11+'15'!U11+'16'!U11+'17'!U11+'18'!U11+'19'!U11+'20'!U11+'21'!U11+'22'!U11+'23'!U11+'24'!U11+'25'!U11+'26'!U11+'27'!U11+'28'!U11+'29'!U11+'30'!U11+'31'!U11+'32'!U11+'33'!U11+'34'!U11+'35'!U11+'36'!U11+'37'!U11+'38'!U11+'39'!U11</f>
        <v>1.1302899767017591</v>
      </c>
      <c r="E12" s="135">
        <f>'1'!W11+'2'!W11+'3'!W11+'4'!W11+'5'!W11+'6'!W11+'7'!W11+'8'!W11+'9'!W11+'10'!W11+'11'!W11+'12'!W11+'13'!W11+'14'!W11+'15'!W11+'16'!W11+'17'!W11+'18'!W11+'19'!W11+'20'!W11+'21'!W11+'22'!W11+'23'!W11+'24'!W11+'25'!W11+'26'!W11+'27'!W11+'28'!W11+'29'!W11+'30'!W11+'31'!W11+'32'!W11+'33'!W11+'34'!W11+'35'!W11+'36'!W11+'37'!W11+'38'!W11+'39'!W11</f>
        <v>0</v>
      </c>
      <c r="F12" s="198">
        <f>'1'!Y11+'2'!Y11+'3'!Y11+'4'!Y11+'5'!Y11+'6'!Y11+'7'!Y11+'8'!Y11+'9'!Y11+'10'!Y11+'11'!Y11+'12'!Y11+'13'!Y11+'14'!Y11+'15'!Y11+'16'!Y11+'17'!Y11+'18'!Y11+'19'!Y11+'20'!Y11+'21'!Y11+'22'!Y11+'23'!Y11+'24'!Y11+'25'!Y11+'26'!Y11+'27'!Y11+'28'!Y11+'29'!Y11+'30'!Y11+'31'!Y11+'32'!Y11+'33'!Y11+'34'!Y11+'35'!Y11+'36'!Y11+'37'!Y11+'38'!Y11+'39'!Y11</f>
        <v>0</v>
      </c>
      <c r="G12" s="132">
        <v>7</v>
      </c>
      <c r="I12" s="173" t="s">
        <v>329</v>
      </c>
      <c r="J12" s="206">
        <f>最終需要_まとめ!C45</f>
        <v>866.36707776859635</v>
      </c>
    </row>
    <row r="13" spans="1:13">
      <c r="A13" s="184" t="s">
        <v>232</v>
      </c>
      <c r="B13" s="16" t="s">
        <v>29</v>
      </c>
      <c r="C13" s="200">
        <f>'1'!S12+'2'!S12+'3'!S12+'4'!S12+'5'!S12+'6'!S12+'7'!S12+'8'!S12+'9'!S12+'10'!S12+'11'!S12+'12'!S12+'13'!S12+'14'!S12+'15'!S12+'16'!S12+'17'!S12+'18'!S12+'19'!S12+'20'!S12+'21'!S12+'22'!S12+'23'!S12+'24'!S12+'25'!S12+'26'!S12+'27'!S12+'28'!S12+'29'!S12+'30'!S12+'31'!S12+'32'!S12+'33'!S12+'34'!S12+'35'!S12+'36'!S12+'37'!S12+'38'!S12+'39'!S12</f>
        <v>2.4790526620109996</v>
      </c>
      <c r="D13" s="219">
        <f>'1'!U12+'2'!U12+'3'!U12+'4'!U12+'5'!U12+'6'!U12+'7'!U12+'8'!U12+'9'!U12+'10'!U12+'11'!U12+'12'!U12+'13'!U12+'14'!U12+'15'!U12+'16'!U12+'17'!U12+'18'!U12+'19'!U12+'20'!U12+'21'!U12+'22'!U12+'23'!U12+'24'!U12+'25'!U12+'26'!U12+'27'!U12+'28'!U12+'29'!U12+'30'!U12+'31'!U12+'32'!U12+'33'!U12+'34'!U12+'35'!U12+'36'!U12+'37'!U12+'38'!U12+'39'!U12</f>
        <v>0.81822148245717174</v>
      </c>
      <c r="E13" s="135">
        <f>'1'!W12+'2'!W12+'3'!W12+'4'!W12+'5'!W12+'6'!W12+'7'!W12+'8'!W12+'9'!W12+'10'!W12+'11'!W12+'12'!W12+'13'!W12+'14'!W12+'15'!W12+'16'!W12+'17'!W12+'18'!W12+'19'!W12+'20'!W12+'21'!W12+'22'!W12+'23'!W12+'24'!W12+'25'!W12+'26'!W12+'27'!W12+'28'!W12+'29'!W12+'30'!W12+'31'!W12+'32'!W12+'33'!W12+'34'!W12+'35'!W12+'36'!W12+'37'!W12+'38'!W12+'39'!W12</f>
        <v>0</v>
      </c>
      <c r="F13" s="198">
        <f>'1'!Y12+'2'!Y12+'3'!Y12+'4'!Y12+'5'!Y12+'6'!Y12+'7'!Y12+'8'!Y12+'9'!Y12+'10'!Y12+'11'!Y12+'12'!Y12+'13'!Y12+'14'!Y12+'15'!Y12+'16'!Y12+'17'!Y12+'18'!Y12+'19'!Y12+'20'!Y12+'21'!Y12+'22'!Y12+'23'!Y12+'24'!Y12+'25'!Y12+'26'!Y12+'27'!Y12+'28'!Y12+'29'!Y12+'30'!Y12+'31'!Y12+'32'!Y12+'33'!Y12+'34'!Y12+'35'!Y12+'36'!Y12+'37'!Y12+'38'!Y12+'39'!Y12</f>
        <v>0</v>
      </c>
      <c r="G13" s="132">
        <v>8</v>
      </c>
      <c r="I13" s="203" t="s">
        <v>330</v>
      </c>
      <c r="J13" s="208">
        <f>'1'!H44+'2'!H44+'3'!H44+'4'!H44+'5'!H44+'6'!H44+'7'!H44+'8'!H44+'9'!H44+'10'!H44+'11'!H44+'12'!H44+'13'!H44+'14'!H44+'15'!H44+'16'!H44+'17'!H44+'18'!H44+'19'!H44+'20'!H44+'21'!H44+'22'!H44+'23'!H44+'24'!H44+'25'!H44+'26'!H44+'27'!H44+'28'!H44+'29'!H44+'30'!H44+'31'!H44+'32'!H44+'33'!H44+'34'!H44+'35'!H44+'36'!H44+'37'!H44+'38'!H44+'39'!H44</f>
        <v>231.13415254748301</v>
      </c>
    </row>
    <row r="14" spans="1:13">
      <c r="A14" s="184" t="s">
        <v>233</v>
      </c>
      <c r="B14" s="16" t="s">
        <v>30</v>
      </c>
      <c r="C14" s="200">
        <f>'1'!S13+'2'!S13+'3'!S13+'4'!S13+'5'!S13+'6'!S13+'7'!S13+'8'!S13+'9'!S13+'10'!S13+'11'!S13+'12'!S13+'13'!S13+'14'!S13+'15'!S13+'16'!S13+'17'!S13+'18'!S13+'19'!S13+'20'!S13+'21'!S13+'22'!S13+'23'!S13+'24'!S13+'25'!S13+'26'!S13+'27'!S13+'28'!S13+'29'!S13+'30'!S13+'31'!S13+'32'!S13+'33'!S13+'34'!S13+'35'!S13+'36'!S13+'37'!S13+'38'!S13+'39'!S13</f>
        <v>2.0881622590728304</v>
      </c>
      <c r="D14" s="219">
        <f>'1'!U13+'2'!U13+'3'!U13+'4'!U13+'5'!U13+'6'!U13+'7'!U13+'8'!U13+'9'!U13+'10'!U13+'11'!U13+'12'!U13+'13'!U13+'14'!U13+'15'!U13+'16'!U13+'17'!U13+'18'!U13+'19'!U13+'20'!U13+'21'!U13+'22'!U13+'23'!U13+'24'!U13+'25'!U13+'26'!U13+'27'!U13+'28'!U13+'29'!U13+'30'!U13+'31'!U13+'32'!U13+'33'!U13+'34'!U13+'35'!U13+'36'!U13+'37'!U13+'38'!U13+'39'!U13</f>
        <v>0.35680088499638185</v>
      </c>
      <c r="E14" s="135">
        <f>'1'!W13+'2'!W13+'3'!W13+'4'!W13+'5'!W13+'6'!W13+'7'!W13+'8'!W13+'9'!W13+'10'!W13+'11'!W13+'12'!W13+'13'!W13+'14'!W13+'15'!W13+'16'!W13+'17'!W13+'18'!W13+'19'!W13+'20'!W13+'21'!W13+'22'!W13+'23'!W13+'24'!W13+'25'!W13+'26'!W13+'27'!W13+'28'!W13+'29'!W13+'30'!W13+'31'!W13+'32'!W13+'33'!W13+'34'!W13+'35'!W13+'36'!W13+'37'!W13+'38'!W13+'39'!W13</f>
        <v>0</v>
      </c>
      <c r="F14" s="198">
        <f>'1'!Y13+'2'!Y13+'3'!Y13+'4'!Y13+'5'!Y13+'6'!Y13+'7'!Y13+'8'!Y13+'9'!Y13+'10'!Y13+'11'!Y13+'12'!Y13+'13'!Y13+'14'!Y13+'15'!Y13+'16'!Y13+'17'!Y13+'18'!Y13+'19'!Y13+'20'!Y13+'21'!Y13+'22'!Y13+'23'!Y13+'24'!Y13+'25'!Y13+'26'!Y13+'27'!Y13+'28'!Y13+'29'!Y13+'30'!Y13+'31'!Y13+'32'!Y13+'33'!Y13+'34'!Y13+'35'!Y13+'36'!Y13+'37'!Y13+'38'!Y13+'39'!Y13</f>
        <v>0</v>
      </c>
      <c r="G14" s="132">
        <v>9</v>
      </c>
      <c r="I14" s="204" t="s">
        <v>331</v>
      </c>
      <c r="J14" s="209">
        <f>'1'!R44+'2'!R44+'3'!R44+'4'!R44+'5'!R44+'6'!R44+'7'!R44+'8'!R44+'9'!R44+'10'!R44+'11'!R44+'12'!R44+'13'!R44+'14'!R44+'15'!R44+'16'!R44+'17'!R44+'18'!R44+'19'!R44+'20'!R44+'21'!R44+'22'!R44+'23'!R44+'24'!R44+'25'!R44+'26'!R44+'27'!R44+'28'!R44+'29'!R44+'30'!R44+'31'!R44+'32'!R44+'33'!R44+'34'!R44+'35'!R44+'36'!R44+'37'!R44+'38'!R44+'39'!R44</f>
        <v>154.69144519587354</v>
      </c>
    </row>
    <row r="15" spans="1:13">
      <c r="A15" s="184" t="s">
        <v>2</v>
      </c>
      <c r="B15" s="16" t="s">
        <v>388</v>
      </c>
      <c r="C15" s="200">
        <f>'1'!S14+'2'!S14+'3'!S14+'4'!S14+'5'!S14+'6'!S14+'7'!S14+'8'!S14+'9'!S14+'10'!S14+'11'!S14+'12'!S14+'13'!S14+'14'!S14+'15'!S14+'16'!S14+'17'!S14+'18'!S14+'19'!S14+'20'!S14+'21'!S14+'22'!S14+'23'!S14+'24'!S14+'25'!S14+'26'!S14+'27'!S14+'28'!S14+'29'!S14+'30'!S14+'31'!S14+'32'!S14+'33'!S14+'34'!S14+'35'!S14+'36'!S14+'37'!S14+'38'!S14+'39'!S14</f>
        <v>2.8826053729152483</v>
      </c>
      <c r="D15" s="219">
        <f>'1'!U14+'2'!U14+'3'!U14+'4'!U14+'5'!U14+'6'!U14+'7'!U14+'8'!U14+'9'!U14+'10'!U14+'11'!U14+'12'!U14+'13'!U14+'14'!U14+'15'!U14+'16'!U14+'17'!U14+'18'!U14+'19'!U14+'20'!U14+'21'!U14+'22'!U14+'23'!U14+'24'!U14+'25'!U14+'26'!U14+'27'!U14+'28'!U14+'29'!U14+'30'!U14+'31'!U14+'32'!U14+'33'!U14+'34'!U14+'35'!U14+'36'!U14+'37'!U14+'38'!U14+'39'!U14</f>
        <v>1.0664242983586665</v>
      </c>
      <c r="E15" s="135">
        <f>'1'!W14+'2'!W14+'3'!W14+'4'!W14+'5'!W14+'6'!W14+'7'!W14+'8'!W14+'9'!W14+'10'!W14+'11'!W14+'12'!W14+'13'!W14+'14'!W14+'15'!W14+'16'!W14+'17'!W14+'18'!W14+'19'!W14+'20'!W14+'21'!W14+'22'!W14+'23'!W14+'24'!W14+'25'!W14+'26'!W14+'27'!W14+'28'!W14+'29'!W14+'30'!W14+'31'!W14+'32'!W14+'33'!W14+'34'!W14+'35'!W14+'36'!W14+'37'!W14+'38'!W14+'39'!W14</f>
        <v>0</v>
      </c>
      <c r="F15" s="198">
        <f>'1'!Y14+'2'!Y14+'3'!Y14+'4'!Y14+'5'!Y14+'6'!Y14+'7'!Y14+'8'!Y14+'9'!Y14+'10'!Y14+'11'!Y14+'12'!Y14+'13'!Y14+'14'!Y14+'15'!Y14+'16'!Y14+'17'!Y14+'18'!Y14+'19'!Y14+'20'!Y14+'21'!Y14+'22'!Y14+'23'!Y14+'24'!Y14+'25'!Y14+'26'!Y14+'27'!Y14+'28'!Y14+'29'!Y14+'30'!Y14+'31'!Y14+'32'!Y14+'33'!Y14+'34'!Y14+'35'!Y14+'36'!Y14+'37'!Y14+'38'!Y14+'39'!Y14</f>
        <v>0</v>
      </c>
      <c r="G15" s="132">
        <v>10</v>
      </c>
      <c r="I15" s="205" t="s">
        <v>332</v>
      </c>
      <c r="J15" s="455">
        <f>J12+J13+J14</f>
        <v>1252.1926755119528</v>
      </c>
    </row>
    <row r="16" spans="1:13">
      <c r="A16" s="184" t="s">
        <v>3</v>
      </c>
      <c r="B16" s="16" t="s">
        <v>31</v>
      </c>
      <c r="C16" s="200">
        <f>'1'!S15+'2'!S15+'3'!S15+'4'!S15+'5'!S15+'6'!S15+'7'!S15+'8'!S15+'9'!S15+'10'!S15+'11'!S15+'12'!S15+'13'!S15+'14'!S15+'15'!S15+'16'!S15+'17'!S15+'18'!S15+'19'!S15+'20'!S15+'21'!S15+'22'!S15+'23'!S15+'24'!S15+'25'!S15+'26'!S15+'27'!S15+'28'!S15+'29'!S15+'30'!S15+'31'!S15+'32'!S15+'33'!S15+'34'!S15+'35'!S15+'36'!S15+'37'!S15+'38'!S15+'39'!S15</f>
        <v>0.74895012820503315</v>
      </c>
      <c r="D16" s="219">
        <f>'1'!U15+'2'!U15+'3'!U15+'4'!U15+'5'!U15+'6'!U15+'7'!U15+'8'!U15+'9'!U15+'10'!U15+'11'!U15+'12'!U15+'13'!U15+'14'!U15+'15'!U15+'16'!U15+'17'!U15+'18'!U15+'19'!U15+'20'!U15+'21'!U15+'22'!U15+'23'!U15+'24'!U15+'25'!U15+'26'!U15+'27'!U15+'28'!U15+'29'!U15+'30'!U15+'31'!U15+'32'!U15+'33'!U15+'34'!U15+'35'!U15+'36'!U15+'37'!U15+'38'!U15+'39'!U15</f>
        <v>0.34713923121553664</v>
      </c>
      <c r="E16" s="135">
        <f>'1'!W15+'2'!W15+'3'!W15+'4'!W15+'5'!W15+'6'!W15+'7'!W15+'8'!W15+'9'!W15+'10'!W15+'11'!W15+'12'!W15+'13'!W15+'14'!W15+'15'!W15+'16'!W15+'17'!W15+'18'!W15+'19'!W15+'20'!W15+'21'!W15+'22'!W15+'23'!W15+'24'!W15+'25'!W15+'26'!W15+'27'!W15+'28'!W15+'29'!W15+'30'!W15+'31'!W15+'32'!W15+'33'!W15+'34'!W15+'35'!W15+'36'!W15+'37'!W15+'38'!W15+'39'!W15</f>
        <v>0</v>
      </c>
      <c r="F16" s="198">
        <f>'1'!Y15+'2'!Y15+'3'!Y15+'4'!Y15+'5'!Y15+'6'!Y15+'7'!Y15+'8'!Y15+'9'!Y15+'10'!Y15+'11'!Y15+'12'!Y15+'13'!Y15+'14'!Y15+'15'!Y15+'16'!Y15+'17'!Y15+'18'!Y15+'19'!Y15+'20'!Y15+'21'!Y15+'22'!Y15+'23'!Y15+'24'!Y15+'25'!Y15+'26'!Y15+'27'!Y15+'28'!Y15+'29'!Y15+'30'!Y15+'31'!Y15+'32'!Y15+'33'!Y15+'34'!Y15+'35'!Y15+'36'!Y15+'37'!Y15+'38'!Y15+'39'!Y15</f>
        <v>0</v>
      </c>
      <c r="G16" s="132">
        <v>11</v>
      </c>
      <c r="J16" s="207" t="s">
        <v>376</v>
      </c>
    </row>
    <row r="17" spans="1:7">
      <c r="A17" s="184" t="s">
        <v>4</v>
      </c>
      <c r="B17" s="16" t="s">
        <v>32</v>
      </c>
      <c r="C17" s="200">
        <f>'1'!S16+'2'!S16+'3'!S16+'4'!S16+'5'!S16+'6'!S16+'7'!S16+'8'!S16+'9'!S16+'10'!S16+'11'!S16+'12'!S16+'13'!S16+'14'!S16+'15'!S16+'16'!S16+'17'!S16+'18'!S16+'19'!S16+'20'!S16+'21'!S16+'22'!S16+'23'!S16+'24'!S16+'25'!S16+'26'!S16+'27'!S16+'28'!S16+'29'!S16+'30'!S16+'31'!S16+'32'!S16+'33'!S16+'34'!S16+'35'!S16+'36'!S16+'37'!S16+'38'!S16+'39'!S16</f>
        <v>0.54246552354621014</v>
      </c>
      <c r="D17" s="219">
        <f>'1'!U16+'2'!U16+'3'!U16+'4'!U16+'5'!U16+'6'!U16+'7'!U16+'8'!U16+'9'!U16+'10'!U16+'11'!U16+'12'!U16+'13'!U16+'14'!U16+'15'!U16+'16'!U16+'17'!U16+'18'!U16+'19'!U16+'20'!U16+'21'!U16+'22'!U16+'23'!U16+'24'!U16+'25'!U16+'26'!U16+'27'!U16+'28'!U16+'29'!U16+'30'!U16+'31'!U16+'32'!U16+'33'!U16+'34'!U16+'35'!U16+'36'!U16+'37'!U16+'38'!U16+'39'!U16</f>
        <v>9.5720633866885479E-2</v>
      </c>
      <c r="E17" s="135">
        <f>'1'!W16+'2'!W16+'3'!W16+'4'!W16+'5'!W16+'6'!W16+'7'!W16+'8'!W16+'9'!W16+'10'!W16+'11'!W16+'12'!W16+'13'!W16+'14'!W16+'15'!W16+'16'!W16+'17'!W16+'18'!W16+'19'!W16+'20'!W16+'21'!W16+'22'!W16+'23'!W16+'24'!W16+'25'!W16+'26'!W16+'27'!W16+'28'!W16+'29'!W16+'30'!W16+'31'!W16+'32'!W16+'33'!W16+'34'!W16+'35'!W16+'36'!W16+'37'!W16+'38'!W16+'39'!W16</f>
        <v>0</v>
      </c>
      <c r="F17" s="198">
        <f>'1'!Y16+'2'!Y16+'3'!Y16+'4'!Y16+'5'!Y16+'6'!Y16+'7'!Y16+'8'!Y16+'9'!Y16+'10'!Y16+'11'!Y16+'12'!Y16+'13'!Y16+'14'!Y16+'15'!Y16+'16'!Y16+'17'!Y16+'18'!Y16+'19'!Y16+'20'!Y16+'21'!Y16+'22'!Y16+'23'!Y16+'24'!Y16+'25'!Y16+'26'!Y16+'27'!Y16+'28'!Y16+'29'!Y16+'30'!Y16+'31'!Y16+'32'!Y16+'33'!Y16+'34'!Y16+'35'!Y16+'36'!Y16+'37'!Y16+'38'!Y16+'39'!Y16</f>
        <v>0</v>
      </c>
      <c r="G17" s="132">
        <v>12</v>
      </c>
    </row>
    <row r="18" spans="1:7">
      <c r="A18" s="184" t="s">
        <v>5</v>
      </c>
      <c r="B18" s="16" t="s">
        <v>33</v>
      </c>
      <c r="C18" s="200">
        <f>'1'!S17+'2'!S17+'3'!S17+'4'!S17+'5'!S17+'6'!S17+'7'!S17+'8'!S17+'9'!S17+'10'!S17+'11'!S17+'12'!S17+'13'!S17+'14'!S17+'15'!S17+'16'!S17+'17'!S17+'18'!S17+'19'!S17+'20'!S17+'21'!S17+'22'!S17+'23'!S17+'24'!S17+'25'!S17+'26'!S17+'27'!S17+'28'!S17+'29'!S17+'30'!S17+'31'!S17+'32'!S17+'33'!S17+'34'!S17+'35'!S17+'36'!S17+'37'!S17+'38'!S17+'39'!S17</f>
        <v>0.39530423352133864</v>
      </c>
      <c r="D18" s="219">
        <f>'1'!U17+'2'!U17+'3'!U17+'4'!U17+'5'!U17+'6'!U17+'7'!U17+'8'!U17+'9'!U17+'10'!U17+'11'!U17+'12'!U17+'13'!U17+'14'!U17+'15'!U17+'16'!U17+'17'!U17+'18'!U17+'19'!U17+'20'!U17+'21'!U17+'22'!U17+'23'!U17+'24'!U17+'25'!U17+'26'!U17+'27'!U17+'28'!U17+'29'!U17+'30'!U17+'31'!U17+'32'!U17+'33'!U17+'34'!U17+'35'!U17+'36'!U17+'37'!U17+'38'!U17+'39'!U17</f>
        <v>9.7787431352747714E-2</v>
      </c>
      <c r="E18" s="135">
        <f>'1'!W17+'2'!W17+'3'!W17+'4'!W17+'5'!W17+'6'!W17+'7'!W17+'8'!W17+'9'!W17+'10'!W17+'11'!W17+'12'!W17+'13'!W17+'14'!W17+'15'!W17+'16'!W17+'17'!W17+'18'!W17+'19'!W17+'20'!W17+'21'!W17+'22'!W17+'23'!W17+'24'!W17+'25'!W17+'26'!W17+'27'!W17+'28'!W17+'29'!W17+'30'!W17+'31'!W17+'32'!W17+'33'!W17+'34'!W17+'35'!W17+'36'!W17+'37'!W17+'38'!W17+'39'!W17</f>
        <v>0</v>
      </c>
      <c r="F18" s="198">
        <f>'1'!Y17+'2'!Y17+'3'!Y17+'4'!Y17+'5'!Y17+'6'!Y17+'7'!Y17+'8'!Y17+'9'!Y17+'10'!Y17+'11'!Y17+'12'!Y17+'13'!Y17+'14'!Y17+'15'!Y17+'16'!Y17+'17'!Y17+'18'!Y17+'19'!Y17+'20'!Y17+'21'!Y17+'22'!Y17+'23'!Y17+'24'!Y17+'25'!Y17+'26'!Y17+'27'!Y17+'28'!Y17+'29'!Y17+'30'!Y17+'31'!Y17+'32'!Y17+'33'!Y17+'34'!Y17+'35'!Y17+'36'!Y17+'37'!Y17+'38'!Y17+'39'!Y17</f>
        <v>0</v>
      </c>
      <c r="G18" s="132">
        <v>13</v>
      </c>
    </row>
    <row r="19" spans="1:7">
      <c r="A19" s="184" t="s">
        <v>6</v>
      </c>
      <c r="B19" s="16" t="s">
        <v>34</v>
      </c>
      <c r="C19" s="200">
        <f>'1'!S18+'2'!S18+'3'!S18+'4'!S18+'5'!S18+'6'!S18+'7'!S18+'8'!S18+'9'!S18+'10'!S18+'11'!S18+'12'!S18+'13'!S18+'14'!S18+'15'!S18+'16'!S18+'17'!S18+'18'!S18+'19'!S18+'20'!S18+'21'!S18+'22'!S18+'23'!S18+'24'!S18+'25'!S18+'26'!S18+'27'!S18+'28'!S18+'29'!S18+'30'!S18+'31'!S18+'32'!S18+'33'!S18+'34'!S18+'35'!S18+'36'!S18+'37'!S18+'38'!S18+'39'!S18</f>
        <v>1.6944288060715686</v>
      </c>
      <c r="D19" s="219">
        <f>'1'!U18+'2'!U18+'3'!U18+'4'!U18+'5'!U18+'6'!U18+'7'!U18+'8'!U18+'9'!U18+'10'!U18+'11'!U18+'12'!U18+'13'!U18+'14'!U18+'15'!U18+'16'!U18+'17'!U18+'18'!U18+'19'!U18+'20'!U18+'21'!U18+'22'!U18+'23'!U18+'24'!U18+'25'!U18+'26'!U18+'27'!U18+'28'!U18+'29'!U18+'30'!U18+'31'!U18+'32'!U18+'33'!U18+'34'!U18+'35'!U18+'36'!U18+'37'!U18+'38'!U18+'39'!U18</f>
        <v>0.72038961842638471</v>
      </c>
      <c r="E19" s="135">
        <f>'1'!W18+'2'!W18+'3'!W18+'4'!W18+'5'!W18+'6'!W18+'7'!W18+'8'!W18+'9'!W18+'10'!W18+'11'!W18+'12'!W18+'13'!W18+'14'!W18+'15'!W18+'16'!W18+'17'!W18+'18'!W18+'19'!W18+'20'!W18+'21'!W18+'22'!W18+'23'!W18+'24'!W18+'25'!W18+'26'!W18+'27'!W18+'28'!W18+'29'!W18+'30'!W18+'31'!W18+'32'!W18+'33'!W18+'34'!W18+'35'!W18+'36'!W18+'37'!W18+'38'!W18+'39'!W18</f>
        <v>0</v>
      </c>
      <c r="F19" s="198">
        <f>'1'!Y18+'2'!Y18+'3'!Y18+'4'!Y18+'5'!Y18+'6'!Y18+'7'!Y18+'8'!Y18+'9'!Y18+'10'!Y18+'11'!Y18+'12'!Y18+'13'!Y18+'14'!Y18+'15'!Y18+'16'!Y18+'17'!Y18+'18'!Y18+'19'!Y18+'20'!Y18+'21'!Y18+'22'!Y18+'23'!Y18+'24'!Y18+'25'!Y18+'26'!Y18+'27'!Y18+'28'!Y18+'29'!Y18+'30'!Y18+'31'!Y18+'32'!Y18+'33'!Y18+'34'!Y18+'35'!Y18+'36'!Y18+'37'!Y18+'38'!Y18+'39'!Y18</f>
        <v>0</v>
      </c>
      <c r="G19" s="132">
        <v>14</v>
      </c>
    </row>
    <row r="20" spans="1:7">
      <c r="A20" s="184" t="s">
        <v>7</v>
      </c>
      <c r="B20" s="16" t="s">
        <v>277</v>
      </c>
      <c r="C20" s="200">
        <f>'1'!S19+'2'!S19+'3'!S19+'4'!S19+'5'!S19+'6'!S19+'7'!S19+'8'!S19+'9'!S19+'10'!S19+'11'!S19+'12'!S19+'13'!S19+'14'!S19+'15'!S19+'16'!S19+'17'!S19+'18'!S19+'19'!S19+'20'!S19+'21'!S19+'22'!S19+'23'!S19+'24'!S19+'25'!S19+'26'!S19+'27'!S19+'28'!S19+'29'!S19+'30'!S19+'31'!S19+'32'!S19+'33'!S19+'34'!S19+'35'!S19+'36'!S19+'37'!S19+'38'!S19+'39'!S19</f>
        <v>0.32672573537623556</v>
      </c>
      <c r="D20" s="219">
        <f>'1'!U19+'2'!U19+'3'!U19+'4'!U19+'5'!U19+'6'!U19+'7'!U19+'8'!U19+'9'!U19+'10'!U19+'11'!U19+'12'!U19+'13'!U19+'14'!U19+'15'!U19+'16'!U19+'17'!U19+'18'!U19+'19'!U19+'20'!U19+'21'!U19+'22'!U19+'23'!U19+'24'!U19+'25'!U19+'26'!U19+'27'!U19+'28'!U19+'29'!U19+'30'!U19+'31'!U19+'32'!U19+'33'!U19+'34'!U19+'35'!U19+'36'!U19+'37'!U19+'38'!U19+'39'!U19</f>
        <v>0.13694906751925245</v>
      </c>
      <c r="E20" s="135">
        <f>'1'!W19+'2'!W19+'3'!W19+'4'!W19+'5'!W19+'6'!W19+'7'!W19+'8'!W19+'9'!W19+'10'!W19+'11'!W19+'12'!W19+'13'!W19+'14'!W19+'15'!W19+'16'!W19+'17'!W19+'18'!W19+'19'!W19+'20'!W19+'21'!W19+'22'!W19+'23'!W19+'24'!W19+'25'!W19+'26'!W19+'27'!W19+'28'!W19+'29'!W19+'30'!W19+'31'!W19+'32'!W19+'33'!W19+'34'!W19+'35'!W19+'36'!W19+'37'!W19+'38'!W19+'39'!W19</f>
        <v>0</v>
      </c>
      <c r="F20" s="198">
        <f>'1'!Y19+'2'!Y19+'3'!Y19+'4'!Y19+'5'!Y19+'6'!Y19+'7'!Y19+'8'!Y19+'9'!Y19+'10'!Y19+'11'!Y19+'12'!Y19+'13'!Y19+'14'!Y19+'15'!Y19+'16'!Y19+'17'!Y19+'18'!Y19+'19'!Y19+'20'!Y19+'21'!Y19+'22'!Y19+'23'!Y19+'24'!Y19+'25'!Y19+'26'!Y19+'27'!Y19+'28'!Y19+'29'!Y19+'30'!Y19+'31'!Y19+'32'!Y19+'33'!Y19+'34'!Y19+'35'!Y19+'36'!Y19+'37'!Y19+'38'!Y19+'39'!Y19</f>
        <v>0</v>
      </c>
      <c r="G20" s="132">
        <v>15</v>
      </c>
    </row>
    <row r="21" spans="1:7">
      <c r="A21" s="184" t="s">
        <v>8</v>
      </c>
      <c r="B21" s="16" t="s">
        <v>278</v>
      </c>
      <c r="C21" s="200">
        <f>'1'!S20+'2'!S20+'3'!S20+'4'!S20+'5'!S20+'6'!S20+'7'!S20+'8'!S20+'9'!S20+'10'!S20+'11'!S20+'12'!S20+'13'!S20+'14'!S20+'15'!S20+'16'!S20+'17'!S20+'18'!S20+'19'!S20+'20'!S20+'21'!S20+'22'!S20+'23'!S20+'24'!S20+'25'!S20+'26'!S20+'27'!S20+'28'!S20+'29'!S20+'30'!S20+'31'!S20+'32'!S20+'33'!S20+'34'!S20+'35'!S20+'36'!S20+'37'!S20+'38'!S20+'39'!S20</f>
        <v>0.35944537480840572</v>
      </c>
      <c r="D21" s="219">
        <f>'1'!U20+'2'!U20+'3'!U20+'4'!U20+'5'!U20+'6'!U20+'7'!U20+'8'!U20+'9'!U20+'10'!U20+'11'!U20+'12'!U20+'13'!U20+'14'!U20+'15'!U20+'16'!U20+'17'!U20+'18'!U20+'19'!U20+'20'!U20+'21'!U20+'22'!U20+'23'!U20+'24'!U20+'25'!U20+'26'!U20+'27'!U20+'28'!U20+'29'!U20+'30'!U20+'31'!U20+'32'!U20+'33'!U20+'34'!U20+'35'!U20+'36'!U20+'37'!U20+'38'!U20+'39'!U20</f>
        <v>0.1526877049886004</v>
      </c>
      <c r="E21" s="135">
        <f>'1'!W20+'2'!W20+'3'!W20+'4'!W20+'5'!W20+'6'!W20+'7'!W20+'8'!W20+'9'!W20+'10'!W20+'11'!W20+'12'!W20+'13'!W20+'14'!W20+'15'!W20+'16'!W20+'17'!W20+'18'!W20+'19'!W20+'20'!W20+'21'!W20+'22'!W20+'23'!W20+'24'!W20+'25'!W20+'26'!W20+'27'!W20+'28'!W20+'29'!W20+'30'!W20+'31'!W20+'32'!W20+'33'!W20+'34'!W20+'35'!W20+'36'!W20+'37'!W20+'38'!W20+'39'!W20</f>
        <v>0</v>
      </c>
      <c r="F21" s="198">
        <f>'1'!Y20+'2'!Y20+'3'!Y20+'4'!Y20+'5'!Y20+'6'!Y20+'7'!Y20+'8'!Y20+'9'!Y20+'10'!Y20+'11'!Y20+'12'!Y20+'13'!Y20+'14'!Y20+'15'!Y20+'16'!Y20+'17'!Y20+'18'!Y20+'19'!Y20+'20'!Y20+'21'!Y20+'22'!Y20+'23'!Y20+'24'!Y20+'25'!Y20+'26'!Y20+'27'!Y20+'28'!Y20+'29'!Y20+'30'!Y20+'31'!Y20+'32'!Y20+'33'!Y20+'34'!Y20+'35'!Y20+'36'!Y20+'37'!Y20+'38'!Y20+'39'!Y20</f>
        <v>0</v>
      </c>
      <c r="G21" s="132">
        <v>16</v>
      </c>
    </row>
    <row r="22" spans="1:7">
      <c r="A22" s="184" t="s">
        <v>9</v>
      </c>
      <c r="B22" s="16" t="s">
        <v>279</v>
      </c>
      <c r="C22" s="200">
        <f>'1'!S21+'2'!S21+'3'!S21+'4'!S21+'5'!S21+'6'!S21+'7'!S21+'8'!S21+'9'!S21+'10'!S21+'11'!S21+'12'!S21+'13'!S21+'14'!S21+'15'!S21+'16'!S21+'17'!S21+'18'!S21+'19'!S21+'20'!S21+'21'!S21+'22'!S21+'23'!S21+'24'!S21+'25'!S21+'26'!S21+'27'!S21+'28'!S21+'29'!S21+'30'!S21+'31'!S21+'32'!S21+'33'!S21+'34'!S21+'35'!S21+'36'!S21+'37'!S21+'38'!S21+'39'!S21</f>
        <v>0.6443817014943195</v>
      </c>
      <c r="D22" s="219">
        <f>'1'!U21+'2'!U21+'3'!U21+'4'!U21+'5'!U21+'6'!U21+'7'!U21+'8'!U21+'9'!U21+'10'!U21+'11'!U21+'12'!U21+'13'!U21+'14'!U21+'15'!U21+'16'!U21+'17'!U21+'18'!U21+'19'!U21+'20'!U21+'21'!U21+'22'!U21+'23'!U21+'24'!U21+'25'!U21+'26'!U21+'27'!U21+'28'!U21+'29'!U21+'30'!U21+'31'!U21+'32'!U21+'33'!U21+'34'!U21+'35'!U21+'36'!U21+'37'!U21+'38'!U21+'39'!U21</f>
        <v>0.23417919755079905</v>
      </c>
      <c r="E22" s="135">
        <f>'1'!W21+'2'!W21+'3'!W21+'4'!W21+'5'!W21+'6'!W21+'7'!W21+'8'!W21+'9'!W21+'10'!W21+'11'!W21+'12'!W21+'13'!W21+'14'!W21+'15'!W21+'16'!W21+'17'!W21+'18'!W21+'19'!W21+'20'!W21+'21'!W21+'22'!W21+'23'!W21+'24'!W21+'25'!W21+'26'!W21+'27'!W21+'28'!W21+'29'!W21+'30'!W21+'31'!W21+'32'!W21+'33'!W21+'34'!W21+'35'!W21+'36'!W21+'37'!W21+'38'!W21+'39'!W21</f>
        <v>0</v>
      </c>
      <c r="F22" s="198">
        <f>'1'!Y21+'2'!Y21+'3'!Y21+'4'!Y21+'5'!Y21+'6'!Y21+'7'!Y21+'8'!Y21+'9'!Y21+'10'!Y21+'11'!Y21+'12'!Y21+'13'!Y21+'14'!Y21+'15'!Y21+'16'!Y21+'17'!Y21+'18'!Y21+'19'!Y21+'20'!Y21+'21'!Y21+'22'!Y21+'23'!Y21+'24'!Y21+'25'!Y21+'26'!Y21+'27'!Y21+'28'!Y21+'29'!Y21+'30'!Y21+'31'!Y21+'32'!Y21+'33'!Y21+'34'!Y21+'35'!Y21+'36'!Y21+'37'!Y21+'38'!Y21+'39'!Y21</f>
        <v>0</v>
      </c>
      <c r="G22" s="132">
        <v>17</v>
      </c>
    </row>
    <row r="23" spans="1:7">
      <c r="A23" s="184" t="s">
        <v>10</v>
      </c>
      <c r="B23" s="16" t="s">
        <v>280</v>
      </c>
      <c r="C23" s="200">
        <f>'1'!S22+'2'!S22+'3'!S22+'4'!S22+'5'!S22+'6'!S22+'7'!S22+'8'!S22+'9'!S22+'10'!S22+'11'!S22+'12'!S22+'13'!S22+'14'!S22+'15'!S22+'16'!S22+'17'!S22+'18'!S22+'19'!S22+'20'!S22+'21'!S22+'22'!S22+'23'!S22+'24'!S22+'25'!S22+'26'!S22+'27'!S22+'28'!S22+'29'!S22+'30'!S22+'31'!S22+'32'!S22+'33'!S22+'34'!S22+'35'!S22+'36'!S22+'37'!S22+'38'!S22+'39'!S22</f>
        <v>1.2808004446483423</v>
      </c>
      <c r="D23" s="219">
        <f>'1'!U22+'2'!U22+'3'!U22+'4'!U22+'5'!U22+'6'!U22+'7'!U22+'8'!U22+'9'!U22+'10'!U22+'11'!U22+'12'!U22+'13'!U22+'14'!U22+'15'!U22+'16'!U22+'17'!U22+'18'!U22+'19'!U22+'20'!U22+'21'!U22+'22'!U22+'23'!U22+'24'!U22+'25'!U22+'26'!U22+'27'!U22+'28'!U22+'29'!U22+'30'!U22+'31'!U22+'32'!U22+'33'!U22+'34'!U22+'35'!U22+'36'!U22+'37'!U22+'38'!U22+'39'!U22</f>
        <v>0.44690841219185345</v>
      </c>
      <c r="E23" s="135">
        <f>'1'!W22+'2'!W22+'3'!W22+'4'!W22+'5'!W22+'6'!W22+'7'!W22+'8'!W22+'9'!W22+'10'!W22+'11'!W22+'12'!W22+'13'!W22+'14'!W22+'15'!W22+'16'!W22+'17'!W22+'18'!W22+'19'!W22+'20'!W22+'21'!W22+'22'!W22+'23'!W22+'24'!W22+'25'!W22+'26'!W22+'27'!W22+'28'!W22+'29'!W22+'30'!W22+'31'!W22+'32'!W22+'33'!W22+'34'!W22+'35'!W22+'36'!W22+'37'!W22+'38'!W22+'39'!W22</f>
        <v>0</v>
      </c>
      <c r="F23" s="198">
        <f>'1'!Y22+'2'!Y22+'3'!Y22+'4'!Y22+'5'!Y22+'6'!Y22+'7'!Y22+'8'!Y22+'9'!Y22+'10'!Y22+'11'!Y22+'12'!Y22+'13'!Y22+'14'!Y22+'15'!Y22+'16'!Y22+'17'!Y22+'18'!Y22+'19'!Y22+'20'!Y22+'21'!Y22+'22'!Y22+'23'!Y22+'24'!Y22+'25'!Y22+'26'!Y22+'27'!Y22+'28'!Y22+'29'!Y22+'30'!Y22+'31'!Y22+'32'!Y22+'33'!Y22+'34'!Y22+'35'!Y22+'36'!Y22+'37'!Y22+'38'!Y22+'39'!Y22</f>
        <v>0</v>
      </c>
      <c r="G23" s="132">
        <v>18</v>
      </c>
    </row>
    <row r="24" spans="1:7">
      <c r="A24" s="184" t="s">
        <v>11</v>
      </c>
      <c r="B24" s="16" t="s">
        <v>35</v>
      </c>
      <c r="C24" s="200">
        <f>'1'!S23+'2'!S23+'3'!S23+'4'!S23+'5'!S23+'6'!S23+'7'!S23+'8'!S23+'9'!S23+'10'!S23+'11'!S23+'12'!S23+'13'!S23+'14'!S23+'15'!S23+'16'!S23+'17'!S23+'18'!S23+'19'!S23+'20'!S23+'21'!S23+'22'!S23+'23'!S23+'24'!S23+'25'!S23+'26'!S23+'27'!S23+'28'!S23+'29'!S23+'30'!S23+'31'!S23+'32'!S23+'33'!S23+'34'!S23+'35'!S23+'36'!S23+'37'!S23+'38'!S23+'39'!S23</f>
        <v>1.1896375466955378</v>
      </c>
      <c r="D24" s="219">
        <f>'1'!U23+'2'!U23+'3'!U23+'4'!U23+'5'!U23+'6'!U23+'7'!U23+'8'!U23+'9'!U23+'10'!U23+'11'!U23+'12'!U23+'13'!U23+'14'!U23+'15'!U23+'16'!U23+'17'!U23+'18'!U23+'19'!U23+'20'!U23+'21'!U23+'22'!U23+'23'!U23+'24'!U23+'25'!U23+'26'!U23+'27'!U23+'28'!U23+'29'!U23+'30'!U23+'31'!U23+'32'!U23+'33'!U23+'34'!U23+'35'!U23+'36'!U23+'37'!U23+'38'!U23+'39'!U23</f>
        <v>0.40657175300077164</v>
      </c>
      <c r="E24" s="135">
        <f>'1'!W23+'2'!W23+'3'!W23+'4'!W23+'5'!W23+'6'!W23+'7'!W23+'8'!W23+'9'!W23+'10'!W23+'11'!W23+'12'!W23+'13'!W23+'14'!W23+'15'!W23+'16'!W23+'17'!W23+'18'!W23+'19'!W23+'20'!W23+'21'!W23+'22'!W23+'23'!W23+'24'!W23+'25'!W23+'26'!W23+'27'!W23+'28'!W23+'29'!W23+'30'!W23+'31'!W23+'32'!W23+'33'!W23+'34'!W23+'35'!W23+'36'!W23+'37'!W23+'38'!W23+'39'!W23</f>
        <v>0</v>
      </c>
      <c r="F24" s="198">
        <f>'1'!Y23+'2'!Y23+'3'!Y23+'4'!Y23+'5'!Y23+'6'!Y23+'7'!Y23+'8'!Y23+'9'!Y23+'10'!Y23+'11'!Y23+'12'!Y23+'13'!Y23+'14'!Y23+'15'!Y23+'16'!Y23+'17'!Y23+'18'!Y23+'19'!Y23+'20'!Y23+'21'!Y23+'22'!Y23+'23'!Y23+'24'!Y23+'25'!Y23+'26'!Y23+'27'!Y23+'28'!Y23+'29'!Y23+'30'!Y23+'31'!Y23+'32'!Y23+'33'!Y23+'34'!Y23+'35'!Y23+'36'!Y23+'37'!Y23+'38'!Y23+'39'!Y23</f>
        <v>0</v>
      </c>
      <c r="G24" s="132">
        <v>19</v>
      </c>
    </row>
    <row r="25" spans="1:7">
      <c r="A25" s="184" t="s">
        <v>12</v>
      </c>
      <c r="B25" s="16" t="s">
        <v>390</v>
      </c>
      <c r="C25" s="200">
        <f>'1'!S24+'2'!S24+'3'!S24+'4'!S24+'5'!S24+'6'!S24+'7'!S24+'8'!S24+'9'!S24+'10'!S24+'11'!S24+'12'!S24+'13'!S24+'14'!S24+'15'!S24+'16'!S24+'17'!S24+'18'!S24+'19'!S24+'20'!S24+'21'!S24+'22'!S24+'23'!S24+'24'!S24+'25'!S24+'26'!S24+'27'!S24+'28'!S24+'29'!S24+'30'!S24+'31'!S24+'32'!S24+'33'!S24+'34'!S24+'35'!S24+'36'!S24+'37'!S24+'38'!S24+'39'!S24</f>
        <v>25.341065057016731</v>
      </c>
      <c r="D25" s="219">
        <f>'1'!U24+'2'!U24+'3'!U24+'4'!U24+'5'!U24+'6'!U24+'7'!U24+'8'!U24+'9'!U24+'10'!U24+'11'!U24+'12'!U24+'13'!U24+'14'!U24+'15'!U24+'16'!U24+'17'!U24+'18'!U24+'19'!U24+'20'!U24+'21'!U24+'22'!U24+'23'!U24+'24'!U24+'25'!U24+'26'!U24+'27'!U24+'28'!U24+'29'!U24+'30'!U24+'31'!U24+'32'!U24+'33'!U24+'34'!U24+'35'!U24+'36'!U24+'37'!U24+'38'!U24+'39'!U24</f>
        <v>8.5004129179466084</v>
      </c>
      <c r="E25" s="135">
        <f>'1'!W24+'2'!W24+'3'!W24+'4'!W24+'5'!W24+'6'!W24+'7'!W24+'8'!W24+'9'!W24+'10'!W24+'11'!W24+'12'!W24+'13'!W24+'14'!W24+'15'!W24+'16'!W24+'17'!W24+'18'!W24+'19'!W24+'20'!W24+'21'!W24+'22'!W24+'23'!W24+'24'!W24+'25'!W24+'26'!W24+'27'!W24+'28'!W24+'29'!W24+'30'!W24+'31'!W24+'32'!W24+'33'!W24+'34'!W24+'35'!W24+'36'!W24+'37'!W24+'38'!W24+'39'!W24</f>
        <v>1</v>
      </c>
      <c r="F25" s="198">
        <f>'1'!Y24+'2'!Y24+'3'!Y24+'4'!Y24+'5'!Y24+'6'!Y24+'7'!Y24+'8'!Y24+'9'!Y24+'10'!Y24+'11'!Y24+'12'!Y24+'13'!Y24+'14'!Y24+'15'!Y24+'16'!Y24+'17'!Y24+'18'!Y24+'19'!Y24+'20'!Y24+'21'!Y24+'22'!Y24+'23'!Y24+'24'!Y24+'25'!Y24+'26'!Y24+'27'!Y24+'28'!Y24+'29'!Y24+'30'!Y24+'31'!Y24+'32'!Y24+'33'!Y24+'34'!Y24+'35'!Y24+'36'!Y24+'37'!Y24+'38'!Y24+'39'!Y24</f>
        <v>1</v>
      </c>
      <c r="G25" s="132">
        <v>20</v>
      </c>
    </row>
    <row r="26" spans="1:7">
      <c r="A26" s="184" t="s">
        <v>13</v>
      </c>
      <c r="B26" s="16" t="s">
        <v>197</v>
      </c>
      <c r="C26" s="200">
        <f>'1'!S25+'2'!S25+'3'!S25+'4'!S25+'5'!S25+'6'!S25+'7'!S25+'8'!S25+'9'!S25+'10'!S25+'11'!S25+'12'!S25+'13'!S25+'14'!S25+'15'!S25+'16'!S25+'17'!S25+'18'!S25+'19'!S25+'20'!S25+'21'!S25+'22'!S25+'23'!S25+'24'!S25+'25'!S25+'26'!S25+'27'!S25+'28'!S25+'29'!S25+'30'!S25+'31'!S25+'32'!S25+'33'!S25+'34'!S25+'35'!S25+'36'!S25+'37'!S25+'38'!S25+'39'!S25</f>
        <v>0.98231836672331996</v>
      </c>
      <c r="D26" s="219">
        <f>'1'!U25+'2'!U25+'3'!U25+'4'!U25+'5'!U25+'6'!U25+'7'!U25+'8'!U25+'9'!U25+'10'!U25+'11'!U25+'12'!U25+'13'!U25+'14'!U25+'15'!U25+'16'!U25+'17'!U25+'18'!U25+'19'!U25+'20'!U25+'21'!U25+'22'!U25+'23'!U25+'24'!U25+'25'!U25+'26'!U25+'27'!U25+'28'!U25+'29'!U25+'30'!U25+'31'!U25+'32'!U25+'33'!U25+'34'!U25+'35'!U25+'36'!U25+'37'!U25+'38'!U25+'39'!U25</f>
        <v>0.30190269734329905</v>
      </c>
      <c r="E26" s="135">
        <f>'1'!W25+'2'!W25+'3'!W25+'4'!W25+'5'!W25+'6'!W25+'7'!W25+'8'!W25+'9'!W25+'10'!W25+'11'!W25+'12'!W25+'13'!W25+'14'!W25+'15'!W25+'16'!W25+'17'!W25+'18'!W25+'19'!W25+'20'!W25+'21'!W25+'22'!W25+'23'!W25+'24'!W25+'25'!W25+'26'!W25+'27'!W25+'28'!W25+'29'!W25+'30'!W25+'31'!W25+'32'!W25+'33'!W25+'34'!W25+'35'!W25+'36'!W25+'37'!W25+'38'!W25+'39'!W25</f>
        <v>0</v>
      </c>
      <c r="F26" s="198">
        <f>'1'!Y25+'2'!Y25+'3'!Y25+'4'!Y25+'5'!Y25+'6'!Y25+'7'!Y25+'8'!Y25+'9'!Y25+'10'!Y25+'11'!Y25+'12'!Y25+'13'!Y25+'14'!Y25+'15'!Y25+'16'!Y25+'17'!Y25+'18'!Y25+'19'!Y25+'20'!Y25+'21'!Y25+'22'!Y25+'23'!Y25+'24'!Y25+'25'!Y25+'26'!Y25+'27'!Y25+'28'!Y25+'29'!Y25+'30'!Y25+'31'!Y25+'32'!Y25+'33'!Y25+'34'!Y25+'35'!Y25+'36'!Y25+'37'!Y25+'38'!Y25+'39'!Y25</f>
        <v>0</v>
      </c>
      <c r="G26" s="132">
        <v>21</v>
      </c>
    </row>
    <row r="27" spans="1:7">
      <c r="A27" s="17" t="s">
        <v>14</v>
      </c>
      <c r="B27" s="18" t="s">
        <v>55</v>
      </c>
      <c r="C27" s="202">
        <f>'1'!S26+'2'!S26+'3'!S26+'4'!S26+'5'!S26+'6'!S26+'7'!S26+'8'!S26+'9'!S26+'10'!S26+'11'!S26+'12'!S26+'13'!S26+'14'!S26+'15'!S26+'16'!S26+'17'!S26+'18'!S26+'19'!S26+'20'!S26+'21'!S26+'22'!S26+'23'!S26+'24'!S26+'25'!S26+'26'!S26+'27'!S26+'28'!S26+'29'!S26+'30'!S26+'31'!S26+'32'!S26+'33'!S26+'34'!S26+'35'!S26+'36'!S26+'37'!S26+'38'!S26+'39'!S26</f>
        <v>37.374441648229947</v>
      </c>
      <c r="D27" s="221">
        <f>'1'!U26+'2'!U26+'3'!U26+'4'!U26+'5'!U26+'6'!U26+'7'!U26+'8'!U26+'9'!U26+'10'!U26+'11'!U26+'12'!U26+'13'!U26+'14'!U26+'15'!U26+'16'!U26+'17'!U26+'18'!U26+'19'!U26+'20'!U26+'21'!U26+'22'!U26+'23'!U26+'24'!U26+'25'!U26+'26'!U26+'27'!U26+'28'!U26+'29'!U26+'30'!U26+'31'!U26+'32'!U26+'33'!U26+'34'!U26+'35'!U26+'36'!U26+'37'!U26+'38'!U26+'39'!U26</f>
        <v>15.093563771450837</v>
      </c>
      <c r="E27" s="136">
        <f>'1'!W26+'2'!W26+'3'!W26+'4'!W26+'5'!W26+'6'!W26+'7'!W26+'8'!W26+'9'!W26+'10'!W26+'11'!W26+'12'!W26+'13'!W26+'14'!W26+'15'!W26+'16'!W26+'17'!W26+'18'!W26+'19'!W26+'20'!W26+'21'!W26+'22'!W26+'23'!W26+'24'!W26+'25'!W26+'26'!W26+'27'!W26+'28'!W26+'29'!W26+'30'!W26+'31'!W26+'32'!W26+'33'!W26+'34'!W26+'35'!W26+'36'!W26+'37'!W26+'38'!W26+'39'!W26</f>
        <v>3</v>
      </c>
      <c r="F27" s="199">
        <f>'1'!Y26+'2'!Y26+'3'!Y26+'4'!Y26+'5'!Y26+'6'!Y26+'7'!Y26+'8'!Y26+'9'!Y26+'10'!Y26+'11'!Y26+'12'!Y26+'13'!Y26+'14'!Y26+'15'!Y26+'16'!Y26+'17'!Y26+'18'!Y26+'19'!Y26+'20'!Y26+'21'!Y26+'22'!Y26+'23'!Y26+'24'!Y26+'25'!Y26+'26'!Y26+'27'!Y26+'28'!Y26+'29'!Y26+'30'!Y26+'31'!Y26+'32'!Y26+'33'!Y26+'34'!Y26+'35'!Y26+'36'!Y26+'37'!Y26+'38'!Y26+'39'!Y26</f>
        <v>2</v>
      </c>
      <c r="G27" s="66">
        <v>22</v>
      </c>
    </row>
    <row r="28" spans="1:7">
      <c r="A28" s="184" t="s">
        <v>15</v>
      </c>
      <c r="B28" s="16" t="s">
        <v>36</v>
      </c>
      <c r="C28" s="200">
        <f>'1'!S27+'2'!S27+'3'!S27+'4'!S27+'5'!S27+'6'!S27+'7'!S27+'8'!S27+'9'!S27+'10'!S27+'11'!S27+'12'!S27+'13'!S27+'14'!S27+'15'!S27+'16'!S27+'17'!S27+'18'!S27+'19'!S27+'20'!S27+'21'!S27+'22'!S27+'23'!S27+'24'!S27+'25'!S27+'26'!S27+'27'!S27+'28'!S27+'29'!S27+'30'!S27+'31'!S27+'32'!S27+'33'!S27+'34'!S27+'35'!S27+'36'!S27+'37'!S27+'38'!S27+'39'!S27</f>
        <v>3.6611400160989835</v>
      </c>
      <c r="D28" s="219">
        <f>'1'!U27+'2'!U27+'3'!U27+'4'!U27+'5'!U27+'6'!U27+'7'!U27+'8'!U27+'9'!U27+'10'!U27+'11'!U27+'12'!U27+'13'!U27+'14'!U27+'15'!U27+'16'!U27+'17'!U27+'18'!U27+'19'!U27+'20'!U27+'21'!U27+'22'!U27+'23'!U27+'24'!U27+'25'!U27+'26'!U27+'27'!U27+'28'!U27+'29'!U27+'30'!U27+'31'!U27+'32'!U27+'33'!U27+'34'!U27+'35'!U27+'36'!U27+'37'!U27+'38'!U27+'39'!U27</f>
        <v>1.6232188051831011</v>
      </c>
      <c r="E28" s="135">
        <f>'1'!W27+'2'!W27+'3'!W27+'4'!W27+'5'!W27+'6'!W27+'7'!W27+'8'!W27+'9'!W27+'10'!W27+'11'!W27+'12'!W27+'13'!W27+'14'!W27+'15'!W27+'16'!W27+'17'!W27+'18'!W27+'19'!W27+'20'!W27+'21'!W27+'22'!W27+'23'!W27+'24'!W27+'25'!W27+'26'!W27+'27'!W27+'28'!W27+'29'!W27+'30'!W27+'31'!W27+'32'!W27+'33'!W27+'34'!W27+'35'!W27+'36'!W27+'37'!W27+'38'!W27+'39'!W27</f>
        <v>0</v>
      </c>
      <c r="F28" s="198">
        <f>'1'!Y27+'2'!Y27+'3'!Y27+'4'!Y27+'5'!Y27+'6'!Y27+'7'!Y27+'8'!Y27+'9'!Y27+'10'!Y27+'11'!Y27+'12'!Y27+'13'!Y27+'14'!Y27+'15'!Y27+'16'!Y27+'17'!Y27+'18'!Y27+'19'!Y27+'20'!Y27+'21'!Y27+'22'!Y27+'23'!Y27+'24'!Y27+'25'!Y27+'26'!Y27+'27'!Y27+'28'!Y27+'29'!Y27+'30'!Y27+'31'!Y27+'32'!Y27+'33'!Y27+'34'!Y27+'35'!Y27+'36'!Y27+'37'!Y27+'38'!Y27+'39'!Y27</f>
        <v>0</v>
      </c>
      <c r="G28" s="132">
        <v>23</v>
      </c>
    </row>
    <row r="29" spans="1:7">
      <c r="A29" s="184" t="s">
        <v>16</v>
      </c>
      <c r="B29" s="16" t="s">
        <v>198</v>
      </c>
      <c r="C29" s="200">
        <f>'1'!S28+'2'!S28+'3'!S28+'4'!S28+'5'!S28+'6'!S28+'7'!S28+'8'!S28+'9'!S28+'10'!S28+'11'!S28+'12'!S28+'13'!S28+'14'!S28+'15'!S28+'16'!S28+'17'!S28+'18'!S28+'19'!S28+'20'!S28+'21'!S28+'22'!S28+'23'!S28+'24'!S28+'25'!S28+'26'!S28+'27'!S28+'28'!S28+'29'!S28+'30'!S28+'31'!S28+'32'!S28+'33'!S28+'34'!S28+'35'!S28+'36'!S28+'37'!S28+'38'!S28+'39'!S28</f>
        <v>29.110324635658891</v>
      </c>
      <c r="D29" s="219">
        <f>'1'!U28+'2'!U28+'3'!U28+'4'!U28+'5'!U28+'6'!U28+'7'!U28+'8'!U28+'9'!U28+'10'!U28+'11'!U28+'12'!U28+'13'!U28+'14'!U28+'15'!U28+'16'!U28+'17'!U28+'18'!U28+'19'!U28+'20'!U28+'21'!U28+'22'!U28+'23'!U28+'24'!U28+'25'!U28+'26'!U28+'27'!U28+'28'!U28+'29'!U28+'30'!U28+'31'!U28+'32'!U28+'33'!U28+'34'!U28+'35'!U28+'36'!U28+'37'!U28+'38'!U28+'39'!U28</f>
        <v>8.9767281993929444</v>
      </c>
      <c r="E29" s="135">
        <f>'1'!W28+'2'!W28+'3'!W28+'4'!W28+'5'!W28+'6'!W28+'7'!W28+'8'!W28+'9'!W28+'10'!W28+'11'!W28+'12'!W28+'13'!W28+'14'!W28+'15'!W28+'16'!W28+'17'!W28+'18'!W28+'19'!W28+'20'!W28+'21'!W28+'22'!W28+'23'!W28+'24'!W28+'25'!W28+'26'!W28+'27'!W28+'28'!W28+'29'!W28+'30'!W28+'31'!W28+'32'!W28+'33'!W28+'34'!W28+'35'!W28+'36'!W28+'37'!W28+'38'!W28+'39'!W28</f>
        <v>0</v>
      </c>
      <c r="F29" s="198">
        <f>'1'!Y28+'2'!Y28+'3'!Y28+'4'!Y28+'5'!Y28+'6'!Y28+'7'!Y28+'8'!Y28+'9'!Y28+'10'!Y28+'11'!Y28+'12'!Y28+'13'!Y28+'14'!Y28+'15'!Y28+'16'!Y28+'17'!Y28+'18'!Y28+'19'!Y28+'20'!Y28+'21'!Y28+'22'!Y28+'23'!Y28+'24'!Y28+'25'!Y28+'26'!Y28+'27'!Y28+'28'!Y28+'29'!Y28+'30'!Y28+'31'!Y28+'32'!Y28+'33'!Y28+'34'!Y28+'35'!Y28+'36'!Y28+'37'!Y28+'38'!Y28+'39'!Y28</f>
        <v>0</v>
      </c>
      <c r="G29" s="132">
        <v>24</v>
      </c>
    </row>
    <row r="30" spans="1:7">
      <c r="A30" s="184" t="s">
        <v>17</v>
      </c>
      <c r="B30" s="16" t="s">
        <v>281</v>
      </c>
      <c r="C30" s="200">
        <f>'1'!S29+'2'!S29+'3'!S29+'4'!S29+'5'!S29+'6'!S29+'7'!S29+'8'!S29+'9'!S29+'10'!S29+'11'!S29+'12'!S29+'13'!S29+'14'!S29+'15'!S29+'16'!S29+'17'!S29+'18'!S29+'19'!S29+'20'!S29+'21'!S29+'22'!S29+'23'!S29+'24'!S29+'25'!S29+'26'!S29+'27'!S29+'28'!S29+'29'!S29+'30'!S29+'31'!S29+'32'!S29+'33'!S29+'34'!S29+'35'!S29+'36'!S29+'37'!S29+'38'!S29+'39'!S29</f>
        <v>5.4545519661760977</v>
      </c>
      <c r="D30" s="219">
        <f>'1'!U29+'2'!U29+'3'!U29+'4'!U29+'5'!U29+'6'!U29+'7'!U29+'8'!U29+'9'!U29+'10'!U29+'11'!U29+'12'!U29+'13'!U29+'14'!U29+'15'!U29+'16'!U29+'17'!U29+'18'!U29+'19'!U29+'20'!U29+'21'!U29+'22'!U29+'23'!U29+'24'!U29+'25'!U29+'26'!U29+'27'!U29+'28'!U29+'29'!U29+'30'!U29+'31'!U29+'32'!U29+'33'!U29+'34'!U29+'35'!U29+'36'!U29+'37'!U29+'38'!U29+'39'!U29</f>
        <v>2.5625938230868854</v>
      </c>
      <c r="E30" s="135">
        <f>'1'!W29+'2'!W29+'3'!W29+'4'!W29+'5'!W29+'6'!W29+'7'!W29+'8'!W29+'9'!W29+'10'!W29+'11'!W29+'12'!W29+'13'!W29+'14'!W29+'15'!W29+'16'!W29+'17'!W29+'18'!W29+'19'!W29+'20'!W29+'21'!W29+'22'!W29+'23'!W29+'24'!W29+'25'!W29+'26'!W29+'27'!W29+'28'!W29+'29'!W29+'30'!W29+'31'!W29+'32'!W29+'33'!W29+'34'!W29+'35'!W29+'36'!W29+'37'!W29+'38'!W29+'39'!W29</f>
        <v>0</v>
      </c>
      <c r="F30" s="198">
        <f>'1'!Y29+'2'!Y29+'3'!Y29+'4'!Y29+'5'!Y29+'6'!Y29+'7'!Y29+'8'!Y29+'9'!Y29+'10'!Y29+'11'!Y29+'12'!Y29+'13'!Y29+'14'!Y29+'15'!Y29+'16'!Y29+'17'!Y29+'18'!Y29+'19'!Y29+'20'!Y29+'21'!Y29+'22'!Y29+'23'!Y29+'24'!Y29+'25'!Y29+'26'!Y29+'27'!Y29+'28'!Y29+'29'!Y29+'30'!Y29+'31'!Y29+'32'!Y29+'33'!Y29+'34'!Y29+'35'!Y29+'36'!Y29+'37'!Y29+'38'!Y29+'39'!Y29</f>
        <v>0</v>
      </c>
      <c r="G30" s="132">
        <v>25</v>
      </c>
    </row>
    <row r="31" spans="1:7">
      <c r="A31" s="184" t="s">
        <v>18</v>
      </c>
      <c r="B31" s="16" t="s">
        <v>282</v>
      </c>
      <c r="C31" s="200">
        <f>'1'!S30+'2'!S30+'3'!S30+'4'!S30+'5'!S30+'6'!S30+'7'!S30+'8'!S30+'9'!S30+'10'!S30+'11'!S30+'12'!S30+'13'!S30+'14'!S30+'15'!S30+'16'!S30+'17'!S30+'18'!S30+'19'!S30+'20'!S30+'21'!S30+'22'!S30+'23'!S30+'24'!S30+'25'!S30+'26'!S30+'27'!S30+'28'!S30+'29'!S30+'30'!S30+'31'!S30+'32'!S30+'33'!S30+'34'!S30+'35'!S30+'36'!S30+'37'!S30+'38'!S30+'39'!S30</f>
        <v>4.5837432878155724</v>
      </c>
      <c r="D31" s="219">
        <f>'1'!U30+'2'!U30+'3'!U30+'4'!U30+'5'!U30+'6'!U30+'7'!U30+'8'!U30+'9'!U30+'10'!U30+'11'!U30+'12'!U30+'13'!U30+'14'!U30+'15'!U30+'16'!U30+'17'!U30+'18'!U30+'19'!U30+'20'!U30+'21'!U30+'22'!U30+'23'!U30+'24'!U30+'25'!U30+'26'!U30+'27'!U30+'28'!U30+'29'!U30+'30'!U30+'31'!U30+'32'!U30+'33'!U30+'34'!U30+'35'!U30+'36'!U30+'37'!U30+'38'!U30+'39'!U30</f>
        <v>2.8132925361874541</v>
      </c>
      <c r="E31" s="135">
        <f>'1'!W30+'2'!W30+'3'!W30+'4'!W30+'5'!W30+'6'!W30+'7'!W30+'8'!W30+'9'!W30+'10'!W30+'11'!W30+'12'!W30+'13'!W30+'14'!W30+'15'!W30+'16'!W30+'17'!W30+'18'!W30+'19'!W30+'20'!W30+'21'!W30+'22'!W30+'23'!W30+'24'!W30+'25'!W30+'26'!W30+'27'!W30+'28'!W30+'29'!W30+'30'!W30+'31'!W30+'32'!W30+'33'!W30+'34'!W30+'35'!W30+'36'!W30+'37'!W30+'38'!W30+'39'!W30</f>
        <v>0</v>
      </c>
      <c r="F31" s="198">
        <f>'1'!Y30+'2'!Y30+'3'!Y30+'4'!Y30+'5'!Y30+'6'!Y30+'7'!Y30+'8'!Y30+'9'!Y30+'10'!Y30+'11'!Y30+'12'!Y30+'13'!Y30+'14'!Y30+'15'!Y30+'16'!Y30+'17'!Y30+'18'!Y30+'19'!Y30+'20'!Y30+'21'!Y30+'22'!Y30+'23'!Y30+'24'!Y30+'25'!Y30+'26'!Y30+'27'!Y30+'28'!Y30+'29'!Y30+'30'!Y30+'31'!Y30+'32'!Y30+'33'!Y30+'34'!Y30+'35'!Y30+'36'!Y30+'37'!Y30+'38'!Y30+'39'!Y30</f>
        <v>0</v>
      </c>
      <c r="G31" s="132">
        <v>26</v>
      </c>
    </row>
    <row r="32" spans="1:7">
      <c r="A32" s="184" t="s">
        <v>19</v>
      </c>
      <c r="B32" s="16" t="s">
        <v>283</v>
      </c>
      <c r="C32" s="200">
        <f>'1'!S31+'2'!S31+'3'!S31+'4'!S31+'5'!S31+'6'!S31+'7'!S31+'8'!S31+'9'!S31+'10'!S31+'11'!S31+'12'!S31+'13'!S31+'14'!S31+'15'!S31+'16'!S31+'17'!S31+'18'!S31+'19'!S31+'20'!S31+'21'!S31+'22'!S31+'23'!S31+'24'!S31+'25'!S31+'26'!S31+'27'!S31+'28'!S31+'29'!S31+'30'!S31+'31'!S31+'32'!S31+'33'!S31+'34'!S31+'35'!S31+'36'!S31+'37'!S31+'38'!S31+'39'!S31</f>
        <v>266.41733015403605</v>
      </c>
      <c r="D32" s="219">
        <f>'1'!U31+'2'!U31+'3'!U31+'4'!U31+'5'!U31+'6'!U31+'7'!U31+'8'!U31+'9'!U31+'10'!U31+'11'!U31+'12'!U31+'13'!U31+'14'!U31+'15'!U31+'16'!U31+'17'!U31+'18'!U31+'19'!U31+'20'!U31+'21'!U31+'22'!U31+'23'!U31+'24'!U31+'25'!U31+'26'!U31+'27'!U31+'28'!U31+'29'!U31+'30'!U31+'31'!U31+'32'!U31+'33'!U31+'34'!U31+'35'!U31+'36'!U31+'37'!U31+'38'!U31+'39'!U31</f>
        <v>176.61747953248044</v>
      </c>
      <c r="E32" s="135">
        <f>'1'!W31+'2'!W31+'3'!W31+'4'!W31+'5'!W31+'6'!W31+'7'!W31+'8'!W31+'9'!W31+'10'!W31+'11'!W31+'12'!W31+'13'!W31+'14'!W31+'15'!W31+'16'!W31+'17'!W31+'18'!W31+'19'!W31+'20'!W31+'21'!W31+'22'!W31+'23'!W31+'24'!W31+'25'!W31+'26'!W31+'27'!W31+'28'!W31+'29'!W31+'30'!W31+'31'!W31+'32'!W31+'33'!W31+'34'!W31+'35'!W31+'36'!W31+'37'!W31+'38'!W31+'39'!W31</f>
        <v>41</v>
      </c>
      <c r="F32" s="198">
        <f>'1'!Y31+'2'!Y31+'3'!Y31+'4'!Y31+'5'!Y31+'6'!Y31+'7'!Y31+'8'!Y31+'9'!Y31+'10'!Y31+'11'!Y31+'12'!Y31+'13'!Y31+'14'!Y31+'15'!Y31+'16'!Y31+'17'!Y31+'18'!Y31+'19'!Y31+'20'!Y31+'21'!Y31+'22'!Y31+'23'!Y31+'24'!Y31+'25'!Y31+'26'!Y31+'27'!Y31+'28'!Y31+'29'!Y31+'30'!Y31+'31'!Y31+'32'!Y31+'33'!Y31+'34'!Y31+'35'!Y31+'36'!Y31+'37'!Y31+'38'!Y31+'39'!Y31</f>
        <v>37</v>
      </c>
      <c r="G32" s="132">
        <v>27</v>
      </c>
    </row>
    <row r="33" spans="1:7">
      <c r="A33" s="184" t="s">
        <v>20</v>
      </c>
      <c r="B33" s="16" t="s">
        <v>37</v>
      </c>
      <c r="C33" s="200">
        <f>'1'!S32+'2'!S32+'3'!S32+'4'!S32+'5'!S32+'6'!S32+'7'!S32+'8'!S32+'9'!S32+'10'!S32+'11'!S32+'12'!S32+'13'!S32+'14'!S32+'15'!S32+'16'!S32+'17'!S32+'18'!S32+'19'!S32+'20'!S32+'21'!S32+'22'!S32+'23'!S32+'24'!S32+'25'!S32+'26'!S32+'27'!S32+'28'!S32+'29'!S32+'30'!S32+'31'!S32+'32'!S32+'33'!S32+'34'!S32+'35'!S32+'36'!S32+'37'!S32+'38'!S32+'39'!S32</f>
        <v>74.792922524633141</v>
      </c>
      <c r="D33" s="219">
        <f>'1'!U32+'2'!U32+'3'!U32+'4'!U32+'5'!U32+'6'!U32+'7'!U32+'8'!U32+'9'!U32+'10'!U32+'11'!U32+'12'!U32+'13'!U32+'14'!U32+'15'!U32+'16'!U32+'17'!U32+'18'!U32+'19'!U32+'20'!U32+'21'!U32+'22'!U32+'23'!U32+'24'!U32+'25'!U32+'26'!U32+'27'!U32+'28'!U32+'29'!U32+'30'!U32+'31'!U32+'32'!U32+'33'!U32+'34'!U32+'35'!U32+'36'!U32+'37'!U32+'38'!U32+'39'!U32</f>
        <v>48.249428381767061</v>
      </c>
      <c r="E33" s="135">
        <f>'1'!W32+'2'!W32+'3'!W32+'4'!W32+'5'!W32+'6'!W32+'7'!W32+'8'!W32+'9'!W32+'10'!W32+'11'!W32+'12'!W32+'13'!W32+'14'!W32+'15'!W32+'16'!W32+'17'!W32+'18'!W32+'19'!W32+'20'!W32+'21'!W32+'22'!W32+'23'!W32+'24'!W32+'25'!W32+'26'!W32+'27'!W32+'28'!W32+'29'!W32+'30'!W32+'31'!W32+'32'!W32+'33'!W32+'34'!W32+'35'!W32+'36'!W32+'37'!W32+'38'!W32+'39'!W32</f>
        <v>2</v>
      </c>
      <c r="F33" s="198">
        <f>'1'!Y32+'2'!Y32+'3'!Y32+'4'!Y32+'5'!Y32+'6'!Y32+'7'!Y32+'8'!Y32+'9'!Y32+'10'!Y32+'11'!Y32+'12'!Y32+'13'!Y32+'14'!Y32+'15'!Y32+'16'!Y32+'17'!Y32+'18'!Y32+'19'!Y32+'20'!Y32+'21'!Y32+'22'!Y32+'23'!Y32+'24'!Y32+'25'!Y32+'26'!Y32+'27'!Y32+'28'!Y32+'29'!Y32+'30'!Y32+'31'!Y32+'32'!Y32+'33'!Y32+'34'!Y32+'35'!Y32+'36'!Y32+'37'!Y32+'38'!Y32+'39'!Y32</f>
        <v>2</v>
      </c>
      <c r="G33" s="132">
        <v>28</v>
      </c>
    </row>
    <row r="34" spans="1:7">
      <c r="A34" s="184" t="s">
        <v>21</v>
      </c>
      <c r="B34" s="16" t="s">
        <v>38</v>
      </c>
      <c r="C34" s="200">
        <f>'1'!S33+'2'!S33+'3'!S33+'4'!S33+'5'!S33+'6'!S33+'7'!S33+'8'!S33+'9'!S33+'10'!S33+'11'!S33+'12'!S33+'13'!S33+'14'!S33+'15'!S33+'16'!S33+'17'!S33+'18'!S33+'19'!S33+'20'!S33+'21'!S33+'22'!S33+'23'!S33+'24'!S33+'25'!S33+'26'!S33+'27'!S33+'28'!S33+'29'!S33+'30'!S33+'31'!S33+'32'!S33+'33'!S33+'34'!S33+'35'!S33+'36'!S33+'37'!S33+'38'!S33+'39'!S33</f>
        <v>59.438564471578026</v>
      </c>
      <c r="D34" s="219">
        <f>'1'!U33+'2'!U33+'3'!U33+'4'!U33+'5'!U33+'6'!U33+'7'!U33+'8'!U33+'9'!U33+'10'!U33+'11'!U33+'12'!U33+'13'!U33+'14'!U33+'15'!U33+'16'!U33+'17'!U33+'18'!U33+'19'!U33+'20'!U33+'21'!U33+'22'!U33+'23'!U33+'24'!U33+'25'!U33+'26'!U33+'27'!U33+'28'!U33+'29'!U33+'30'!U33+'31'!U33+'32'!U33+'33'!U33+'34'!U33+'35'!U33+'36'!U33+'37'!U33+'38'!U33+'39'!U33</f>
        <v>49.974819789790523</v>
      </c>
      <c r="E34" s="135">
        <f>'1'!W33+'2'!W33+'3'!W33+'4'!W33+'5'!W33+'6'!W33+'7'!W33+'8'!W33+'9'!W33+'10'!W33+'11'!W33+'12'!W33+'13'!W33+'14'!W33+'15'!W33+'16'!W33+'17'!W33+'18'!W33+'19'!W33+'20'!W33+'21'!W33+'22'!W33+'23'!W33+'24'!W33+'25'!W33+'26'!W33+'27'!W33+'28'!W33+'29'!W33+'30'!W33+'31'!W33+'32'!W33+'33'!W33+'34'!W33+'35'!W33+'36'!W33+'37'!W33+'38'!W33+'39'!W33</f>
        <v>0</v>
      </c>
      <c r="F34" s="198">
        <f>'1'!Y33+'2'!Y33+'3'!Y33+'4'!Y33+'5'!Y33+'6'!Y33+'7'!Y33+'8'!Y33+'9'!Y33+'10'!Y33+'11'!Y33+'12'!Y33+'13'!Y33+'14'!Y33+'15'!Y33+'16'!Y33+'17'!Y33+'18'!Y33+'19'!Y33+'20'!Y33+'21'!Y33+'22'!Y33+'23'!Y33+'24'!Y33+'25'!Y33+'26'!Y33+'27'!Y33+'28'!Y33+'29'!Y33+'30'!Y33+'31'!Y33+'32'!Y33+'33'!Y33+'34'!Y33+'35'!Y33+'36'!Y33+'37'!Y33+'38'!Y33+'39'!Y33</f>
        <v>0</v>
      </c>
      <c r="G34" s="132">
        <v>29</v>
      </c>
    </row>
    <row r="35" spans="1:7">
      <c r="A35" s="184" t="s">
        <v>22</v>
      </c>
      <c r="B35" s="16" t="s">
        <v>409</v>
      </c>
      <c r="C35" s="200">
        <f>'1'!S34+'2'!S34+'3'!S34+'4'!S34+'5'!S34+'6'!S34+'7'!S34+'8'!S34+'9'!S34+'10'!S34+'11'!S34+'12'!S34+'13'!S34+'14'!S34+'15'!S34+'16'!S34+'17'!S34+'18'!S34+'19'!S34+'20'!S34+'21'!S34+'22'!S34+'23'!S34+'24'!S34+'25'!S34+'26'!S34+'27'!S34+'28'!S34+'29'!S34+'30'!S34+'31'!S34+'32'!S34+'33'!S34+'34'!S34+'35'!S34+'36'!S34+'37'!S34+'38'!S34+'39'!S34</f>
        <v>47.053735773093877</v>
      </c>
      <c r="D35" s="219">
        <f>'1'!U34+'2'!U34+'3'!U34+'4'!U34+'5'!U34+'6'!U34+'7'!U34+'8'!U34+'9'!U34+'10'!U34+'11'!U34+'12'!U34+'13'!U34+'14'!U34+'15'!U34+'16'!U34+'17'!U34+'18'!U34+'19'!U34+'20'!U34+'21'!U34+'22'!U34+'23'!U34+'24'!U34+'25'!U34+'26'!U34+'27'!U34+'28'!U34+'29'!U34+'30'!U34+'31'!U34+'32'!U34+'33'!U34+'34'!U34+'35'!U34+'36'!U34+'37'!U34+'38'!U34+'39'!U34</f>
        <v>30.316439777976981</v>
      </c>
      <c r="E35" s="135">
        <f>'1'!W34+'2'!W34+'3'!W34+'4'!W34+'5'!W34+'6'!W34+'7'!W34+'8'!W34+'9'!W34+'10'!W34+'11'!W34+'12'!W34+'13'!W34+'14'!W34+'15'!W34+'16'!W34+'17'!W34+'18'!W34+'19'!W34+'20'!W34+'21'!W34+'22'!W34+'23'!W34+'24'!W34+'25'!W34+'26'!W34+'27'!W34+'28'!W34+'29'!W34+'30'!W34+'31'!W34+'32'!W34+'33'!W34+'34'!W34+'35'!W34+'36'!W34+'37'!W34+'38'!W34+'39'!W34</f>
        <v>3</v>
      </c>
      <c r="F35" s="198">
        <f>'1'!Y34+'2'!Y34+'3'!Y34+'4'!Y34+'5'!Y34+'6'!Y34+'7'!Y34+'8'!Y34+'9'!Y34+'10'!Y34+'11'!Y34+'12'!Y34+'13'!Y34+'14'!Y34+'15'!Y34+'16'!Y34+'17'!Y34+'18'!Y34+'19'!Y34+'20'!Y34+'21'!Y34+'22'!Y34+'23'!Y34+'24'!Y34+'25'!Y34+'26'!Y34+'27'!Y34+'28'!Y34+'29'!Y34+'30'!Y34+'31'!Y34+'32'!Y34+'33'!Y34+'34'!Y34+'35'!Y34+'36'!Y34+'37'!Y34+'38'!Y34+'39'!Y34</f>
        <v>3</v>
      </c>
      <c r="G35" s="132">
        <v>30</v>
      </c>
    </row>
    <row r="36" spans="1:7">
      <c r="A36" s="184" t="s">
        <v>23</v>
      </c>
      <c r="B36" s="16" t="s">
        <v>199</v>
      </c>
      <c r="C36" s="200">
        <f>'1'!S35+'2'!S35+'3'!S35+'4'!S35+'5'!S35+'6'!S35+'7'!S35+'8'!S35+'9'!S35+'10'!S35+'11'!S35+'12'!S35+'13'!S35+'14'!S35+'15'!S35+'16'!S35+'17'!S35+'18'!S35+'19'!S35+'20'!S35+'21'!S35+'22'!S35+'23'!S35+'24'!S35+'25'!S35+'26'!S35+'27'!S35+'28'!S35+'29'!S35+'30'!S35+'31'!S35+'32'!S35+'33'!S35+'34'!S35+'35'!S35+'36'!S35+'37'!S35+'38'!S35+'39'!S35</f>
        <v>20.660042520315208</v>
      </c>
      <c r="D36" s="219">
        <f>'1'!U35+'2'!U35+'3'!U35+'4'!U35+'5'!U35+'6'!U35+'7'!U35+'8'!U35+'9'!U35+'10'!U35+'11'!U35+'12'!U35+'13'!U35+'14'!U35+'15'!U35+'16'!U35+'17'!U35+'18'!U35+'19'!U35+'20'!U35+'21'!U35+'22'!U35+'23'!U35+'24'!U35+'25'!U35+'26'!U35+'27'!U35+'28'!U35+'29'!U35+'30'!U35+'31'!U35+'32'!U35+'33'!U35+'34'!U35+'35'!U35+'36'!U35+'37'!U35+'38'!U35+'39'!U35</f>
        <v>10.833527161853725</v>
      </c>
      <c r="E36" s="135">
        <f>'1'!W35+'2'!W35+'3'!W35+'4'!W35+'5'!W35+'6'!W35+'7'!W35+'8'!W35+'9'!W35+'10'!W35+'11'!W35+'12'!W35+'13'!W35+'14'!W35+'15'!W35+'16'!W35+'17'!W35+'18'!W35+'19'!W35+'20'!W35+'21'!W35+'22'!W35+'23'!W35+'24'!W35+'25'!W35+'26'!W35+'27'!W35+'28'!W35+'29'!W35+'30'!W35+'31'!W35+'32'!W35+'33'!W35+'34'!W35+'35'!W35+'36'!W35+'37'!W35+'38'!W35+'39'!W35</f>
        <v>0</v>
      </c>
      <c r="F36" s="198">
        <f>'1'!Y35+'2'!Y35+'3'!Y35+'4'!Y35+'5'!Y35+'6'!Y35+'7'!Y35+'8'!Y35+'9'!Y35+'10'!Y35+'11'!Y35+'12'!Y35+'13'!Y35+'14'!Y35+'15'!Y35+'16'!Y35+'17'!Y35+'18'!Y35+'19'!Y35+'20'!Y35+'21'!Y35+'22'!Y35+'23'!Y35+'24'!Y35+'25'!Y35+'26'!Y35+'27'!Y35+'28'!Y35+'29'!Y35+'30'!Y35+'31'!Y35+'32'!Y35+'33'!Y35+'34'!Y35+'35'!Y35+'36'!Y35+'37'!Y35+'38'!Y35+'39'!Y35</f>
        <v>0</v>
      </c>
      <c r="G36" s="132">
        <v>31</v>
      </c>
    </row>
    <row r="37" spans="1:7">
      <c r="A37" s="184" t="s">
        <v>24</v>
      </c>
      <c r="B37" s="16" t="s">
        <v>39</v>
      </c>
      <c r="C37" s="200">
        <f>'1'!S36+'2'!S36+'3'!S36+'4'!S36+'5'!S36+'6'!S36+'7'!S36+'8'!S36+'9'!S36+'10'!S36+'11'!S36+'12'!S36+'13'!S36+'14'!S36+'15'!S36+'16'!S36+'17'!S36+'18'!S36+'19'!S36+'20'!S36+'21'!S36+'22'!S36+'23'!S36+'24'!S36+'25'!S36+'26'!S36+'27'!S36+'28'!S36+'29'!S36+'30'!S36+'31'!S36+'32'!S36+'33'!S36+'34'!S36+'35'!S36+'36'!S36+'37'!S36+'38'!S36+'39'!S36</f>
        <v>1.9163633296830465</v>
      </c>
      <c r="D37" s="219">
        <f>'1'!U36+'2'!U36+'3'!U36+'4'!U36+'5'!U36+'6'!U36+'7'!U36+'8'!U36+'9'!U36+'10'!U36+'11'!U36+'12'!U36+'13'!U36+'14'!U36+'15'!U36+'16'!U36+'17'!U36+'18'!U36+'19'!U36+'20'!U36+'21'!U36+'22'!U36+'23'!U36+'24'!U36+'25'!U36+'26'!U36+'27'!U36+'28'!U36+'29'!U36+'30'!U36+'31'!U36+'32'!U36+'33'!U36+'34'!U36+'35'!U36+'36'!U36+'37'!U36+'38'!U36+'39'!U36</f>
        <v>1.3438622938135909</v>
      </c>
      <c r="E37" s="135">
        <f>'1'!W36+'2'!W36+'3'!W36+'4'!W36+'5'!W36+'6'!W36+'7'!W36+'8'!W36+'9'!W36+'10'!W36+'11'!W36+'12'!W36+'13'!W36+'14'!W36+'15'!W36+'16'!W36+'17'!W36+'18'!W36+'19'!W36+'20'!W36+'21'!W36+'22'!W36+'23'!W36+'24'!W36+'25'!W36+'26'!W36+'27'!W36+'28'!W36+'29'!W36+'30'!W36+'31'!W36+'32'!W36+'33'!W36+'34'!W36+'35'!W36+'36'!W36+'37'!W36+'38'!W36+'39'!W36</f>
        <v>0</v>
      </c>
      <c r="F37" s="198">
        <f>'1'!Y36+'2'!Y36+'3'!Y36+'4'!Y36+'5'!Y36+'6'!Y36+'7'!Y36+'8'!Y36+'9'!Y36+'10'!Y36+'11'!Y36+'12'!Y36+'13'!Y36+'14'!Y36+'15'!Y36+'16'!Y36+'17'!Y36+'18'!Y36+'19'!Y36+'20'!Y36+'21'!Y36+'22'!Y36+'23'!Y36+'24'!Y36+'25'!Y36+'26'!Y36+'27'!Y36+'28'!Y36+'29'!Y36+'30'!Y36+'31'!Y36+'32'!Y36+'33'!Y36+'34'!Y36+'35'!Y36+'36'!Y36+'37'!Y36+'38'!Y36+'39'!Y36</f>
        <v>0</v>
      </c>
      <c r="G37" s="132">
        <v>32</v>
      </c>
    </row>
    <row r="38" spans="1:7">
      <c r="A38" s="184" t="s">
        <v>25</v>
      </c>
      <c r="B38" s="16" t="s">
        <v>40</v>
      </c>
      <c r="C38" s="200">
        <f>'1'!S37+'2'!S37+'3'!S37+'4'!S37+'5'!S37+'6'!S37+'7'!S37+'8'!S37+'9'!S37+'10'!S37+'11'!S37+'12'!S37+'13'!S37+'14'!S37+'15'!S37+'16'!S37+'17'!S37+'18'!S37+'19'!S37+'20'!S37+'21'!S37+'22'!S37+'23'!S37+'24'!S37+'25'!S37+'26'!S37+'27'!S37+'28'!S37+'29'!S37+'30'!S37+'31'!S37+'32'!S37+'33'!S37+'34'!S37+'35'!S37+'36'!S37+'37'!S37+'38'!S37+'39'!S37</f>
        <v>5.7844308041618628</v>
      </c>
      <c r="D38" s="219">
        <f>'1'!U37+'2'!U37+'3'!U37+'4'!U37+'5'!U37+'6'!U37+'7'!U37+'8'!U37+'9'!U37+'10'!U37+'11'!U37+'12'!U37+'13'!U37+'14'!U37+'15'!U37+'16'!U37+'17'!U37+'18'!U37+'19'!U37+'20'!U37+'21'!U37+'22'!U37+'23'!U37+'24'!U37+'25'!U37+'26'!U37+'27'!U37+'28'!U37+'29'!U37+'30'!U37+'31'!U37+'32'!U37+'33'!U37+'34'!U37+'35'!U37+'36'!U37+'37'!U37+'38'!U37+'39'!U37</f>
        <v>4.2139078134903576</v>
      </c>
      <c r="E38" s="135">
        <f>'1'!W37+'2'!W37+'3'!W37+'4'!W37+'5'!W37+'6'!W37+'7'!W37+'8'!W37+'9'!W37+'10'!W37+'11'!W37+'12'!W37+'13'!W37+'14'!W37+'15'!W37+'16'!W37+'17'!W37+'18'!W37+'19'!W37+'20'!W37+'21'!W37+'22'!W37+'23'!W37+'24'!W37+'25'!W37+'26'!W37+'27'!W37+'28'!W37+'29'!W37+'30'!W37+'31'!W37+'32'!W37+'33'!W37+'34'!W37+'35'!W37+'36'!W37+'37'!W37+'38'!W37+'39'!W37</f>
        <v>0</v>
      </c>
      <c r="F38" s="198">
        <f>'1'!Y37+'2'!Y37+'3'!Y37+'4'!Y37+'5'!Y37+'6'!Y37+'7'!Y37+'8'!Y37+'9'!Y37+'10'!Y37+'11'!Y37+'12'!Y37+'13'!Y37+'14'!Y37+'15'!Y37+'16'!Y37+'17'!Y37+'18'!Y37+'19'!Y37+'20'!Y37+'21'!Y37+'22'!Y37+'23'!Y37+'24'!Y37+'25'!Y37+'26'!Y37+'27'!Y37+'28'!Y37+'29'!Y37+'30'!Y37+'31'!Y37+'32'!Y37+'33'!Y37+'34'!Y37+'35'!Y37+'36'!Y37+'37'!Y37+'38'!Y37+'39'!Y37</f>
        <v>0</v>
      </c>
      <c r="G38" s="132">
        <v>33</v>
      </c>
    </row>
    <row r="39" spans="1:7">
      <c r="A39" s="184" t="s">
        <v>26</v>
      </c>
      <c r="B39" s="16" t="s">
        <v>285</v>
      </c>
      <c r="C39" s="200">
        <f>'1'!S38+'2'!S38+'3'!S38+'4'!S38+'5'!S38+'6'!S38+'7'!S38+'8'!S38+'9'!S38+'10'!S38+'11'!S38+'12'!S38+'13'!S38+'14'!S38+'15'!S38+'16'!S38+'17'!S38+'18'!S38+'19'!S38+'20'!S38+'21'!S38+'22'!S38+'23'!S38+'24'!S38+'25'!S38+'26'!S38+'27'!S38+'28'!S38+'29'!S38+'30'!S38+'31'!S38+'32'!S38+'33'!S38+'34'!S38+'35'!S38+'36'!S38+'37'!S38+'38'!S38+'39'!S38</f>
        <v>9.2473356078122197</v>
      </c>
      <c r="D39" s="219">
        <f>'1'!U38+'2'!U38+'3'!U38+'4'!U38+'5'!U38+'6'!U38+'7'!U38+'8'!U38+'9'!U38+'10'!U38+'11'!U38+'12'!U38+'13'!U38+'14'!U38+'15'!U38+'16'!U38+'17'!U38+'18'!U38+'19'!U38+'20'!U38+'21'!U38+'22'!U38+'23'!U38+'24'!U38+'25'!U38+'26'!U38+'27'!U38+'28'!U38+'29'!U38+'30'!U38+'31'!U38+'32'!U38+'33'!U38+'34'!U38+'35'!U38+'36'!U38+'37'!U38+'38'!U38+'39'!U38</f>
        <v>5.6092577732990794</v>
      </c>
      <c r="E39" s="135">
        <f>'1'!W38+'2'!W38+'3'!W38+'4'!W38+'5'!W38+'6'!W38+'7'!W38+'8'!W38+'9'!W38+'10'!W38+'11'!W38+'12'!W38+'13'!W38+'14'!W38+'15'!W38+'16'!W38+'17'!W38+'18'!W38+'19'!W38+'20'!W38+'21'!W38+'22'!W38+'23'!W38+'24'!W38+'25'!W38+'26'!W38+'27'!W38+'28'!W38+'29'!W38+'30'!W38+'31'!W38+'32'!W38+'33'!W38+'34'!W38+'35'!W38+'36'!W38+'37'!W38+'38'!W38+'39'!W38</f>
        <v>0</v>
      </c>
      <c r="F39" s="198">
        <f>'1'!Y38+'2'!Y38+'3'!Y38+'4'!Y38+'5'!Y38+'6'!Y38+'7'!Y38+'8'!Y38+'9'!Y38+'10'!Y38+'11'!Y38+'12'!Y38+'13'!Y38+'14'!Y38+'15'!Y38+'16'!Y38+'17'!Y38+'18'!Y38+'19'!Y38+'20'!Y38+'21'!Y38+'22'!Y38+'23'!Y38+'24'!Y38+'25'!Y38+'26'!Y38+'27'!Y38+'28'!Y38+'29'!Y38+'30'!Y38+'31'!Y38+'32'!Y38+'33'!Y38+'34'!Y38+'35'!Y38+'36'!Y38+'37'!Y38+'38'!Y38+'39'!Y38</f>
        <v>0</v>
      </c>
      <c r="G39" s="132">
        <v>34</v>
      </c>
    </row>
    <row r="40" spans="1:7">
      <c r="A40" s="184" t="s">
        <v>56</v>
      </c>
      <c r="B40" s="16" t="s">
        <v>391</v>
      </c>
      <c r="C40" s="200">
        <f>'1'!S39+'2'!S39+'3'!S39+'4'!S39+'5'!S39+'6'!S39+'7'!S39+'8'!S39+'9'!S39+'10'!S39+'11'!S39+'12'!S39+'13'!S39+'14'!S39+'15'!S39+'16'!S39+'17'!S39+'18'!S39+'19'!S39+'20'!S39+'21'!S39+'22'!S39+'23'!S39+'24'!S39+'25'!S39+'26'!S39+'27'!S39+'28'!S39+'29'!S39+'30'!S39+'31'!S39+'32'!S39+'33'!S39+'34'!S39+'35'!S39+'36'!S39+'37'!S39+'38'!S39+'39'!S39</f>
        <v>35.124777255534099</v>
      </c>
      <c r="D40" s="219">
        <f>'1'!U39+'2'!U39+'3'!U39+'4'!U39+'5'!U39+'6'!U39+'7'!U39+'8'!U39+'9'!U39+'10'!U39+'11'!U39+'12'!U39+'13'!U39+'14'!U39+'15'!U39+'16'!U39+'17'!U39+'18'!U39+'19'!U39+'20'!U39+'21'!U39+'22'!U39+'23'!U39+'24'!U39+'25'!U39+'26'!U39+'27'!U39+'28'!U39+'29'!U39+'30'!U39+'31'!U39+'32'!U39+'33'!U39+'34'!U39+'35'!U39+'36'!U39+'37'!U39+'38'!U39+'39'!U39</f>
        <v>20.140279859769048</v>
      </c>
      <c r="E40" s="135">
        <f>'1'!W39+'2'!W39+'3'!W39+'4'!W39+'5'!W39+'6'!W39+'7'!W39+'8'!W39+'9'!W39+'10'!W39+'11'!W39+'12'!W39+'13'!W39+'14'!W39+'15'!W39+'16'!W39+'17'!W39+'18'!W39+'19'!W39+'20'!W39+'21'!W39+'22'!W39+'23'!W39+'24'!W39+'25'!W39+'26'!W39+'27'!W39+'28'!W39+'29'!W39+'30'!W39+'31'!W39+'32'!W39+'33'!W39+'34'!W39+'35'!W39+'36'!W39+'37'!W39+'38'!W39+'39'!W39</f>
        <v>4</v>
      </c>
      <c r="F40" s="198">
        <f>'1'!Y39+'2'!Y39+'3'!Y39+'4'!Y39+'5'!Y39+'6'!Y39+'7'!Y39+'8'!Y39+'9'!Y39+'10'!Y39+'11'!Y39+'12'!Y39+'13'!Y39+'14'!Y39+'15'!Y39+'16'!Y39+'17'!Y39+'18'!Y39+'19'!Y39+'20'!Y39+'21'!Y39+'22'!Y39+'23'!Y39+'24'!Y39+'25'!Y39+'26'!Y39+'27'!Y39+'28'!Y39+'29'!Y39+'30'!Y39+'31'!Y39+'32'!Y39+'33'!Y39+'34'!Y39+'35'!Y39+'36'!Y39+'37'!Y39+'38'!Y39+'39'!Y39</f>
        <v>4</v>
      </c>
      <c r="G40" s="132">
        <v>35</v>
      </c>
    </row>
    <row r="41" spans="1:7">
      <c r="A41" s="184" t="s">
        <v>200</v>
      </c>
      <c r="B41" s="16" t="s">
        <v>41</v>
      </c>
      <c r="C41" s="200">
        <f>'1'!S40+'2'!S40+'3'!S40+'4'!S40+'5'!S40+'6'!S40+'7'!S40+'8'!S40+'9'!S40+'10'!S40+'11'!S40+'12'!S40+'13'!S40+'14'!S40+'15'!S40+'16'!S40+'17'!S40+'18'!S40+'19'!S40+'20'!S40+'21'!S40+'22'!S40+'23'!S40+'24'!S40+'25'!S40+'26'!S40+'27'!S40+'28'!S40+'29'!S40+'30'!S40+'31'!S40+'32'!S40+'33'!S40+'34'!S40+'35'!S40+'36'!S40+'37'!S40+'38'!S40+'39'!S40</f>
        <v>74.146060454858116</v>
      </c>
      <c r="D41" s="219">
        <f>'1'!U40+'2'!U40+'3'!U40+'4'!U40+'5'!U40+'6'!U40+'7'!U40+'8'!U40+'9'!U40+'10'!U40+'11'!U40+'12'!U40+'13'!U40+'14'!U40+'15'!U40+'16'!U40+'17'!U40+'18'!U40+'19'!U40+'20'!U40+'21'!U40+'22'!U40+'23'!U40+'24'!U40+'25'!U40+'26'!U40+'27'!U40+'28'!U40+'29'!U40+'30'!U40+'31'!U40+'32'!U40+'33'!U40+'34'!U40+'35'!U40+'36'!U40+'37'!U40+'38'!U40+'39'!U40</f>
        <v>44.273804899466427</v>
      </c>
      <c r="E41" s="135">
        <f>'1'!W40+'2'!W40+'3'!W40+'4'!W40+'5'!W40+'6'!W40+'7'!W40+'8'!W40+'9'!W40+'10'!W40+'11'!W40+'12'!W40+'13'!W40+'14'!W40+'15'!W40+'16'!W40+'17'!W40+'18'!W40+'19'!W40+'20'!W40+'21'!W40+'22'!W40+'23'!W40+'24'!W40+'25'!W40+'26'!W40+'27'!W40+'28'!W40+'29'!W40+'30'!W40+'31'!W40+'32'!W40+'33'!W40+'34'!W40+'35'!W40+'36'!W40+'37'!W40+'38'!W40+'39'!W40</f>
        <v>8</v>
      </c>
      <c r="F41" s="198">
        <f>'1'!Y40+'2'!Y40+'3'!Y40+'4'!Y40+'5'!Y40+'6'!Y40+'7'!Y40+'8'!Y40+'9'!Y40+'10'!Y40+'11'!Y40+'12'!Y40+'13'!Y40+'14'!Y40+'15'!Y40+'16'!Y40+'17'!Y40+'18'!Y40+'19'!Y40+'20'!Y40+'21'!Y40+'22'!Y40+'23'!Y40+'24'!Y40+'25'!Y40+'26'!Y40+'27'!Y40+'28'!Y40+'29'!Y40+'30'!Y40+'31'!Y40+'32'!Y40+'33'!Y40+'34'!Y40+'35'!Y40+'36'!Y40+'37'!Y40+'38'!Y40+'39'!Y40</f>
        <v>7</v>
      </c>
      <c r="G41" s="132">
        <v>36</v>
      </c>
    </row>
    <row r="42" spans="1:7">
      <c r="A42" s="184" t="s">
        <v>398</v>
      </c>
      <c r="B42" s="16" t="s">
        <v>357</v>
      </c>
      <c r="C42" s="200">
        <f>'1'!S41+'2'!S41+'3'!S41+'4'!S41+'5'!S41+'6'!S41+'7'!S41+'8'!S41+'9'!S41+'10'!S41+'11'!S41+'12'!S41+'13'!S41+'14'!S41+'15'!S41+'16'!S41+'17'!S41+'18'!S41+'19'!S41+'20'!S41+'21'!S41+'22'!S41+'23'!S41+'24'!S41+'25'!S41+'26'!S41+'27'!S41+'28'!S41+'29'!S41+'30'!S41+'31'!S41+'32'!S41+'33'!S41+'34'!S41+'35'!S41+'36'!S41+'37'!S41+'38'!S41+'39'!S41</f>
        <v>176.59660119868079</v>
      </c>
      <c r="D42" s="219">
        <f>'1'!U41+'2'!U41+'3'!U41+'4'!U41+'5'!U41+'6'!U41+'7'!U41+'8'!U41+'9'!U41+'10'!U41+'11'!U41+'12'!U41+'13'!U41+'14'!U41+'15'!U41+'16'!U41+'17'!U41+'18'!U41+'19'!U41+'20'!U41+'21'!U41+'22'!U41+'23'!U41+'24'!U41+'25'!U41+'26'!U41+'27'!U41+'28'!U41+'29'!U41+'30'!U41+'31'!U41+'32'!U41+'33'!U41+'34'!U41+'35'!U41+'36'!U41+'37'!U41+'38'!U41+'39'!U41</f>
        <v>89.821061139193461</v>
      </c>
      <c r="E42" s="135">
        <f>'1'!W41+'2'!W41+'3'!W41+'4'!W41+'5'!W41+'6'!W41+'7'!W41+'8'!W41+'9'!W41+'10'!W41+'11'!W41+'12'!W41+'13'!W41+'14'!W41+'15'!W41+'16'!W41+'17'!W41+'18'!W41+'19'!W41+'20'!W41+'21'!W41+'22'!W41+'23'!W41+'24'!W41+'25'!W41+'26'!W41+'27'!W41+'28'!W41+'29'!W41+'30'!W41+'31'!W41+'32'!W41+'33'!W41+'34'!W41+'35'!W41+'36'!W41+'37'!W41+'38'!W41+'39'!W41</f>
        <v>25</v>
      </c>
      <c r="F42" s="198">
        <f>'1'!Y41+'2'!Y41+'3'!Y41+'4'!Y41+'5'!Y41+'6'!Y41+'7'!Y41+'8'!Y41+'9'!Y41+'10'!Y41+'11'!Y41+'12'!Y41+'13'!Y41+'14'!Y41+'15'!Y41+'16'!Y41+'17'!Y41+'18'!Y41+'19'!Y41+'20'!Y41+'21'!Y41+'22'!Y41+'23'!Y41+'24'!Y41+'25'!Y41+'26'!Y41+'27'!Y41+'28'!Y41+'29'!Y41+'30'!Y41+'31'!Y41+'32'!Y41+'33'!Y41+'34'!Y41+'35'!Y41+'36'!Y41+'37'!Y41+'38'!Y41+'39'!Y41</f>
        <v>21</v>
      </c>
      <c r="G42" s="132">
        <v>37</v>
      </c>
    </row>
    <row r="43" spans="1:7">
      <c r="A43" s="184" t="s">
        <v>399</v>
      </c>
      <c r="B43" s="16" t="s">
        <v>287</v>
      </c>
      <c r="C43" s="200">
        <f>'1'!S42+'2'!S42+'3'!S42+'4'!S42+'5'!S42+'6'!S42+'7'!S42+'8'!S42+'9'!S42+'10'!S42+'11'!S42+'12'!S42+'13'!S42+'14'!S42+'15'!S42+'16'!S42+'17'!S42+'18'!S42+'19'!S42+'20'!S42+'21'!S42+'22'!S42+'23'!S42+'24'!S42+'25'!S42+'26'!S42+'27'!S42+'28'!S42+'29'!S42+'30'!S42+'31'!S42+'32'!S42+'33'!S42+'34'!S42+'35'!S42+'36'!S42+'37'!S42+'38'!S42+'39'!S42</f>
        <v>2.022672581233484</v>
      </c>
      <c r="D43" s="219">
        <f>'1'!U42+'2'!U42+'3'!U42+'4'!U42+'5'!U42+'6'!U42+'7'!U42+'8'!U42+'9'!U42+'10'!U42+'11'!U42+'12'!U42+'13'!U42+'14'!U42+'15'!U42+'16'!U42+'17'!U42+'18'!U42+'19'!U42+'20'!U42+'21'!U42+'22'!U42+'23'!U42+'24'!U42+'25'!U42+'26'!U42+'27'!U42+'28'!U42+'29'!U42+'30'!U42+'31'!U42+'32'!U42+'33'!U42+'34'!U42+'35'!U42+'36'!U42+'37'!U42+'38'!U42+'39'!U42</f>
        <v>0</v>
      </c>
      <c r="E43" s="135">
        <f>'1'!W42+'2'!W42+'3'!W42+'4'!W42+'5'!W42+'6'!W42+'7'!W42+'8'!W42+'9'!W42+'10'!W42+'11'!W42+'12'!W42+'13'!W42+'14'!W42+'15'!W42+'16'!W42+'17'!W42+'18'!W42+'19'!W42+'20'!W42+'21'!W42+'22'!W42+'23'!W42+'24'!W42+'25'!W42+'26'!W42+'27'!W42+'28'!W42+'29'!W42+'30'!W42+'31'!W42+'32'!W42+'33'!W42+'34'!W42+'35'!W42+'36'!W42+'37'!W42+'38'!W42+'39'!W42</f>
        <v>0</v>
      </c>
      <c r="F43" s="198">
        <f>'1'!Y42+'2'!Y42+'3'!Y42+'4'!Y42+'5'!Y42+'6'!Y42+'7'!Y42+'8'!Y42+'9'!Y42+'10'!Y42+'11'!Y42+'12'!Y42+'13'!Y42+'14'!Y42+'15'!Y42+'16'!Y42+'17'!Y42+'18'!Y42+'19'!Y42+'20'!Y42+'21'!Y42+'22'!Y42+'23'!Y42+'24'!Y42+'25'!Y42+'26'!Y42+'27'!Y42+'28'!Y42+'29'!Y42+'30'!Y42+'31'!Y42+'32'!Y42+'33'!Y42+'34'!Y42+'35'!Y42+'36'!Y42+'37'!Y42+'38'!Y42+'39'!Y42</f>
        <v>0</v>
      </c>
      <c r="G43" s="132">
        <v>38</v>
      </c>
    </row>
    <row r="44" spans="1:7">
      <c r="A44" s="184" t="s">
        <v>400</v>
      </c>
      <c r="B44" s="16" t="s">
        <v>288</v>
      </c>
      <c r="C44" s="202">
        <f>'1'!S43+'2'!S43+'3'!S43+'4'!S43+'5'!S43+'6'!S43+'7'!S43+'8'!S43+'9'!S43+'10'!S43+'11'!S43+'12'!S43+'13'!S43+'14'!S43+'15'!S43+'16'!S43+'17'!S43+'18'!S43+'19'!S43+'20'!S43+'21'!S43+'22'!S43+'23'!S43+'24'!S43+'25'!S43+'26'!S43+'27'!S43+'28'!S43+'29'!S43+'30'!S43+'31'!S43+'32'!S43+'33'!S43+'34'!S43+'35'!S43+'36'!S43+'37'!S43+'38'!S43+'39'!S43</f>
        <v>5.7099050219189653</v>
      </c>
      <c r="D44" s="219">
        <f>'1'!U43+'2'!U43+'3'!U43+'4'!U43+'5'!U43+'6'!U43+'7'!U43+'8'!U43+'9'!U43+'10'!U43+'11'!U43+'12'!U43+'13'!U43+'14'!U43+'15'!U43+'16'!U43+'17'!U43+'18'!U43+'19'!U43+'20'!U43+'21'!U43+'22'!U43+'23'!U43+'24'!U43+'25'!U43+'26'!U43+'27'!U43+'28'!U43+'29'!U43+'30'!U43+'31'!U43+'32'!U43+'33'!U43+'34'!U43+'35'!U43+'36'!U43+'37'!U43+'38'!U43+'39'!U43</f>
        <v>2.4430502715976807</v>
      </c>
      <c r="E44" s="135">
        <f>'1'!W43+'2'!W43+'3'!W43+'4'!W43+'5'!W43+'6'!W43+'7'!W43+'8'!W43+'9'!W43+'10'!W43+'11'!W43+'12'!W43+'13'!W43+'14'!W43+'15'!W43+'16'!W43+'17'!W43+'18'!W43+'19'!W43+'20'!W43+'21'!W43+'22'!W43+'23'!W43+'24'!W43+'25'!W43+'26'!W43+'27'!W43+'28'!W43+'29'!W43+'30'!W43+'31'!W43+'32'!W43+'33'!W43+'34'!W43+'35'!W43+'36'!W43+'37'!W43+'38'!W43+'39'!W43</f>
        <v>0</v>
      </c>
      <c r="F44" s="198">
        <f>'1'!Y43+'2'!Y43+'3'!Y43+'4'!Y43+'5'!Y43+'6'!Y43+'7'!Y43+'8'!Y43+'9'!Y43+'10'!Y43+'11'!Y43+'12'!Y43+'13'!Y43+'14'!Y43+'15'!Y43+'16'!Y43+'17'!Y43+'18'!Y43+'19'!Y43+'20'!Y43+'21'!Y43+'22'!Y43+'23'!Y43+'24'!Y43+'25'!Y43+'26'!Y43+'27'!Y43+'28'!Y43+'29'!Y43+'30'!Y43+'31'!Y43+'32'!Y43+'33'!Y43+'34'!Y43+'35'!Y43+'36'!Y43+'37'!Y43+'38'!Y43+'39'!Y43</f>
        <v>0</v>
      </c>
      <c r="G44" s="132">
        <v>39</v>
      </c>
    </row>
    <row r="45" spans="1:7">
      <c r="A45" s="119"/>
      <c r="B45" s="138" t="s">
        <v>88</v>
      </c>
      <c r="C45" s="340">
        <f>SUM(C6:C44)</f>
        <v>1252.2055431129329</v>
      </c>
      <c r="D45" s="341">
        <f>SUM(D6:D44)</f>
        <v>649.08605690668708</v>
      </c>
      <c r="E45" s="337">
        <f>SUM(E6:E44)</f>
        <v>103</v>
      </c>
      <c r="F45" s="338">
        <f>SUM(F6:F44)</f>
        <v>90</v>
      </c>
      <c r="G45" s="133"/>
    </row>
    <row r="46" spans="1:7">
      <c r="A46" s="72" t="s">
        <v>392</v>
      </c>
      <c r="C46" s="339"/>
      <c r="D46" s="339"/>
      <c r="E46" s="339"/>
      <c r="F46" s="339"/>
      <c r="G46" s="339"/>
    </row>
    <row r="47" spans="1:7">
      <c r="C47" s="342"/>
      <c r="D47" s="342"/>
      <c r="E47" s="342"/>
      <c r="F47" s="342"/>
      <c r="G47" s="339"/>
    </row>
    <row r="48" spans="1:7">
      <c r="C48" s="339"/>
      <c r="D48" s="339"/>
      <c r="E48" s="339"/>
      <c r="F48" s="339"/>
      <c r="G48" s="339"/>
    </row>
    <row r="49" spans="3:7">
      <c r="C49" s="339"/>
      <c r="D49" s="339"/>
      <c r="E49" s="339"/>
      <c r="F49" s="339"/>
      <c r="G49" s="339"/>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customWidth="1"/>
    <col min="6" max="16384" width="8.875" style="5"/>
  </cols>
  <sheetData>
    <row r="1" spans="1:25" ht="13.5">
      <c r="B1" s="71" t="s">
        <v>355</v>
      </c>
      <c r="C1" s="72"/>
      <c r="D1" s="72"/>
      <c r="E1" s="72"/>
      <c r="F1" s="73"/>
      <c r="G1" s="72" t="s">
        <v>392</v>
      </c>
    </row>
    <row r="2" spans="1:25">
      <c r="B2" s="5" t="s">
        <v>296</v>
      </c>
      <c r="S2" s="5" t="s">
        <v>158</v>
      </c>
      <c r="U2" s="74" t="s">
        <v>216</v>
      </c>
      <c r="W2" s="5" t="s">
        <v>135</v>
      </c>
      <c r="Y2" s="5" t="s">
        <v>159</v>
      </c>
    </row>
    <row r="3" spans="1:25" ht="45">
      <c r="B3" s="75"/>
      <c r="C3" s="76" t="s">
        <v>234</v>
      </c>
      <c r="D3" s="76" t="s">
        <v>235</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120">
        <f>投入係数表!AL5</f>
        <v>1.0157662967673506E-5</v>
      </c>
      <c r="E5" s="124">
        <f>$C$40*D5</f>
        <v>1.6556990637307814E-4</v>
      </c>
      <c r="F5" s="95">
        <f>分析係数表!C8</f>
        <v>0.16988323914406789</v>
      </c>
      <c r="G5" s="124">
        <f t="shared" ref="G5:G38" si="0">E5*F5</f>
        <v>2.8127551999438563E-5</v>
      </c>
      <c r="H5" s="124">
        <f t="array" ref="H5:H43">MMULT(逆行列係数!C5:AO43,'36'!G5:G43)</f>
        <v>2.0028317868352283E-4</v>
      </c>
      <c r="I5" s="124">
        <f t="shared" ref="I5:I38" si="1">C5+H5</f>
        <v>2.0028317868352283E-4</v>
      </c>
      <c r="J5" s="95">
        <f>分析係数表!G8</f>
        <v>0.11982810575688495</v>
      </c>
      <c r="K5" s="125">
        <f t="shared" ref="K5:K38" si="2">I5*J5</f>
        <v>2.3999553916614259E-5</v>
      </c>
      <c r="L5" s="89" t="s">
        <v>183</v>
      </c>
      <c r="M5" s="90" t="s">
        <v>183</v>
      </c>
      <c r="N5" s="91">
        <f>分析係数表!H8</f>
        <v>1.1007693311748612E-2</v>
      </c>
      <c r="O5" s="92">
        <f t="shared" ref="O5:O43" si="3">$M$44*N5</f>
        <v>4.8532516545049073E-2</v>
      </c>
      <c r="P5" s="86">
        <f>分析係数表!C8</f>
        <v>0.16988323914406789</v>
      </c>
      <c r="Q5" s="92">
        <f t="shared" ref="Q5:Q38" si="4">O5*P5</f>
        <v>8.2448611144860032E-3</v>
      </c>
      <c r="R5" s="93">
        <f t="array" ref="R5:R43">MMULT(逆行列係数!C5:AO43,'36'!Q5:Q43)</f>
        <v>1.3816676645954986E-2</v>
      </c>
      <c r="S5" s="94">
        <f t="shared" ref="S5:S38" si="5">I5+R5</f>
        <v>1.4016959824638509E-2</v>
      </c>
      <c r="T5" s="95">
        <f>分析係数表!F8</f>
        <v>0.4520504153237429</v>
      </c>
      <c r="U5" s="96">
        <f t="shared" ref="U5:U38" si="6">S5*T5</f>
        <v>6.3363725103040567E-3</v>
      </c>
      <c r="V5" s="97">
        <f>分析係数表!D8</f>
        <v>0.2736524906322878</v>
      </c>
      <c r="W5" s="193">
        <f t="shared" ref="W5:W38" si="7">ROUND(S5*V5,0)</f>
        <v>0</v>
      </c>
      <c r="X5" s="86">
        <f>分析係数表!E8</f>
        <v>4.6479574456934729E-2</v>
      </c>
      <c r="Y5" s="192">
        <f t="shared" ref="Y5:Y38" si="8">ROUND(S5*X5,0)</f>
        <v>0</v>
      </c>
    </row>
    <row r="6" spans="1:25">
      <c r="A6" s="10" t="s">
        <v>226</v>
      </c>
      <c r="B6" s="9" t="s">
        <v>274</v>
      </c>
      <c r="C6" s="100"/>
      <c r="D6" s="120">
        <f>投入係数表!AL6</f>
        <v>0</v>
      </c>
      <c r="E6" s="124">
        <f t="shared" ref="E6:E43" si="9">$C$40*D6</f>
        <v>0</v>
      </c>
      <c r="F6" s="95">
        <f>分析係数表!C9</f>
        <v>0.40976645435244163</v>
      </c>
      <c r="G6" s="124">
        <f t="shared" si="0"/>
        <v>0</v>
      </c>
      <c r="H6" s="124">
        <v>1.6512106441990393E-4</v>
      </c>
      <c r="I6" s="124">
        <f t="shared" si="1"/>
        <v>1.6512106441990393E-4</v>
      </c>
      <c r="J6" s="95">
        <f>分析係数表!G9</f>
        <v>0.27278621711745094</v>
      </c>
      <c r="K6" s="125">
        <f t="shared" si="2"/>
        <v>4.5042750529512515E-5</v>
      </c>
      <c r="L6" s="89"/>
      <c r="M6" s="90"/>
      <c r="N6" s="91">
        <f>分析係数表!H9</f>
        <v>5.6766522140644718E-4</v>
      </c>
      <c r="O6" s="92">
        <f t="shared" si="3"/>
        <v>2.5028151647859538E-3</v>
      </c>
      <c r="P6" s="86">
        <f>分析係数表!C9</f>
        <v>0.40976645435244163</v>
      </c>
      <c r="Q6" s="92">
        <f t="shared" si="4"/>
        <v>1.0255696959738621E-3</v>
      </c>
      <c r="R6" s="93">
        <v>1.380501891137829E-3</v>
      </c>
      <c r="S6" s="94">
        <f t="shared" si="5"/>
        <v>1.545622955557733E-3</v>
      </c>
      <c r="T6" s="95">
        <f>分析係数表!F9</f>
        <v>0.74407187847350875</v>
      </c>
      <c r="U6" s="96">
        <f t="shared" si="6"/>
        <v>1.150054575953619E-3</v>
      </c>
      <c r="V6" s="97">
        <f>分析係数表!D9</f>
        <v>0.14440533530937386</v>
      </c>
      <c r="W6" s="193">
        <f t="shared" si="7"/>
        <v>0</v>
      </c>
      <c r="X6" s="86">
        <f>分析係数表!E9</f>
        <v>0.11439422008151168</v>
      </c>
      <c r="Y6" s="192">
        <f t="shared" si="8"/>
        <v>0</v>
      </c>
    </row>
    <row r="7" spans="1:25">
      <c r="A7" s="10" t="s">
        <v>227</v>
      </c>
      <c r="B7" s="9" t="s">
        <v>275</v>
      </c>
      <c r="C7" s="100"/>
      <c r="D7" s="120">
        <f>投入係数表!AL7</f>
        <v>0</v>
      </c>
      <c r="E7" s="124">
        <f t="shared" si="9"/>
        <v>0</v>
      </c>
      <c r="F7" s="95">
        <f>分析係数表!C10</f>
        <v>0.68007710705743762</v>
      </c>
      <c r="G7" s="124">
        <f t="shared" si="0"/>
        <v>0</v>
      </c>
      <c r="H7" s="124">
        <v>2.397659774118035E-4</v>
      </c>
      <c r="I7" s="124">
        <f t="shared" si="1"/>
        <v>2.397659774118035E-4</v>
      </c>
      <c r="J7" s="95">
        <f>分析係数表!G10</f>
        <v>0.17854260725424764</v>
      </c>
      <c r="K7" s="125">
        <f t="shared" si="2"/>
        <v>4.2808442737966447E-5</v>
      </c>
      <c r="L7" s="89"/>
      <c r="M7" s="90"/>
      <c r="N7" s="91">
        <f>分析係数表!H10</f>
        <v>1.290834700219075E-3</v>
      </c>
      <c r="O7" s="92">
        <f t="shared" si="3"/>
        <v>5.6912429035828526E-3</v>
      </c>
      <c r="P7" s="86">
        <f>分析係数表!C10</f>
        <v>0.68007710705743762</v>
      </c>
      <c r="Q7" s="92">
        <f t="shared" si="4"/>
        <v>3.8704840094297976E-3</v>
      </c>
      <c r="R7" s="93">
        <v>6.5284537939666954E-3</v>
      </c>
      <c r="S7" s="94">
        <f t="shared" si="5"/>
        <v>6.7682197713784991E-3</v>
      </c>
      <c r="T7" s="95">
        <f>分析係数表!F10</f>
        <v>0.51654343606185527</v>
      </c>
      <c r="U7" s="96">
        <f t="shared" si="6"/>
        <v>3.4960794967296344E-3</v>
      </c>
      <c r="V7" s="97">
        <f>分析係数表!D10</f>
        <v>9.7799297694606213E-2</v>
      </c>
      <c r="W7" s="193">
        <f t="shared" si="7"/>
        <v>0</v>
      </c>
      <c r="X7" s="86">
        <f>分析係数表!E10</f>
        <v>2.6958057972911079E-2</v>
      </c>
      <c r="Y7" s="192">
        <f t="shared" si="8"/>
        <v>0</v>
      </c>
    </row>
    <row r="8" spans="1:25">
      <c r="A8" s="10" t="s">
        <v>228</v>
      </c>
      <c r="B8" s="9" t="s">
        <v>27</v>
      </c>
      <c r="C8" s="100"/>
      <c r="D8" s="120">
        <f>投入係数表!AL8</f>
        <v>8.0192076060580303E-6</v>
      </c>
      <c r="E8" s="124">
        <f t="shared" si="9"/>
        <v>1.3071308397874591E-4</v>
      </c>
      <c r="F8" s="95">
        <f>分析係数表!C11</f>
        <v>2.1147201560344109E-2</v>
      </c>
      <c r="G8" s="124">
        <f t="shared" si="0"/>
        <v>2.7642159334727259E-6</v>
      </c>
      <c r="H8" s="124">
        <v>1.2300885269973018E-3</v>
      </c>
      <c r="I8" s="124">
        <f t="shared" si="1"/>
        <v>1.2300885269973018E-3</v>
      </c>
      <c r="J8" s="95">
        <f>分析係数表!G11</f>
        <v>0.2349962690544718</v>
      </c>
      <c r="K8" s="125">
        <f t="shared" si="2"/>
        <v>2.8906621445107684E-4</v>
      </c>
      <c r="L8" s="89"/>
      <c r="M8" s="90"/>
      <c r="N8" s="91">
        <f>分析係数表!H11</f>
        <v>-2.2238602446561594E-5</v>
      </c>
      <c r="O8" s="92">
        <f t="shared" si="3"/>
        <v>-9.8049183476485262E-5</v>
      </c>
      <c r="P8" s="86">
        <f>分析係数表!C11</f>
        <v>2.1147201560344109E-2</v>
      </c>
      <c r="Q8" s="92">
        <f t="shared" si="4"/>
        <v>-2.0734658458043948E-6</v>
      </c>
      <c r="R8" s="93">
        <v>1.1401650996418374E-3</v>
      </c>
      <c r="S8" s="94">
        <f t="shared" si="5"/>
        <v>2.3702536266391391E-3</v>
      </c>
      <c r="T8" s="95">
        <f>分析係数表!F11</f>
        <v>0.38828483104146677</v>
      </c>
      <c r="U8" s="96">
        <f t="shared" si="6"/>
        <v>9.2033352894500201E-4</v>
      </c>
      <c r="V8" s="97">
        <f>分析係数表!D11</f>
        <v>2.238567316917173E-2</v>
      </c>
      <c r="W8" s="193">
        <f t="shared" si="7"/>
        <v>0</v>
      </c>
      <c r="X8" s="86">
        <f>分析係数表!E11</f>
        <v>2.1852680950858117E-2</v>
      </c>
      <c r="Y8" s="192">
        <f t="shared" si="8"/>
        <v>0</v>
      </c>
    </row>
    <row r="9" spans="1:25">
      <c r="A9" s="10" t="s">
        <v>229</v>
      </c>
      <c r="B9" s="9" t="s">
        <v>196</v>
      </c>
      <c r="C9" s="100"/>
      <c r="D9" s="120">
        <f>投入係数表!AL9</f>
        <v>4.2769107232309492E-6</v>
      </c>
      <c r="E9" s="124">
        <f t="shared" si="9"/>
        <v>6.9713644788664479E-5</v>
      </c>
      <c r="F9" s="95">
        <f>分析係数表!C12</f>
        <v>0.26979296775158057</v>
      </c>
      <c r="G9" s="124">
        <f t="shared" si="0"/>
        <v>1.8808251120313299E-5</v>
      </c>
      <c r="H9" s="124">
        <v>8.6566574755699293E-4</v>
      </c>
      <c r="I9" s="124">
        <f t="shared" si="1"/>
        <v>8.6566574755699293E-4</v>
      </c>
      <c r="J9" s="95">
        <f>分析係数表!G12</f>
        <v>0.14399966915404239</v>
      </c>
      <c r="K9" s="125">
        <f t="shared" si="2"/>
        <v>1.2465558124619375E-4</v>
      </c>
      <c r="L9" s="89"/>
      <c r="M9" s="90"/>
      <c r="N9" s="91">
        <f>分析係数表!H12</f>
        <v>8.4790563397567215E-2</v>
      </c>
      <c r="O9" s="92">
        <f t="shared" si="3"/>
        <v>0.37383848772061806</v>
      </c>
      <c r="P9" s="86">
        <f>分析係数表!C12</f>
        <v>0.26979296775158057</v>
      </c>
      <c r="Q9" s="92">
        <f t="shared" si="4"/>
        <v>0.10085899506190836</v>
      </c>
      <c r="R9" s="93">
        <v>0.12741644355195447</v>
      </c>
      <c r="S9" s="94">
        <f t="shared" si="5"/>
        <v>0.12828210929951148</v>
      </c>
      <c r="T9" s="95">
        <f>分析係数表!F12</f>
        <v>0.33481714299007204</v>
      </c>
      <c r="U9" s="96">
        <f t="shared" si="6"/>
        <v>4.2951049332402583E-2</v>
      </c>
      <c r="V9" s="97">
        <f>分析係数表!D12</f>
        <v>3.7088865741159563E-2</v>
      </c>
      <c r="W9" s="193">
        <f t="shared" si="7"/>
        <v>0</v>
      </c>
      <c r="X9" s="86">
        <f>分析係数表!E12</f>
        <v>3.539948357013805E-2</v>
      </c>
      <c r="Y9" s="192">
        <f t="shared" si="8"/>
        <v>0</v>
      </c>
    </row>
    <row r="10" spans="1:25">
      <c r="A10" s="10" t="s">
        <v>230</v>
      </c>
      <c r="B10" s="9" t="s">
        <v>28</v>
      </c>
      <c r="C10" s="100"/>
      <c r="D10" s="120">
        <f>投入係数表!AL10</f>
        <v>1.9759327541326987E-3</v>
      </c>
      <c r="E10" s="124">
        <f t="shared" si="9"/>
        <v>3.2207703892362993E-2</v>
      </c>
      <c r="F10" s="95">
        <f>分析係数表!C13</f>
        <v>6.684233532602335E-2</v>
      </c>
      <c r="G10" s="124">
        <f t="shared" si="0"/>
        <v>2.1528381436545945E-3</v>
      </c>
      <c r="H10" s="124">
        <v>2.7407899218912695E-3</v>
      </c>
      <c r="I10" s="124">
        <f t="shared" si="1"/>
        <v>2.7407899218912695E-3</v>
      </c>
      <c r="J10" s="95">
        <f>分析係数表!G13</f>
        <v>0.23596605339775753</v>
      </c>
      <c r="K10" s="125">
        <f t="shared" si="2"/>
        <v>6.4673338106103096E-4</v>
      </c>
      <c r="L10" s="89"/>
      <c r="M10" s="90"/>
      <c r="N10" s="91">
        <f>分析係数表!H13</f>
        <v>1.6879182236800124E-2</v>
      </c>
      <c r="O10" s="92">
        <f t="shared" si="3"/>
        <v>7.4419696113814535E-2</v>
      </c>
      <c r="P10" s="86">
        <f>分析係数表!C13</f>
        <v>6.684233532602335E-2</v>
      </c>
      <c r="Q10" s="92">
        <f t="shared" si="4"/>
        <v>4.9743862825003477E-3</v>
      </c>
      <c r="R10" s="93">
        <v>5.5574345661186051E-3</v>
      </c>
      <c r="S10" s="94">
        <f t="shared" si="5"/>
        <v>8.2982244880098754E-3</v>
      </c>
      <c r="T10" s="95">
        <f>分析係数表!F13</f>
        <v>0.36934894381465649</v>
      </c>
      <c r="U10" s="96">
        <f t="shared" si="6"/>
        <v>3.0649404501833662E-3</v>
      </c>
      <c r="V10" s="97">
        <f>分析係数表!D13</f>
        <v>0.1651861487951434</v>
      </c>
      <c r="W10" s="193">
        <f t="shared" si="7"/>
        <v>0</v>
      </c>
      <c r="X10" s="86">
        <f>分析係数表!E13</f>
        <v>0.12199715046769498</v>
      </c>
      <c r="Y10" s="192">
        <f t="shared" si="8"/>
        <v>0</v>
      </c>
    </row>
    <row r="11" spans="1:25">
      <c r="A11" s="10" t="s">
        <v>231</v>
      </c>
      <c r="B11" s="9" t="s">
        <v>276</v>
      </c>
      <c r="C11" s="100"/>
      <c r="D11" s="120">
        <f>投入係数表!AL11</f>
        <v>3.273975158633292E-3</v>
      </c>
      <c r="E11" s="124">
        <f t="shared" si="9"/>
        <v>5.3365795085722659E-2</v>
      </c>
      <c r="F11" s="95">
        <f>分析係数表!C14</f>
        <v>0.21710827927701792</v>
      </c>
      <c r="G11" s="124">
        <f t="shared" si="0"/>
        <v>1.1586155943311185E-2</v>
      </c>
      <c r="H11" s="124">
        <v>2.0239665766368105E-2</v>
      </c>
      <c r="I11" s="124">
        <f t="shared" si="1"/>
        <v>2.0239665766368105E-2</v>
      </c>
      <c r="J11" s="95">
        <f>分析係数表!G14</f>
        <v>0.17574790290253137</v>
      </c>
      <c r="K11" s="125">
        <f t="shared" si="2"/>
        <v>3.5570788138873499E-3</v>
      </c>
      <c r="L11" s="89"/>
      <c r="M11" s="90"/>
      <c r="N11" s="91">
        <f>分析係数表!H14</f>
        <v>1.1225515443921091E-3</v>
      </c>
      <c r="O11" s="92">
        <f t="shared" si="3"/>
        <v>4.9492886345891517E-3</v>
      </c>
      <c r="P11" s="86">
        <f>分析係数表!C14</f>
        <v>0.21710827927701792</v>
      </c>
      <c r="Q11" s="92">
        <f t="shared" si="4"/>
        <v>1.0745315391009523E-3</v>
      </c>
      <c r="R11" s="93">
        <v>6.0457361679562074E-3</v>
      </c>
      <c r="S11" s="94">
        <f t="shared" si="5"/>
        <v>2.6285401934324312E-2</v>
      </c>
      <c r="T11" s="95">
        <f>分析係数表!F14</f>
        <v>0.32729567218469302</v>
      </c>
      <c r="U11" s="96">
        <f t="shared" si="6"/>
        <v>8.6030982947395054E-3</v>
      </c>
      <c r="V11" s="97">
        <f>分析係数表!D14</f>
        <v>4.5196804531672026E-2</v>
      </c>
      <c r="W11" s="193">
        <f t="shared" si="7"/>
        <v>0</v>
      </c>
      <c r="X11" s="86">
        <f>分析係数表!E14</f>
        <v>3.8130342673435243E-2</v>
      </c>
      <c r="Y11" s="192">
        <f t="shared" si="8"/>
        <v>0</v>
      </c>
    </row>
    <row r="12" spans="1:25">
      <c r="A12" s="10" t="s">
        <v>232</v>
      </c>
      <c r="B12" s="9" t="s">
        <v>29</v>
      </c>
      <c r="C12" s="100"/>
      <c r="D12" s="120">
        <f>投入係数表!AL12</f>
        <v>3.5086706345705903E-3</v>
      </c>
      <c r="E12" s="124">
        <f t="shared" si="9"/>
        <v>5.7191331343500622E-2</v>
      </c>
      <c r="F12" s="95">
        <f>分析係数表!C15</f>
        <v>0.1777237835164599</v>
      </c>
      <c r="G12" s="124">
        <f t="shared" si="0"/>
        <v>1.0164259790710433E-2</v>
      </c>
      <c r="H12" s="124">
        <v>1.5159484689679419E-2</v>
      </c>
      <c r="I12" s="124">
        <f t="shared" si="1"/>
        <v>1.5159484689679419E-2</v>
      </c>
      <c r="J12" s="95">
        <f>分析係数表!G15</f>
        <v>0.10387096116118634</v>
      </c>
      <c r="K12" s="125">
        <f t="shared" si="2"/>
        <v>1.5746302454252899E-3</v>
      </c>
      <c r="L12" s="89"/>
      <c r="M12" s="90"/>
      <c r="N12" s="91">
        <f>分析係数表!H15</f>
        <v>7.5144901505810619E-3</v>
      </c>
      <c r="O12" s="92">
        <f t="shared" si="3"/>
        <v>3.3131111780834145E-2</v>
      </c>
      <c r="P12" s="86">
        <f>分析係数表!C15</f>
        <v>0.1777237835164599</v>
      </c>
      <c r="Q12" s="92">
        <f t="shared" si="4"/>
        <v>5.8881865377966016E-3</v>
      </c>
      <c r="R12" s="93">
        <v>1.3820737624120867E-2</v>
      </c>
      <c r="S12" s="94">
        <f t="shared" si="5"/>
        <v>2.8980222313800284E-2</v>
      </c>
      <c r="T12" s="95">
        <f>分析係数表!F15</f>
        <v>0.33005409485469872</v>
      </c>
      <c r="U12" s="96">
        <f t="shared" si="6"/>
        <v>9.5650410444692961E-3</v>
      </c>
      <c r="V12" s="97">
        <f>分析係数表!D15</f>
        <v>1.862209422908882E-2</v>
      </c>
      <c r="W12" s="193">
        <f t="shared" si="7"/>
        <v>0</v>
      </c>
      <c r="X12" s="86">
        <f>分析係数表!E15</f>
        <v>1.8544573004253467E-2</v>
      </c>
      <c r="Y12" s="192">
        <f t="shared" si="8"/>
        <v>0</v>
      </c>
    </row>
    <row r="13" spans="1:25">
      <c r="A13" s="10" t="s">
        <v>233</v>
      </c>
      <c r="B13" s="9" t="s">
        <v>30</v>
      </c>
      <c r="C13" s="100"/>
      <c r="D13" s="120">
        <f>投入係数表!AL13</f>
        <v>4.4442448552773602E-3</v>
      </c>
      <c r="E13" s="124">
        <f t="shared" si="9"/>
        <v>7.2441191141020975E-2</v>
      </c>
      <c r="F13" s="95">
        <f>分析係数表!C16</f>
        <v>0.12368252551663639</v>
      </c>
      <c r="G13" s="124">
        <f t="shared" si="0"/>
        <v>8.9597094717548606E-3</v>
      </c>
      <c r="H13" s="124">
        <v>1.3300604584982287E-2</v>
      </c>
      <c r="I13" s="124">
        <f t="shared" si="1"/>
        <v>1.3300604584982287E-2</v>
      </c>
      <c r="J13" s="95">
        <f>分析係数表!G16</f>
        <v>1.9772048092292722E-2</v>
      </c>
      <c r="K13" s="125">
        <f t="shared" si="2"/>
        <v>2.6298019351083887E-4</v>
      </c>
      <c r="L13" s="89"/>
      <c r="M13" s="90"/>
      <c r="N13" s="91">
        <f>分析係数表!H16</f>
        <v>1.7113434381227897E-2</v>
      </c>
      <c r="O13" s="92">
        <f t="shared" si="3"/>
        <v>7.5452505236777656E-2</v>
      </c>
      <c r="P13" s="86">
        <f>分析係数表!C16</f>
        <v>0.12368252551663639</v>
      </c>
      <c r="Q13" s="92">
        <f t="shared" si="4"/>
        <v>9.3321564042418929E-3</v>
      </c>
      <c r="R13" s="93">
        <v>1.3563493591320275E-2</v>
      </c>
      <c r="S13" s="94">
        <f t="shared" si="5"/>
        <v>2.6864098176302562E-2</v>
      </c>
      <c r="T13" s="95">
        <f>分析係数表!F16</f>
        <v>0.17086837167280561</v>
      </c>
      <c r="U13" s="96">
        <f t="shared" si="6"/>
        <v>4.5902247118432054E-3</v>
      </c>
      <c r="V13" s="97">
        <f>分析係数表!D16</f>
        <v>1.2952602682604767E-2</v>
      </c>
      <c r="W13" s="193">
        <f t="shared" si="7"/>
        <v>0</v>
      </c>
      <c r="X13" s="86">
        <f>分析係数表!E16</f>
        <v>1.2952602682604767E-2</v>
      </c>
      <c r="Y13" s="192">
        <f t="shared" si="8"/>
        <v>0</v>
      </c>
    </row>
    <row r="14" spans="1:25">
      <c r="A14" s="10" t="s">
        <v>2</v>
      </c>
      <c r="B14" s="9" t="s">
        <v>388</v>
      </c>
      <c r="C14" s="100"/>
      <c r="D14" s="120">
        <f>投入係数表!AL14</f>
        <v>8.886885869033509E-3</v>
      </c>
      <c r="E14" s="124">
        <f t="shared" si="9"/>
        <v>0.14485623966524619</v>
      </c>
      <c r="F14" s="95">
        <f>分析係数表!C17</f>
        <v>0.19283956701830429</v>
      </c>
      <c r="G14" s="124">
        <f t="shared" si="0"/>
        <v>2.793401453694579E-2</v>
      </c>
      <c r="H14" s="124">
        <v>3.6817861066236718E-2</v>
      </c>
      <c r="I14" s="124">
        <f t="shared" si="1"/>
        <v>3.6817861066236718E-2</v>
      </c>
      <c r="J14" s="95">
        <f>分析係数表!G17</f>
        <v>0.23402763404868787</v>
      </c>
      <c r="K14" s="125">
        <f t="shared" si="2"/>
        <v>8.6163969160646791E-3</v>
      </c>
      <c r="L14" s="89"/>
      <c r="M14" s="90"/>
      <c r="N14" s="91">
        <f>分析係数表!H17</f>
        <v>3.1766349957435482E-3</v>
      </c>
      <c r="O14" s="92">
        <f t="shared" si="3"/>
        <v>1.4005667320323913E-2</v>
      </c>
      <c r="P14" s="86">
        <f>分析係数表!C17</f>
        <v>0.19283956701830429</v>
      </c>
      <c r="Q14" s="92">
        <f t="shared" si="4"/>
        <v>2.7008468218536774E-3</v>
      </c>
      <c r="R14" s="93">
        <v>6.2093580920280283E-3</v>
      </c>
      <c r="S14" s="94">
        <f t="shared" si="5"/>
        <v>4.3027219158264747E-2</v>
      </c>
      <c r="T14" s="95">
        <f>分析係数表!F17</f>
        <v>0.36995154049829787</v>
      </c>
      <c r="U14" s="96">
        <f t="shared" si="6"/>
        <v>1.5917986010957917E-2</v>
      </c>
      <c r="V14" s="97">
        <f>分析係数表!D17</f>
        <v>4.4453920652026524E-2</v>
      </c>
      <c r="W14" s="193">
        <f t="shared" si="7"/>
        <v>0</v>
      </c>
      <c r="X14" s="86">
        <f>分析係数表!E17</f>
        <v>4.2061277361062542E-2</v>
      </c>
      <c r="Y14" s="192">
        <f t="shared" si="8"/>
        <v>0</v>
      </c>
    </row>
    <row r="15" spans="1:25">
      <c r="A15" s="10" t="s">
        <v>3</v>
      </c>
      <c r="B15" s="9" t="s">
        <v>31</v>
      </c>
      <c r="C15" s="100"/>
      <c r="D15" s="120">
        <f>投入係数表!AL15</f>
        <v>5.5225609713719639E-4</v>
      </c>
      <c r="E15" s="124">
        <f t="shared" si="9"/>
        <v>9.0017743833363008E-3</v>
      </c>
      <c r="F15" s="95">
        <f>分析係数表!C18</f>
        <v>0.30630539049432115</v>
      </c>
      <c r="G15" s="124">
        <f t="shared" si="0"/>
        <v>2.7572920176296024E-3</v>
      </c>
      <c r="H15" s="124">
        <v>5.2476194891178029E-3</v>
      </c>
      <c r="I15" s="124">
        <f t="shared" si="1"/>
        <v>5.2476194891178029E-3</v>
      </c>
      <c r="J15" s="95">
        <f>分析係数表!G18</f>
        <v>0.21755179396051724</v>
      </c>
      <c r="K15" s="125">
        <f t="shared" si="2"/>
        <v>1.1416290338797509E-3</v>
      </c>
      <c r="L15" s="89"/>
      <c r="M15" s="90"/>
      <c r="N15" s="91">
        <f>分析係数表!H18</f>
        <v>5.3704565311248737E-4</v>
      </c>
      <c r="O15" s="92">
        <f t="shared" si="3"/>
        <v>2.3678146099246735E-3</v>
      </c>
      <c r="P15" s="86">
        <f>分析係数表!C18</f>
        <v>0.30630539049432115</v>
      </c>
      <c r="Q15" s="92">
        <f t="shared" si="4"/>
        <v>7.2527437871113584E-4</v>
      </c>
      <c r="R15" s="93">
        <v>1.9165611667338323E-3</v>
      </c>
      <c r="S15" s="94">
        <f t="shared" si="5"/>
        <v>7.1641806558516352E-3</v>
      </c>
      <c r="T15" s="95">
        <f>分析係数表!F18</f>
        <v>0.4635011306393737</v>
      </c>
      <c r="U15" s="96">
        <f t="shared" si="6"/>
        <v>3.3206058340919629E-3</v>
      </c>
      <c r="V15" s="97">
        <f>分析係数表!D18</f>
        <v>4.1488554421314744E-2</v>
      </c>
      <c r="W15" s="193">
        <f t="shared" si="7"/>
        <v>0</v>
      </c>
      <c r="X15" s="86">
        <f>分析係数表!E18</f>
        <v>3.8178621954614265E-2</v>
      </c>
      <c r="Y15" s="192">
        <f t="shared" si="8"/>
        <v>0</v>
      </c>
    </row>
    <row r="16" spans="1:25">
      <c r="A16" s="10" t="s">
        <v>4</v>
      </c>
      <c r="B16" s="9" t="s">
        <v>32</v>
      </c>
      <c r="C16" s="100"/>
      <c r="D16" s="120">
        <f>投入係数表!AL16</f>
        <v>2.101032392787204E-4</v>
      </c>
      <c r="E16" s="124">
        <f t="shared" si="9"/>
        <v>3.4246828002431427E-3</v>
      </c>
      <c r="F16" s="95">
        <f>分析係数表!C19</f>
        <v>0.36966314955627488</v>
      </c>
      <c r="G16" s="124">
        <f t="shared" si="0"/>
        <v>1.2659790301690831E-3</v>
      </c>
      <c r="H16" s="124">
        <v>1.7811400388707987E-2</v>
      </c>
      <c r="I16" s="124">
        <f t="shared" si="1"/>
        <v>1.7811400388707987E-2</v>
      </c>
      <c r="J16" s="95">
        <f>分析係数表!G19</f>
        <v>4.2381117789262797E-2</v>
      </c>
      <c r="K16" s="125">
        <f t="shared" si="2"/>
        <v>7.5486705786555436E-4</v>
      </c>
      <c r="L16" s="89"/>
      <c r="M16" s="90"/>
      <c r="N16" s="91">
        <f>分析係数表!H19</f>
        <v>-1.254655481313475E-4</v>
      </c>
      <c r="O16" s="92">
        <f t="shared" si="3"/>
        <v>-5.5317300528524523E-4</v>
      </c>
      <c r="P16" s="86">
        <f>分析係数表!C19</f>
        <v>0.36966314955627488</v>
      </c>
      <c r="Q16" s="92">
        <f t="shared" si="4"/>
        <v>-2.0448767538325366E-4</v>
      </c>
      <c r="R16" s="93">
        <v>1.2978131085352679E-3</v>
      </c>
      <c r="S16" s="94">
        <f t="shared" si="5"/>
        <v>1.9109213497243257E-2</v>
      </c>
      <c r="T16" s="95">
        <f>分析係数表!F19</f>
        <v>0.17645477862102601</v>
      </c>
      <c r="U16" s="96">
        <f t="shared" si="6"/>
        <v>3.3719120372779814E-3</v>
      </c>
      <c r="V16" s="97">
        <f>分析係数表!D19</f>
        <v>8.3109656186295868E-3</v>
      </c>
      <c r="W16" s="193">
        <f t="shared" si="7"/>
        <v>0</v>
      </c>
      <c r="X16" s="86">
        <f>分析係数表!E19</f>
        <v>8.1137788631236215E-3</v>
      </c>
      <c r="Y16" s="192">
        <f t="shared" si="8"/>
        <v>0</v>
      </c>
    </row>
    <row r="17" spans="1:25">
      <c r="A17" s="10" t="s">
        <v>5</v>
      </c>
      <c r="B17" s="9" t="s">
        <v>33</v>
      </c>
      <c r="C17" s="100"/>
      <c r="D17" s="120">
        <f>投入係数表!AL17</f>
        <v>6.7575189427049006E-4</v>
      </c>
      <c r="E17" s="124">
        <f t="shared" si="9"/>
        <v>1.1014755876608988E-2</v>
      </c>
      <c r="F17" s="95">
        <f>分析係数表!C20</f>
        <v>0.11840151680286914</v>
      </c>
      <c r="G17" s="124">
        <f t="shared" si="0"/>
        <v>1.3041638030038207E-3</v>
      </c>
      <c r="H17" s="124">
        <v>3.7723380721053925E-3</v>
      </c>
      <c r="I17" s="124">
        <f t="shared" si="1"/>
        <v>3.7723380721053925E-3</v>
      </c>
      <c r="J17" s="95">
        <f>分析係数表!G20</f>
        <v>0.11103277983246747</v>
      </c>
      <c r="K17" s="125">
        <f t="shared" si="2"/>
        <v>4.1885318261371284E-4</v>
      </c>
      <c r="L17" s="89"/>
      <c r="M17" s="90"/>
      <c r="N17" s="91">
        <f>分析係数表!H20</f>
        <v>6.0558701736942728E-4</v>
      </c>
      <c r="O17" s="92">
        <f t="shared" si="3"/>
        <v>2.670010973923095E-3</v>
      </c>
      <c r="P17" s="86">
        <f>分析係数表!C20</f>
        <v>0.11840151680286914</v>
      </c>
      <c r="Q17" s="92">
        <f t="shared" si="4"/>
        <v>3.1613334919280034E-4</v>
      </c>
      <c r="R17" s="93">
        <v>8.2450227484230968E-4</v>
      </c>
      <c r="S17" s="94">
        <f t="shared" si="5"/>
        <v>4.5968403469477019E-3</v>
      </c>
      <c r="T17" s="95">
        <f>分析係数表!F20</f>
        <v>0.24737258814980315</v>
      </c>
      <c r="U17" s="96">
        <f t="shared" si="6"/>
        <v>1.137132293935892E-3</v>
      </c>
      <c r="V17" s="97">
        <f>分析係数表!D20</f>
        <v>2.4837040813006365E-2</v>
      </c>
      <c r="W17" s="193">
        <f t="shared" si="7"/>
        <v>0</v>
      </c>
      <c r="X17" s="86">
        <f>分析係数表!E20</f>
        <v>2.4562278789456368E-2</v>
      </c>
      <c r="Y17" s="192">
        <f t="shared" si="8"/>
        <v>0</v>
      </c>
    </row>
    <row r="18" spans="1:25">
      <c r="A18" s="10" t="s">
        <v>6</v>
      </c>
      <c r="B18" s="9" t="s">
        <v>34</v>
      </c>
      <c r="C18" s="100"/>
      <c r="D18" s="120">
        <f>投入係数表!AL18</f>
        <v>1.9320944192195814E-3</v>
      </c>
      <c r="E18" s="124">
        <f t="shared" si="9"/>
        <v>3.1493139033279181E-2</v>
      </c>
      <c r="F18" s="95">
        <f>分析係数表!C21</f>
        <v>0.26258212636596168</v>
      </c>
      <c r="G18" s="124">
        <f t="shared" si="0"/>
        <v>8.2695354132973145E-3</v>
      </c>
      <c r="H18" s="124">
        <v>1.4476269538707301E-2</v>
      </c>
      <c r="I18" s="124">
        <f t="shared" si="1"/>
        <v>1.4476269538707301E-2</v>
      </c>
      <c r="J18" s="95">
        <f>分析係数表!G21</f>
        <v>0.28467983327929475</v>
      </c>
      <c r="K18" s="125">
        <f t="shared" si="2"/>
        <v>4.1211019987853273E-3</v>
      </c>
      <c r="L18" s="89"/>
      <c r="M18" s="90"/>
      <c r="N18" s="91">
        <f>分析係数表!H21</f>
        <v>1.0324354165676096E-3</v>
      </c>
      <c r="O18" s="92">
        <f t="shared" si="3"/>
        <v>4.5519699284120507E-3</v>
      </c>
      <c r="P18" s="86">
        <f>分析係数表!C21</f>
        <v>0.26258212636596168</v>
      </c>
      <c r="Q18" s="92">
        <f t="shared" si="4"/>
        <v>1.1952659429563506E-3</v>
      </c>
      <c r="R18" s="93">
        <v>3.4723261355954055E-3</v>
      </c>
      <c r="S18" s="94">
        <f t="shared" si="5"/>
        <v>1.7948595674302705E-2</v>
      </c>
      <c r="T18" s="95">
        <f>分析係数表!F21</f>
        <v>0.42515189534375575</v>
      </c>
      <c r="U18" s="96">
        <f t="shared" si="6"/>
        <v>7.6308794696885313E-3</v>
      </c>
      <c r="V18" s="97">
        <f>分析係数表!D21</f>
        <v>6.1343946819791585E-2</v>
      </c>
      <c r="W18" s="193">
        <f t="shared" si="7"/>
        <v>0</v>
      </c>
      <c r="X18" s="86">
        <f>分析係数表!E21</f>
        <v>5.4343995376178865E-2</v>
      </c>
      <c r="Y18" s="192">
        <f t="shared" si="8"/>
        <v>0</v>
      </c>
    </row>
    <row r="19" spans="1:25">
      <c r="A19" s="10" t="s">
        <v>7</v>
      </c>
      <c r="B19" s="9" t="s">
        <v>277</v>
      </c>
      <c r="C19" s="100"/>
      <c r="D19" s="120">
        <f>投入係数表!AL19</f>
        <v>1.9341794131971565E-2</v>
      </c>
      <c r="E19" s="124">
        <f t="shared" si="9"/>
        <v>0.31527124435113651</v>
      </c>
      <c r="F19" s="95">
        <f>分析係数表!C22</f>
        <v>0.19256748567873505</v>
      </c>
      <c r="G19" s="124">
        <f t="shared" si="0"/>
        <v>6.0710990831504462E-2</v>
      </c>
      <c r="H19" s="124">
        <v>7.0666857183928247E-2</v>
      </c>
      <c r="I19" s="124">
        <f t="shared" si="1"/>
        <v>7.0666857183928247E-2</v>
      </c>
      <c r="J19" s="95">
        <f>分析係数表!G22</f>
        <v>0.19753386347788673</v>
      </c>
      <c r="K19" s="125">
        <f t="shared" si="2"/>
        <v>1.3959097319381402E-2</v>
      </c>
      <c r="L19" s="89"/>
      <c r="M19" s="90"/>
      <c r="N19" s="91">
        <f>分析係数表!H22</f>
        <v>4.8211298587508529E-5</v>
      </c>
      <c r="O19" s="92">
        <f t="shared" si="3"/>
        <v>2.1256184925312662E-4</v>
      </c>
      <c r="P19" s="86">
        <f>分析係数表!C22</f>
        <v>0.19256748567873505</v>
      </c>
      <c r="Q19" s="92">
        <f t="shared" si="4"/>
        <v>4.09325008618969E-5</v>
      </c>
      <c r="R19" s="93">
        <v>9.9917573434965589E-4</v>
      </c>
      <c r="S19" s="94">
        <f t="shared" si="5"/>
        <v>7.1666032918277903E-2</v>
      </c>
      <c r="T19" s="95">
        <f>分析係数表!F22</f>
        <v>0.41915604646677446</v>
      </c>
      <c r="U19" s="96">
        <f t="shared" si="6"/>
        <v>3.0039251023983079E-2</v>
      </c>
      <c r="V19" s="97">
        <f>分析係数表!D22</f>
        <v>2.9425619037728289E-2</v>
      </c>
      <c r="W19" s="193">
        <f t="shared" si="7"/>
        <v>0</v>
      </c>
      <c r="X19" s="86">
        <f>分析係数表!E22</f>
        <v>2.8940662878506891E-2</v>
      </c>
      <c r="Y19" s="192">
        <f t="shared" si="8"/>
        <v>0</v>
      </c>
    </row>
    <row r="20" spans="1:25">
      <c r="A20" s="10" t="s">
        <v>8</v>
      </c>
      <c r="B20" s="9" t="s">
        <v>278</v>
      </c>
      <c r="C20" s="100"/>
      <c r="D20" s="120">
        <f>投入係数表!AL20</f>
        <v>2.2678853723772513E-2</v>
      </c>
      <c r="E20" s="124">
        <f t="shared" si="9"/>
        <v>0.369665315697492</v>
      </c>
      <c r="F20" s="95">
        <f>分析係数表!C23</f>
        <v>0.20116432520583094</v>
      </c>
      <c r="G20" s="124">
        <f t="shared" si="0"/>
        <v>7.4363473784286441E-2</v>
      </c>
      <c r="H20" s="124">
        <v>8.5196150791894354E-2</v>
      </c>
      <c r="I20" s="124">
        <f t="shared" si="1"/>
        <v>8.5196150791894354E-2</v>
      </c>
      <c r="J20" s="95">
        <f>分析係数表!G23</f>
        <v>0.20785566100352021</v>
      </c>
      <c r="K20" s="125">
        <f t="shared" si="2"/>
        <v>1.7708502237804784E-2</v>
      </c>
      <c r="L20" s="89"/>
      <c r="M20" s="90"/>
      <c r="N20" s="91">
        <f>分析係数表!H23</f>
        <v>2.5225877402069866E-5</v>
      </c>
      <c r="O20" s="92">
        <f t="shared" si="3"/>
        <v>1.1121996931661014E-4</v>
      </c>
      <c r="P20" s="86">
        <f>分析係数表!C23</f>
        <v>0.20116432520583094</v>
      </c>
      <c r="Q20" s="92">
        <f t="shared" si="4"/>
        <v>2.2373490076989099E-5</v>
      </c>
      <c r="R20" s="93">
        <v>9.5245976779608486E-4</v>
      </c>
      <c r="S20" s="94">
        <f t="shared" si="5"/>
        <v>8.6148610559690433E-2</v>
      </c>
      <c r="T20" s="95">
        <f>分析係数表!F23</f>
        <v>0.42478695148042223</v>
      </c>
      <c r="U20" s="96">
        <f t="shared" si="6"/>
        <v>3.6594805653925012E-2</v>
      </c>
      <c r="V20" s="97">
        <f>分析係数表!D23</f>
        <v>3.5044555722743287E-2</v>
      </c>
      <c r="W20" s="193">
        <f t="shared" si="7"/>
        <v>0</v>
      </c>
      <c r="X20" s="86">
        <f>分析係数表!E23</f>
        <v>3.4275414947972954E-2</v>
      </c>
      <c r="Y20" s="192">
        <f t="shared" si="8"/>
        <v>0</v>
      </c>
    </row>
    <row r="21" spans="1:25">
      <c r="A21" s="10" t="s">
        <v>9</v>
      </c>
      <c r="B21" s="9" t="s">
        <v>279</v>
      </c>
      <c r="C21" s="100"/>
      <c r="D21" s="120">
        <f>投入係数表!AL21</f>
        <v>7.6423048485733027E-3</v>
      </c>
      <c r="E21" s="124">
        <f t="shared" si="9"/>
        <v>0.12456956903174483</v>
      </c>
      <c r="F21" s="95">
        <f>分析係数表!C24</f>
        <v>0.46796458506974481</v>
      </c>
      <c r="G21" s="124">
        <f t="shared" si="0"/>
        <v>5.8294146684257406E-2</v>
      </c>
      <c r="H21" s="124">
        <v>6.9778428033877946E-2</v>
      </c>
      <c r="I21" s="124">
        <f t="shared" si="1"/>
        <v>6.9778428033877946E-2</v>
      </c>
      <c r="J21" s="95">
        <f>分析係数表!G24</f>
        <v>0.19290112247208774</v>
      </c>
      <c r="K21" s="125">
        <f t="shared" si="2"/>
        <v>1.346033709207285E-2</v>
      </c>
      <c r="L21" s="89"/>
      <c r="M21" s="90"/>
      <c r="N21" s="91">
        <f>分析係数表!H24</f>
        <v>1.1220536652328578E-3</v>
      </c>
      <c r="O21" s="92">
        <f t="shared" si="3"/>
        <v>4.9470935036157971E-3</v>
      </c>
      <c r="P21" s="86">
        <f>分析係数表!C24</f>
        <v>0.46796458506974481</v>
      </c>
      <c r="Q21" s="92">
        <f t="shared" si="4"/>
        <v>2.3150645587207965E-3</v>
      </c>
      <c r="R21" s="93">
        <v>4.6982785633488625E-3</v>
      </c>
      <c r="S21" s="94">
        <f t="shared" si="5"/>
        <v>7.4476706597226813E-2</v>
      </c>
      <c r="T21" s="95">
        <f>分析係数表!F24</f>
        <v>0.36341689561906876</v>
      </c>
      <c r="U21" s="96">
        <f t="shared" si="6"/>
        <v>2.7066093507496388E-2</v>
      </c>
      <c r="V21" s="97">
        <f>分析係数表!D24</f>
        <v>4.5804723184795566E-2</v>
      </c>
      <c r="W21" s="193">
        <f t="shared" si="7"/>
        <v>0</v>
      </c>
      <c r="X21" s="86">
        <f>分析係数表!E24</f>
        <v>4.4933066139114755E-2</v>
      </c>
      <c r="Y21" s="192">
        <f t="shared" si="8"/>
        <v>0</v>
      </c>
    </row>
    <row r="22" spans="1:25">
      <c r="A22" s="10" t="s">
        <v>10</v>
      </c>
      <c r="B22" s="9" t="s">
        <v>280</v>
      </c>
      <c r="C22" s="100"/>
      <c r="D22" s="120">
        <f>投入係数表!AL22</f>
        <v>2.4980366306711167E-2</v>
      </c>
      <c r="E22" s="124">
        <f t="shared" si="9"/>
        <v>0.40717997079939205</v>
      </c>
      <c r="F22" s="95">
        <f>分析係数表!C25</f>
        <v>0.11839811615034102</v>
      </c>
      <c r="G22" s="124">
        <f t="shared" si="0"/>
        <v>4.8209341476798881E-2</v>
      </c>
      <c r="H22" s="124">
        <v>5.8077766500794756E-2</v>
      </c>
      <c r="I22" s="124">
        <f t="shared" si="1"/>
        <v>5.8077766500794756E-2</v>
      </c>
      <c r="J22" s="95">
        <f>分析係数表!G25</f>
        <v>0.19601885967651284</v>
      </c>
      <c r="K22" s="125">
        <f t="shared" si="2"/>
        <v>1.1384337562044565E-2</v>
      </c>
      <c r="L22" s="89"/>
      <c r="M22" s="90"/>
      <c r="N22" s="91">
        <f>分析係数表!H25</f>
        <v>4.7721717414244671E-4</v>
      </c>
      <c r="O22" s="92">
        <f t="shared" si="3"/>
        <v>2.1040330379599502E-3</v>
      </c>
      <c r="P22" s="86">
        <f>分析係数表!C25</f>
        <v>0.11839811615034102</v>
      </c>
      <c r="Q22" s="92">
        <f t="shared" si="4"/>
        <v>2.4911354801253707E-4</v>
      </c>
      <c r="R22" s="93">
        <v>1.5715357969111358E-3</v>
      </c>
      <c r="S22" s="94">
        <f t="shared" si="5"/>
        <v>5.9649302297705889E-2</v>
      </c>
      <c r="T22" s="95">
        <f>分析係数表!F25</f>
        <v>0.34892899519140697</v>
      </c>
      <c r="U22" s="96">
        <f t="shared" si="6"/>
        <v>2.0813371114606998E-2</v>
      </c>
      <c r="V22" s="97">
        <f>分析係数表!D25</f>
        <v>3.4959095734715541E-2</v>
      </c>
      <c r="W22" s="193">
        <f t="shared" si="7"/>
        <v>0</v>
      </c>
      <c r="X22" s="86">
        <f>分析係数表!E25</f>
        <v>3.4440766876912506E-2</v>
      </c>
      <c r="Y22" s="192">
        <f t="shared" si="8"/>
        <v>0</v>
      </c>
    </row>
    <row r="23" spans="1:25">
      <c r="A23" s="10" t="s">
        <v>11</v>
      </c>
      <c r="B23" s="9" t="s">
        <v>35</v>
      </c>
      <c r="C23" s="100"/>
      <c r="D23" s="120">
        <f>投入係数表!AL23</f>
        <v>1.2231964668440516E-2</v>
      </c>
      <c r="E23" s="124">
        <f t="shared" si="9"/>
        <v>0.19938102409558042</v>
      </c>
      <c r="F23" s="95">
        <f>分析係数表!C26</f>
        <v>0.29113960871661038</v>
      </c>
      <c r="G23" s="124">
        <f t="shared" si="0"/>
        <v>5.8047713340704347E-2</v>
      </c>
      <c r="H23" s="124">
        <v>7.0246015688877617E-2</v>
      </c>
      <c r="I23" s="124">
        <f t="shared" si="1"/>
        <v>7.0246015688877617E-2</v>
      </c>
      <c r="J23" s="95">
        <f>分析係数表!G26</f>
        <v>0.2004458717578543</v>
      </c>
      <c r="K23" s="125">
        <f t="shared" si="2"/>
        <v>1.4080523852272984E-2</v>
      </c>
      <c r="L23" s="89"/>
      <c r="M23" s="90"/>
      <c r="N23" s="91">
        <f>分析係数表!H26</f>
        <v>1.0726059667332082E-2</v>
      </c>
      <c r="O23" s="92">
        <f t="shared" si="3"/>
        <v>4.729080412445507E-2</v>
      </c>
      <c r="P23" s="86">
        <f>分析係数表!C26</f>
        <v>0.29113960871661038</v>
      </c>
      <c r="Q23" s="92">
        <f t="shared" si="4"/>
        <v>1.3768226208687713E-2</v>
      </c>
      <c r="R23" s="93">
        <v>1.549078570442319E-2</v>
      </c>
      <c r="S23" s="94">
        <f t="shared" si="5"/>
        <v>8.573680139330081E-2</v>
      </c>
      <c r="T23" s="95">
        <f>分析係数表!F26</f>
        <v>0.34176102976079403</v>
      </c>
      <c r="U23" s="96">
        <f t="shared" si="6"/>
        <v>2.9301497532571167E-2</v>
      </c>
      <c r="V23" s="97">
        <f>分析係数表!D26</f>
        <v>2.5195355338839619E-2</v>
      </c>
      <c r="W23" s="193">
        <f t="shared" si="7"/>
        <v>0</v>
      </c>
      <c r="X23" s="86">
        <f>分析係数表!E26</f>
        <v>2.4685974681555249E-2</v>
      </c>
      <c r="Y23" s="192">
        <f t="shared" si="8"/>
        <v>0</v>
      </c>
    </row>
    <row r="24" spans="1:25">
      <c r="A24" s="10" t="s">
        <v>12</v>
      </c>
      <c r="B24" s="9" t="s">
        <v>389</v>
      </c>
      <c r="C24" s="100"/>
      <c r="D24" s="120">
        <f>投入係数表!AL24</f>
        <v>1.9823481202175452E-3</v>
      </c>
      <c r="E24" s="124">
        <f t="shared" si="9"/>
        <v>3.2312274359545985E-2</v>
      </c>
      <c r="F24" s="95">
        <f>分析係数表!C27</f>
        <v>0.22390034937983039</v>
      </c>
      <c r="G24" s="124">
        <f t="shared" si="0"/>
        <v>7.2347295183592814E-3</v>
      </c>
      <c r="H24" s="124">
        <v>8.1207775289314846E-3</v>
      </c>
      <c r="I24" s="124">
        <f t="shared" si="1"/>
        <v>8.1207775289314846E-3</v>
      </c>
      <c r="J24" s="95">
        <f>分析係数表!G27</f>
        <v>0.17801424712710151</v>
      </c>
      <c r="K24" s="125">
        <f t="shared" si="2"/>
        <v>1.4456140978994221E-3</v>
      </c>
      <c r="L24" s="89"/>
      <c r="M24" s="90"/>
      <c r="N24" s="91">
        <f>分析係数表!H27</f>
        <v>1.001616696609949E-2</v>
      </c>
      <c r="O24" s="92">
        <f t="shared" si="3"/>
        <v>4.4160913211614285E-2</v>
      </c>
      <c r="P24" s="86">
        <f>分析係数表!C27</f>
        <v>0.22390034937983039</v>
      </c>
      <c r="Q24" s="92">
        <f t="shared" si="4"/>
        <v>9.8876438970128058E-3</v>
      </c>
      <c r="R24" s="93">
        <v>1.009755059385006E-2</v>
      </c>
      <c r="S24" s="94">
        <f t="shared" si="5"/>
        <v>1.8218328122781544E-2</v>
      </c>
      <c r="T24" s="95">
        <f>分析係数表!F27</f>
        <v>0.3354402389489512</v>
      </c>
      <c r="U24" s="96">
        <f t="shared" si="6"/>
        <v>6.1111603387562384E-3</v>
      </c>
      <c r="V24" s="97">
        <f>分析係数表!D27</f>
        <v>2.2648101403620974E-2</v>
      </c>
      <c r="W24" s="193">
        <f t="shared" si="7"/>
        <v>0</v>
      </c>
      <c r="X24" s="86">
        <f>分析係数表!E27</f>
        <v>2.2430380263578655E-2</v>
      </c>
      <c r="Y24" s="192">
        <f t="shared" si="8"/>
        <v>0</v>
      </c>
    </row>
    <row r="25" spans="1:25">
      <c r="A25" s="10" t="s">
        <v>13</v>
      </c>
      <c r="B25" s="9" t="s">
        <v>197</v>
      </c>
      <c r="C25" s="100"/>
      <c r="D25" s="120">
        <f>投入係数表!AL25</f>
        <v>2.1996686463417178E-2</v>
      </c>
      <c r="E25" s="124">
        <f t="shared" si="9"/>
        <v>0.35854598935370002</v>
      </c>
      <c r="F25" s="95">
        <f>分析係数表!C28</f>
        <v>0.22512814125204084</v>
      </c>
      <c r="G25" s="124">
        <f t="shared" si="0"/>
        <v>8.0718792136572515E-2</v>
      </c>
      <c r="H25" s="124">
        <v>9.7207025943822703E-2</v>
      </c>
      <c r="I25" s="124">
        <f t="shared" si="1"/>
        <v>9.7207025943822703E-2</v>
      </c>
      <c r="J25" s="95">
        <f>分析係数表!G28</f>
        <v>0.17968722251031818</v>
      </c>
      <c r="K25" s="125">
        <f t="shared" si="2"/>
        <v>1.7466860500333942E-2</v>
      </c>
      <c r="L25" s="89"/>
      <c r="M25" s="90"/>
      <c r="N25" s="91">
        <f>分析係数表!H28</f>
        <v>8.1409051127791718E-3</v>
      </c>
      <c r="O25" s="92">
        <f t="shared" si="3"/>
        <v>3.5892952400475887E-2</v>
      </c>
      <c r="P25" s="86">
        <f>分析係数表!C28</f>
        <v>0.22512814125204084</v>
      </c>
      <c r="Q25" s="92">
        <f t="shared" si="4"/>
        <v>8.0805136579671141E-3</v>
      </c>
      <c r="R25" s="93">
        <v>1.0398513429517005E-2</v>
      </c>
      <c r="S25" s="94">
        <f t="shared" si="5"/>
        <v>0.10760553937333971</v>
      </c>
      <c r="T25" s="95">
        <f>分析係数表!F28</f>
        <v>0.30733691598411605</v>
      </c>
      <c r="U25" s="96">
        <f t="shared" si="6"/>
        <v>3.3071154613809599E-2</v>
      </c>
      <c r="V25" s="97">
        <f>分析係数表!D28</f>
        <v>2.8688437249149327E-2</v>
      </c>
      <c r="W25" s="193">
        <f t="shared" si="7"/>
        <v>0</v>
      </c>
      <c r="X25" s="86">
        <f>分析係数表!E28</f>
        <v>2.8133457885501985E-2</v>
      </c>
      <c r="Y25" s="192">
        <f t="shared" si="8"/>
        <v>0</v>
      </c>
    </row>
    <row r="26" spans="1:25">
      <c r="A26" s="10" t="s">
        <v>14</v>
      </c>
      <c r="B26" s="9" t="s">
        <v>55</v>
      </c>
      <c r="C26" s="100"/>
      <c r="D26" s="120">
        <f>投入係数表!AL26</f>
        <v>7.4931475871006237E-3</v>
      </c>
      <c r="E26" s="124">
        <f t="shared" si="9"/>
        <v>0.12213830566974017</v>
      </c>
      <c r="F26" s="95">
        <f>分析係数表!C29</f>
        <v>0.20292812083079403</v>
      </c>
      <c r="G26" s="124">
        <f t="shared" si="0"/>
        <v>2.4785296851017487E-2</v>
      </c>
      <c r="H26" s="124">
        <v>3.1747626079445396E-2</v>
      </c>
      <c r="I26" s="124">
        <f t="shared" si="1"/>
        <v>3.1747626079445396E-2</v>
      </c>
      <c r="J26" s="95">
        <f>分析係数表!G29</f>
        <v>0.25422836329948895</v>
      </c>
      <c r="K26" s="125">
        <f t="shared" si="2"/>
        <v>8.0711470168215744E-3</v>
      </c>
      <c r="L26" s="89"/>
      <c r="M26" s="90"/>
      <c r="N26" s="91">
        <f>分析係数表!H29</f>
        <v>1.2173975242294967E-2</v>
      </c>
      <c r="O26" s="92">
        <f t="shared" si="3"/>
        <v>5.3674610850131164E-2</v>
      </c>
      <c r="P26" s="86">
        <f>分析係数表!C29</f>
        <v>0.20292812083079403</v>
      </c>
      <c r="Q26" s="92">
        <f t="shared" si="4"/>
        <v>1.0892087916141265E-2</v>
      </c>
      <c r="R26" s="93">
        <v>1.5883250928947035E-2</v>
      </c>
      <c r="S26" s="94">
        <f t="shared" si="5"/>
        <v>4.7630877008392428E-2</v>
      </c>
      <c r="T26" s="95">
        <f>分析係数表!F29</f>
        <v>0.40384720428768384</v>
      </c>
      <c r="U26" s="96">
        <f t="shared" si="6"/>
        <v>1.9235596517609799E-2</v>
      </c>
      <c r="V26" s="97">
        <f>分析係数表!D29</f>
        <v>7.670374473161555E-2</v>
      </c>
      <c r="W26" s="193">
        <f t="shared" si="7"/>
        <v>0</v>
      </c>
      <c r="X26" s="86">
        <f>分析係数表!E29</f>
        <v>6.1557890505000185E-2</v>
      </c>
      <c r="Y26" s="192">
        <f t="shared" si="8"/>
        <v>0</v>
      </c>
    </row>
    <row r="27" spans="1:25">
      <c r="A27" s="10" t="s">
        <v>15</v>
      </c>
      <c r="B27" s="9" t="s">
        <v>36</v>
      </c>
      <c r="C27" s="100"/>
      <c r="D27" s="120">
        <f>投入係数表!AL27</f>
        <v>1.3873229158480392E-3</v>
      </c>
      <c r="E27" s="124">
        <f t="shared" si="9"/>
        <v>2.2613363528323039E-2</v>
      </c>
      <c r="F27" s="95">
        <f>分析係数表!C30</f>
        <v>1</v>
      </c>
      <c r="G27" s="124">
        <f t="shared" si="0"/>
        <v>2.2613363528323039E-2</v>
      </c>
      <c r="H27" s="124">
        <v>3.3715406338757352E-2</v>
      </c>
      <c r="I27" s="124">
        <f t="shared" si="1"/>
        <v>3.3715406338757352E-2</v>
      </c>
      <c r="J27" s="95">
        <f>分析係数表!G30</f>
        <v>0.34673715455884868</v>
      </c>
      <c r="K27" s="125">
        <f t="shared" si="2"/>
        <v>1.1690384058696095E-2</v>
      </c>
      <c r="L27" s="89"/>
      <c r="M27" s="90"/>
      <c r="N27" s="91">
        <f>分析係数表!H30</f>
        <v>0</v>
      </c>
      <c r="O27" s="92">
        <f t="shared" si="3"/>
        <v>0</v>
      </c>
      <c r="P27" s="86">
        <f>分析係数表!C30</f>
        <v>1</v>
      </c>
      <c r="Q27" s="92">
        <f t="shared" si="4"/>
        <v>0</v>
      </c>
      <c r="R27" s="93">
        <v>1.8957402728093157E-2</v>
      </c>
      <c r="S27" s="94">
        <f t="shared" si="5"/>
        <v>5.2672809066850512E-2</v>
      </c>
      <c r="T27" s="95">
        <f>分析係数表!F30</f>
        <v>0.44336430675838301</v>
      </c>
      <c r="U27" s="96">
        <f t="shared" si="6"/>
        <v>2.3353243476940847E-2</v>
      </c>
      <c r="V27" s="97">
        <f>分析係数表!D30</f>
        <v>8.6867041025616112E-2</v>
      </c>
      <c r="W27" s="193">
        <f t="shared" si="7"/>
        <v>0</v>
      </c>
      <c r="X27" s="86">
        <f>分析係数表!E30</f>
        <v>6.5897217034789901E-2</v>
      </c>
      <c r="Y27" s="192">
        <f t="shared" si="8"/>
        <v>0</v>
      </c>
    </row>
    <row r="28" spans="1:25">
      <c r="A28" s="10" t="s">
        <v>16</v>
      </c>
      <c r="B28" s="9" t="s">
        <v>198</v>
      </c>
      <c r="C28" s="100"/>
      <c r="D28" s="120">
        <f>投入係数表!AL28</f>
        <v>5.6091684135173899E-3</v>
      </c>
      <c r="E28" s="124">
        <f t="shared" si="9"/>
        <v>9.1429445140333465E-2</v>
      </c>
      <c r="F28" s="95">
        <f>分析係数表!C31</f>
        <v>0.99667993786519227</v>
      </c>
      <c r="G28" s="124">
        <f t="shared" si="0"/>
        <v>9.1125893701516567E-2</v>
      </c>
      <c r="H28" s="124">
        <v>0.1401813726752206</v>
      </c>
      <c r="I28" s="124">
        <f t="shared" si="1"/>
        <v>0.1401813726752206</v>
      </c>
      <c r="J28" s="95">
        <f>分析係数表!G31</f>
        <v>7.0744430198025232E-2</v>
      </c>
      <c r="K28" s="125">
        <f t="shared" si="2"/>
        <v>9.9170513342855052E-3</v>
      </c>
      <c r="L28" s="89"/>
      <c r="M28" s="90"/>
      <c r="N28" s="91">
        <f>分析係数表!H31</f>
        <v>1.5783931066306964E-2</v>
      </c>
      <c r="O28" s="92">
        <f t="shared" si="3"/>
        <v>6.9590773827597624E-2</v>
      </c>
      <c r="P28" s="86">
        <f>分析係数表!C31</f>
        <v>0.99667993786519227</v>
      </c>
      <c r="Q28" s="92">
        <f t="shared" si="4"/>
        <v>6.9359728134480644E-2</v>
      </c>
      <c r="R28" s="93">
        <v>0.13151076918790278</v>
      </c>
      <c r="S28" s="94">
        <f t="shared" si="5"/>
        <v>0.2716921418631234</v>
      </c>
      <c r="T28" s="95">
        <f>分析係数表!F31</f>
        <v>0.308369223350977</v>
      </c>
      <c r="U28" s="96">
        <f t="shared" si="6"/>
        <v>8.3781494776894824E-2</v>
      </c>
      <c r="V28" s="97">
        <f>分析係数表!D31</f>
        <v>6.5953615120199595E-3</v>
      </c>
      <c r="W28" s="193">
        <f t="shared" si="7"/>
        <v>0</v>
      </c>
      <c r="X28" s="86">
        <f>分析係数表!E31</f>
        <v>6.5953615120199595E-3</v>
      </c>
      <c r="Y28" s="192">
        <f t="shared" si="8"/>
        <v>0</v>
      </c>
    </row>
    <row r="29" spans="1:25">
      <c r="A29" s="10" t="s">
        <v>17</v>
      </c>
      <c r="B29" s="9" t="s">
        <v>281</v>
      </c>
      <c r="C29" s="100"/>
      <c r="D29" s="120">
        <f>投入係数表!AL29</f>
        <v>9.3664344838757796E-4</v>
      </c>
      <c r="E29" s="124">
        <f t="shared" si="9"/>
        <v>1.5267288208717521E-2</v>
      </c>
      <c r="F29" s="95">
        <f>分析係数表!C32</f>
        <v>0.99973750468741629</v>
      </c>
      <c r="G29" s="124">
        <f t="shared" si="0"/>
        <v>1.5263280617126868E-2</v>
      </c>
      <c r="H29" s="124">
        <v>2.2376834709337653E-2</v>
      </c>
      <c r="I29" s="124">
        <f t="shared" si="1"/>
        <v>2.2376834709337653E-2</v>
      </c>
      <c r="J29" s="95">
        <f>分析係数表!G32</f>
        <v>0.13654952076677315</v>
      </c>
      <c r="K29" s="125">
        <f t="shared" si="2"/>
        <v>3.0555460558373522E-3</v>
      </c>
      <c r="L29" s="89"/>
      <c r="M29" s="90"/>
      <c r="N29" s="91">
        <f>分析係数表!H32</f>
        <v>6.1925380029087757E-3</v>
      </c>
      <c r="O29" s="92">
        <f t="shared" si="3"/>
        <v>2.730267319141666E-2</v>
      </c>
      <c r="P29" s="86">
        <f>分析係数表!C32</f>
        <v>0.99973750468741629</v>
      </c>
      <c r="Q29" s="92">
        <f t="shared" si="4"/>
        <v>2.7295506367682909E-2</v>
      </c>
      <c r="R29" s="93">
        <v>4.0652053532447871E-2</v>
      </c>
      <c r="S29" s="94">
        <f t="shared" si="5"/>
        <v>6.3028888241785527E-2</v>
      </c>
      <c r="T29" s="95">
        <f>分析係数表!F32</f>
        <v>0.46980830670926516</v>
      </c>
      <c r="U29" s="96">
        <f t="shared" si="6"/>
        <v>2.961149525864077E-2</v>
      </c>
      <c r="V29" s="97">
        <f>分析係数表!D32</f>
        <v>1.7896698615548455E-2</v>
      </c>
      <c r="W29" s="193">
        <f t="shared" si="7"/>
        <v>0</v>
      </c>
      <c r="X29" s="86">
        <f>分析係数表!E32</f>
        <v>1.7896698615548455E-2</v>
      </c>
      <c r="Y29" s="192">
        <f t="shared" si="8"/>
        <v>0</v>
      </c>
    </row>
    <row r="30" spans="1:25">
      <c r="A30" s="10" t="s">
        <v>18</v>
      </c>
      <c r="B30" s="9" t="s">
        <v>282</v>
      </c>
      <c r="C30" s="100"/>
      <c r="D30" s="120">
        <f>投入係数表!AL30</f>
        <v>3.4054901633726433E-4</v>
      </c>
      <c r="E30" s="124">
        <f t="shared" si="9"/>
        <v>5.5509489662974084E-3</v>
      </c>
      <c r="F30" s="95">
        <f>分析係数表!C33</f>
        <v>0.92720800471848297</v>
      </c>
      <c r="G30" s="124">
        <f t="shared" si="0"/>
        <v>5.1468843153347453E-3</v>
      </c>
      <c r="H30" s="124">
        <v>1.20237354486551E-2</v>
      </c>
      <c r="I30" s="124">
        <f t="shared" si="1"/>
        <v>1.20237354486551E-2</v>
      </c>
      <c r="J30" s="95">
        <f>分析係数表!G33</f>
        <v>0.48251618559482062</v>
      </c>
      <c r="K30" s="125">
        <f t="shared" si="2"/>
        <v>5.8016469652862881E-3</v>
      </c>
      <c r="L30" s="89"/>
      <c r="M30" s="90"/>
      <c r="N30" s="91">
        <f>分析係数表!H33</f>
        <v>1.0711870111293417E-3</v>
      </c>
      <c r="O30" s="92">
        <f t="shared" si="3"/>
        <v>4.7228242891714477E-3</v>
      </c>
      <c r="P30" s="86">
        <f>分析係数表!C33</f>
        <v>0.92720800471848297</v>
      </c>
      <c r="Q30" s="92">
        <f t="shared" si="4"/>
        <v>4.3790404857986459E-3</v>
      </c>
      <c r="R30" s="93">
        <v>1.7789287802093681E-2</v>
      </c>
      <c r="S30" s="94">
        <f t="shared" si="5"/>
        <v>2.981302325074878E-2</v>
      </c>
      <c r="T30" s="95">
        <f>分析係数表!F33</f>
        <v>0.61375438359859724</v>
      </c>
      <c r="U30" s="96">
        <f t="shared" si="6"/>
        <v>1.8297873708473966E-2</v>
      </c>
      <c r="V30" s="97">
        <f>分析係数表!D33</f>
        <v>6.3927479543206545E-2</v>
      </c>
      <c r="W30" s="193">
        <f t="shared" si="7"/>
        <v>0</v>
      </c>
      <c r="X30" s="86">
        <f>分析係数表!E33</f>
        <v>6.2471900008991998E-2</v>
      </c>
      <c r="Y30" s="192">
        <f t="shared" si="8"/>
        <v>0</v>
      </c>
    </row>
    <row r="31" spans="1:25">
      <c r="A31" s="10" t="s">
        <v>19</v>
      </c>
      <c r="B31" s="9" t="s">
        <v>283</v>
      </c>
      <c r="C31" s="100"/>
      <c r="D31" s="120">
        <f>投入係数表!AL31</f>
        <v>2.558447994636754E-2</v>
      </c>
      <c r="E31" s="124">
        <f t="shared" si="9"/>
        <v>0.41702702312579093</v>
      </c>
      <c r="F31" s="95">
        <f>分析係数表!C34</f>
        <v>0.43058167090385968</v>
      </c>
      <c r="G31" s="124">
        <f t="shared" si="0"/>
        <v>0.17956419242956559</v>
      </c>
      <c r="H31" s="124">
        <v>0.22262136384585057</v>
      </c>
      <c r="I31" s="124">
        <f t="shared" si="1"/>
        <v>0.22262136384585057</v>
      </c>
      <c r="J31" s="95">
        <f>分析係数表!G34</f>
        <v>0.40252218378442245</v>
      </c>
      <c r="K31" s="125">
        <f t="shared" si="2"/>
        <v>8.9610037532298237E-2</v>
      </c>
      <c r="L31" s="89"/>
      <c r="M31" s="90"/>
      <c r="N31" s="91">
        <f>分析係数表!H34</f>
        <v>0.17332617383102331</v>
      </c>
      <c r="O31" s="92">
        <f t="shared" si="3"/>
        <v>0.764188750622806</v>
      </c>
      <c r="P31" s="86">
        <f>分析係数表!C34</f>
        <v>0.43058167090385968</v>
      </c>
      <c r="Q31" s="92">
        <f t="shared" si="4"/>
        <v>0.32904566912910077</v>
      </c>
      <c r="R31" s="93">
        <v>0.36963310854547521</v>
      </c>
      <c r="S31" s="94">
        <f t="shared" si="5"/>
        <v>0.59225447239132578</v>
      </c>
      <c r="T31" s="95">
        <f>分析係数表!F34</f>
        <v>0.66293540075026103</v>
      </c>
      <c r="U31" s="96">
        <f t="shared" si="6"/>
        <v>0.39262645600087798</v>
      </c>
      <c r="V31" s="97">
        <f>分析係数表!D34</f>
        <v>0.16067471370017011</v>
      </c>
      <c r="W31" s="193">
        <f t="shared" si="7"/>
        <v>0</v>
      </c>
      <c r="X31" s="86">
        <f>分析係数表!E34</f>
        <v>0.14658203786750718</v>
      </c>
      <c r="Y31" s="192">
        <f t="shared" si="8"/>
        <v>0</v>
      </c>
    </row>
    <row r="32" spans="1:25">
      <c r="A32" s="10" t="s">
        <v>20</v>
      </c>
      <c r="B32" s="9" t="s">
        <v>37</v>
      </c>
      <c r="C32" s="100"/>
      <c r="D32" s="120">
        <f>投入係数表!AL32</f>
        <v>8.8280783465890834E-3</v>
      </c>
      <c r="E32" s="124">
        <f t="shared" si="9"/>
        <v>0.14389767704940207</v>
      </c>
      <c r="F32" s="95">
        <f>分析係数表!C35</f>
        <v>0.85041941808411148</v>
      </c>
      <c r="G32" s="124">
        <f t="shared" si="0"/>
        <v>0.12237337878000791</v>
      </c>
      <c r="H32" s="124">
        <v>0.16864841909988754</v>
      </c>
      <c r="I32" s="124">
        <f t="shared" si="1"/>
        <v>0.16864841909988754</v>
      </c>
      <c r="J32" s="95">
        <f>分析係数表!G35</f>
        <v>0.31439227022235533</v>
      </c>
      <c r="K32" s="125">
        <f t="shared" si="2"/>
        <v>5.3021759350224872E-2</v>
      </c>
      <c r="L32" s="89"/>
      <c r="M32" s="90"/>
      <c r="N32" s="91">
        <f>分析係数表!H35</f>
        <v>5.0116599150103677E-2</v>
      </c>
      <c r="O32" s="92">
        <f t="shared" si="3"/>
        <v>0.22096224963299069</v>
      </c>
      <c r="P32" s="86">
        <f>分析係数表!C35</f>
        <v>0.85041941808411148</v>
      </c>
      <c r="Q32" s="92">
        <f t="shared" si="4"/>
        <v>0.18791058775144412</v>
      </c>
      <c r="R32" s="93">
        <v>0.28857245222226413</v>
      </c>
      <c r="S32" s="94">
        <f t="shared" si="5"/>
        <v>0.45722087132215167</v>
      </c>
      <c r="T32" s="95">
        <f>分析係数表!F35</f>
        <v>0.64510687312527537</v>
      </c>
      <c r="U32" s="96">
        <f t="shared" si="6"/>
        <v>0.29495632662624716</v>
      </c>
      <c r="V32" s="97">
        <f>分析係数表!D35</f>
        <v>4.4457450663799247E-2</v>
      </c>
      <c r="W32" s="193">
        <f t="shared" si="7"/>
        <v>0</v>
      </c>
      <c r="X32" s="86">
        <f>分析係数表!E35</f>
        <v>4.3787951741632962E-2</v>
      </c>
      <c r="Y32" s="192">
        <f t="shared" si="8"/>
        <v>0</v>
      </c>
    </row>
    <row r="33" spans="1:25">
      <c r="A33" s="10" t="s">
        <v>21</v>
      </c>
      <c r="B33" s="9" t="s">
        <v>38</v>
      </c>
      <c r="C33" s="100"/>
      <c r="D33" s="120">
        <f>投入係数表!AL33</f>
        <v>7.4546553905915445E-3</v>
      </c>
      <c r="E33" s="124">
        <f t="shared" si="9"/>
        <v>0.12151088286664218</v>
      </c>
      <c r="F33" s="95">
        <f>分析係数表!C36</f>
        <v>0.99367212085214862</v>
      </c>
      <c r="G33" s="124">
        <f t="shared" si="0"/>
        <v>0.12074197668471334</v>
      </c>
      <c r="H33" s="124">
        <v>0.16129984908304371</v>
      </c>
      <c r="I33" s="124">
        <f t="shared" si="1"/>
        <v>0.16129984908304371</v>
      </c>
      <c r="J33" s="95">
        <f>分析係数表!G36</f>
        <v>5.4622350270852466E-2</v>
      </c>
      <c r="K33" s="125">
        <f t="shared" si="2"/>
        <v>8.8105768552496546E-3</v>
      </c>
      <c r="L33" s="89"/>
      <c r="M33" s="90"/>
      <c r="N33" s="91">
        <f>分析係数表!H36</f>
        <v>0.22260102528255266</v>
      </c>
      <c r="O33" s="92">
        <f t="shared" si="3"/>
        <v>0.98143976549017931</v>
      </c>
      <c r="P33" s="86">
        <f>分析係数表!C36</f>
        <v>0.99367212085214862</v>
      </c>
      <c r="Q33" s="92">
        <f t="shared" si="4"/>
        <v>0.97522933326326189</v>
      </c>
      <c r="R33" s="93">
        <v>1.0392415804200876</v>
      </c>
      <c r="S33" s="94">
        <f t="shared" si="5"/>
        <v>1.2005414295031314</v>
      </c>
      <c r="T33" s="95">
        <f>分析係数表!F36</f>
        <v>0.84078106922799567</v>
      </c>
      <c r="U33" s="96">
        <f t="shared" si="6"/>
        <v>1.0093925067501492</v>
      </c>
      <c r="V33" s="97">
        <f>分析係数表!D36</f>
        <v>1.6146279761308086E-2</v>
      </c>
      <c r="W33" s="193">
        <f t="shared" si="7"/>
        <v>0</v>
      </c>
      <c r="X33" s="86">
        <f>分析係数表!E36</f>
        <v>1.4152245516969955E-2</v>
      </c>
      <c r="Y33" s="192">
        <f t="shared" si="8"/>
        <v>0</v>
      </c>
    </row>
    <row r="34" spans="1:25">
      <c r="A34" s="10" t="s">
        <v>22</v>
      </c>
      <c r="B34" s="9" t="s">
        <v>409</v>
      </c>
      <c r="C34" s="100"/>
      <c r="D34" s="120">
        <f>投入係数表!AL34</f>
        <v>1.0559692575657214E-2</v>
      </c>
      <c r="E34" s="124">
        <f t="shared" si="9"/>
        <v>0.1721229889832126</v>
      </c>
      <c r="F34" s="95">
        <f>分析係数表!C37</f>
        <v>0.57178358697686016</v>
      </c>
      <c r="G34" s="124">
        <f t="shared" si="0"/>
        <v>9.8417100041999883E-2</v>
      </c>
      <c r="H34" s="124">
        <v>0.14246717217106108</v>
      </c>
      <c r="I34" s="124">
        <f t="shared" si="1"/>
        <v>0.14246717217106108</v>
      </c>
      <c r="J34" s="95">
        <f>分析係数表!G37</f>
        <v>0.36884830758302428</v>
      </c>
      <c r="K34" s="125">
        <f t="shared" si="2"/>
        <v>5.2548775341435219E-2</v>
      </c>
      <c r="L34" s="89"/>
      <c r="M34" s="90"/>
      <c r="N34" s="91">
        <f>分析係数表!H37</f>
        <v>4.5622990798280361E-2</v>
      </c>
      <c r="O34" s="92">
        <f t="shared" si="3"/>
        <v>0.20115009503298287</v>
      </c>
      <c r="P34" s="86">
        <f>分析係数表!C37</f>
        <v>0.57178358697686016</v>
      </c>
      <c r="Q34" s="92">
        <f t="shared" si="4"/>
        <v>0.11501432285869524</v>
      </c>
      <c r="R34" s="93">
        <v>0.15535253399974253</v>
      </c>
      <c r="S34" s="94">
        <f t="shared" si="5"/>
        <v>0.29781970617080361</v>
      </c>
      <c r="T34" s="95">
        <f>分析係数表!F37</f>
        <v>0.64429400301330442</v>
      </c>
      <c r="U34" s="96">
        <f t="shared" si="6"/>
        <v>0.19188345066503318</v>
      </c>
      <c r="V34" s="97">
        <f>分析係数表!D37</f>
        <v>7.2142948725191447E-2</v>
      </c>
      <c r="W34" s="193">
        <f t="shared" si="7"/>
        <v>0</v>
      </c>
      <c r="X34" s="86">
        <f>分析係数表!E37</f>
        <v>6.9101643267789628E-2</v>
      </c>
      <c r="Y34" s="192">
        <f t="shared" si="8"/>
        <v>0</v>
      </c>
    </row>
    <row r="35" spans="1:25">
      <c r="A35" s="10" t="s">
        <v>23</v>
      </c>
      <c r="B35" s="9" t="s">
        <v>199</v>
      </c>
      <c r="C35" s="100"/>
      <c r="D35" s="120">
        <f>投入係数表!AL35</f>
        <v>3.6761651507691222E-2</v>
      </c>
      <c r="E35" s="124">
        <f t="shared" si="9"/>
        <v>0.59921491957536699</v>
      </c>
      <c r="F35" s="95">
        <f>分析係数表!C38</f>
        <v>0.42668283982472699</v>
      </c>
      <c r="G35" s="124">
        <f t="shared" si="0"/>
        <v>0.25567472354976301</v>
      </c>
      <c r="H35" s="124">
        <v>0.32147220763729945</v>
      </c>
      <c r="I35" s="124">
        <f t="shared" si="1"/>
        <v>0.32147220763729945</v>
      </c>
      <c r="J35" s="95">
        <f>分析係数表!G38</f>
        <v>0.18042179614021467</v>
      </c>
      <c r="K35" s="125">
        <f t="shared" si="2"/>
        <v>5.8000593111081598E-2</v>
      </c>
      <c r="L35" s="89"/>
      <c r="M35" s="90"/>
      <c r="N35" s="91">
        <f>分析係数表!H38</f>
        <v>3.1385057501308801E-2</v>
      </c>
      <c r="O35" s="92">
        <f t="shared" si="3"/>
        <v>0.13837556873281207</v>
      </c>
      <c r="P35" s="86">
        <f>分析係数表!C38</f>
        <v>0.42668283982472699</v>
      </c>
      <c r="Q35" s="92">
        <f t="shared" si="4"/>
        <v>5.9042480629277951E-2</v>
      </c>
      <c r="R35" s="93">
        <v>9.4613513323786938E-2</v>
      </c>
      <c r="S35" s="94">
        <f t="shared" si="5"/>
        <v>0.41608572096108637</v>
      </c>
      <c r="T35" s="95">
        <f>分析係数表!F38</f>
        <v>0.52437100026299643</v>
      </c>
      <c r="U35" s="96">
        <f t="shared" si="6"/>
        <v>0.21818328569551487</v>
      </c>
      <c r="V35" s="97">
        <f>分析係数表!D38</f>
        <v>3.745569762927526E-2</v>
      </c>
      <c r="W35" s="193">
        <f t="shared" si="7"/>
        <v>0</v>
      </c>
      <c r="X35" s="86">
        <f>分析係数表!E38</f>
        <v>3.4218337111297577E-2</v>
      </c>
      <c r="Y35" s="192">
        <f t="shared" si="8"/>
        <v>0</v>
      </c>
    </row>
    <row r="36" spans="1:25">
      <c r="A36" s="10" t="s">
        <v>24</v>
      </c>
      <c r="B36" s="9" t="s">
        <v>39</v>
      </c>
      <c r="C36" s="100"/>
      <c r="D36" s="120">
        <f>投入係数表!AL36</f>
        <v>0</v>
      </c>
      <c r="E36" s="124">
        <f t="shared" si="9"/>
        <v>0</v>
      </c>
      <c r="F36" s="95">
        <f>分析係数表!C39</f>
        <v>1</v>
      </c>
      <c r="G36" s="124">
        <f t="shared" si="0"/>
        <v>0</v>
      </c>
      <c r="H36" s="124">
        <v>1.7236075965653068E-2</v>
      </c>
      <c r="I36" s="124">
        <f t="shared" si="1"/>
        <v>1.7236075965653068E-2</v>
      </c>
      <c r="J36" s="95">
        <f>分析係数表!G39</f>
        <v>0.351753812215997</v>
      </c>
      <c r="K36" s="125">
        <f t="shared" si="2"/>
        <v>6.0628554285629887E-3</v>
      </c>
      <c r="L36" s="89"/>
      <c r="M36" s="90"/>
      <c r="N36" s="91">
        <f>分析係数表!H39</f>
        <v>2.6196741762610056E-3</v>
      </c>
      <c r="O36" s="92">
        <f t="shared" si="3"/>
        <v>1.1550047471465073E-2</v>
      </c>
      <c r="P36" s="86">
        <f>分析係数表!C39</f>
        <v>1</v>
      </c>
      <c r="Q36" s="92">
        <f t="shared" si="4"/>
        <v>1.1550047471465073E-2</v>
      </c>
      <c r="R36" s="93">
        <v>1.5026306500222098E-2</v>
      </c>
      <c r="S36" s="94">
        <f t="shared" si="5"/>
        <v>3.2262382465875164E-2</v>
      </c>
      <c r="T36" s="95">
        <f>分析係数表!F39</f>
        <v>0.70125652740175148</v>
      </c>
      <c r="U36" s="96">
        <f t="shared" si="6"/>
        <v>2.2624206293726773E-2</v>
      </c>
      <c r="V36" s="97">
        <f>分析係数表!D39</f>
        <v>5.4632803645743147E-2</v>
      </c>
      <c r="W36" s="193">
        <f t="shared" si="7"/>
        <v>0</v>
      </c>
      <c r="X36" s="86">
        <f>分析係数表!E39</f>
        <v>5.4632803645743147E-2</v>
      </c>
      <c r="Y36" s="192">
        <f t="shared" si="8"/>
        <v>0</v>
      </c>
    </row>
    <row r="37" spans="1:25">
      <c r="A37" s="10" t="s">
        <v>25</v>
      </c>
      <c r="B37" s="9" t="s">
        <v>40</v>
      </c>
      <c r="C37" s="101"/>
      <c r="D37" s="120">
        <f>投入係数表!AL37</f>
        <v>4.2608723080188332E-4</v>
      </c>
      <c r="E37" s="124">
        <f t="shared" si="9"/>
        <v>6.9452218620706984E-3</v>
      </c>
      <c r="F37" s="95">
        <f>分析係数表!C40</f>
        <v>0.86812466863195592</v>
      </c>
      <c r="G37" s="124">
        <f t="shared" si="0"/>
        <v>6.0293184275855413E-3</v>
      </c>
      <c r="H37" s="124">
        <v>8.3509423860703841E-3</v>
      </c>
      <c r="I37" s="124">
        <f t="shared" si="1"/>
        <v>8.3509423860703841E-3</v>
      </c>
      <c r="J37" s="95">
        <f>分析係数表!G40</f>
        <v>0.5308449982881025</v>
      </c>
      <c r="K37" s="125">
        <f t="shared" si="2"/>
        <v>4.4330559966375754E-3</v>
      </c>
      <c r="L37" s="89"/>
      <c r="M37" s="90"/>
      <c r="N37" s="91">
        <f>分析係数表!H40</f>
        <v>3.1726768564274997E-2</v>
      </c>
      <c r="O37" s="92">
        <f t="shared" si="3"/>
        <v>0.13988216029085748</v>
      </c>
      <c r="P37" s="86">
        <f>分析係数表!C40</f>
        <v>0.86812466863195592</v>
      </c>
      <c r="Q37" s="92">
        <f t="shared" si="4"/>
        <v>0.12143515405002279</v>
      </c>
      <c r="R37" s="93">
        <v>0.12249676289455133</v>
      </c>
      <c r="S37" s="94">
        <f t="shared" si="5"/>
        <v>0.13084770528062173</v>
      </c>
      <c r="T37" s="95">
        <f>分析係数表!F40</f>
        <v>0.72849135138041188</v>
      </c>
      <c r="U37" s="96">
        <f t="shared" si="6"/>
        <v>9.5321421644905979E-2</v>
      </c>
      <c r="V37" s="97">
        <f>分析係数表!D40</f>
        <v>7.8167788596215718E-2</v>
      </c>
      <c r="W37" s="193">
        <f t="shared" si="7"/>
        <v>0</v>
      </c>
      <c r="X37" s="86">
        <f>分析係数表!E40</f>
        <v>7.1051953968348291E-2</v>
      </c>
      <c r="Y37" s="192">
        <f t="shared" si="8"/>
        <v>0</v>
      </c>
    </row>
    <row r="38" spans="1:25">
      <c r="A38" s="10" t="s">
        <v>26</v>
      </c>
      <c r="B38" s="9" t="s">
        <v>285</v>
      </c>
      <c r="C38" s="101"/>
      <c r="D38" s="120">
        <f>投入係数表!AL38</f>
        <v>3.2611444264635988E-5</v>
      </c>
      <c r="E38" s="124">
        <f t="shared" si="9"/>
        <v>5.3156654151356665E-4</v>
      </c>
      <c r="F38" s="95">
        <f>分析係数表!C41</f>
        <v>0.9999434031873089</v>
      </c>
      <c r="G38" s="124">
        <f t="shared" si="0"/>
        <v>5.3153645654158371E-4</v>
      </c>
      <c r="H38" s="124">
        <v>1.3280057873285326E-3</v>
      </c>
      <c r="I38" s="124">
        <f t="shared" si="1"/>
        <v>1.3280057873285326E-3</v>
      </c>
      <c r="J38" s="95">
        <f>分析係数表!G41</f>
        <v>0.50163334603597476</v>
      </c>
      <c r="K38" s="125">
        <f t="shared" si="2"/>
        <v>6.6617198665275094E-4</v>
      </c>
      <c r="L38" s="89"/>
      <c r="M38" s="90"/>
      <c r="N38" s="91">
        <f>分析係数表!H41</f>
        <v>4.605647758626856E-2</v>
      </c>
      <c r="O38" s="92">
        <f t="shared" si="3"/>
        <v>0.20306132240044986</v>
      </c>
      <c r="P38" s="86">
        <f>分析係数表!C41</f>
        <v>0.9999434031873089</v>
      </c>
      <c r="Q38" s="92">
        <f t="shared" si="4"/>
        <v>0.20304982977682115</v>
      </c>
      <c r="R38" s="93">
        <v>0.20685755032156611</v>
      </c>
      <c r="S38" s="94">
        <f t="shared" si="5"/>
        <v>0.20818555610889464</v>
      </c>
      <c r="T38" s="95">
        <f>分析係数表!F41</f>
        <v>0.6065809667987323</v>
      </c>
      <c r="U38" s="96">
        <f t="shared" si="6"/>
        <v>0.12628139589806503</v>
      </c>
      <c r="V38" s="97">
        <f>分析係数表!D41</f>
        <v>0.10372147914479408</v>
      </c>
      <c r="W38" s="193">
        <f t="shared" si="7"/>
        <v>0</v>
      </c>
      <c r="X38" s="86">
        <f>分析係数表!E41</f>
        <v>9.872112035903656E-2</v>
      </c>
      <c r="Y38" s="192">
        <f t="shared" si="8"/>
        <v>0</v>
      </c>
    </row>
    <row r="39" spans="1:25">
      <c r="A39" s="10" t="s">
        <v>56</v>
      </c>
      <c r="B39" s="9" t="s">
        <v>391</v>
      </c>
      <c r="C39" s="101"/>
      <c r="D39" s="120">
        <f>投入係数表!AL39</f>
        <v>1.8353293141064812E-3</v>
      </c>
      <c r="E39" s="124">
        <f t="shared" si="9"/>
        <v>2.9915867819935646E-2</v>
      </c>
      <c r="F39" s="95">
        <f>分析係数表!C42</f>
        <v>0.93692850875802069</v>
      </c>
      <c r="G39" s="124">
        <f>E39*F39</f>
        <v>2.8029029424734363E-2</v>
      </c>
      <c r="H39" s="124">
        <v>3.3619907072386074E-2</v>
      </c>
      <c r="I39" s="124">
        <f>C39+H39</f>
        <v>3.3619907072386074E-2</v>
      </c>
      <c r="J39" s="95">
        <f>分析係数表!G42</f>
        <v>0.49922072097325781</v>
      </c>
      <c r="K39" s="125">
        <f>I39*J39</f>
        <v>1.6783754247730504E-2</v>
      </c>
      <c r="L39" s="89"/>
      <c r="M39" s="90"/>
      <c r="N39" s="91">
        <f>分析係数表!H42</f>
        <v>1.1809361738003208E-2</v>
      </c>
      <c r="O39" s="92">
        <f t="shared" si="3"/>
        <v>5.2067043267311479E-2</v>
      </c>
      <c r="P39" s="86">
        <f>分析係数表!C42</f>
        <v>0.93692850875802069</v>
      </c>
      <c r="Q39" s="92">
        <f>O39*P39</f>
        <v>4.8783097203881486E-2</v>
      </c>
      <c r="R39" s="93">
        <v>5.3303501735596115E-2</v>
      </c>
      <c r="S39" s="94">
        <f>I39+R39</f>
        <v>8.6923408807982189E-2</v>
      </c>
      <c r="T39" s="95">
        <f>分析係数表!F42</f>
        <v>0.57339238661209846</v>
      </c>
      <c r="U39" s="96">
        <f>S39*T39</f>
        <v>4.9841220828868008E-2</v>
      </c>
      <c r="V39" s="97">
        <f>分析係数表!D42</f>
        <v>0.13686157986208444</v>
      </c>
      <c r="W39" s="193">
        <f>ROUND(S39*V39,0)</f>
        <v>0</v>
      </c>
      <c r="X39" s="86">
        <f>分析係数表!E42</f>
        <v>0.12798116275158378</v>
      </c>
      <c r="Y39" s="192">
        <f>ROUND(S39*X39,0)</f>
        <v>0</v>
      </c>
    </row>
    <row r="40" spans="1:25">
      <c r="A40" s="10" t="s">
        <v>200</v>
      </c>
      <c r="B40" s="9" t="s">
        <v>41</v>
      </c>
      <c r="C40" s="85">
        <f>最終需要_まとめ!C41</f>
        <v>16.3</v>
      </c>
      <c r="D40" s="120">
        <f>投入係数表!AL40</f>
        <v>0.13858046125412923</v>
      </c>
      <c r="E40" s="124">
        <f t="shared" si="9"/>
        <v>2.2588615184423064</v>
      </c>
      <c r="F40" s="95">
        <f>分析係数表!C43</f>
        <v>0.64668770435795053</v>
      </c>
      <c r="G40" s="124">
        <f>E40*F40</f>
        <v>1.4607779698239696</v>
      </c>
      <c r="H40" s="124">
        <v>1.7140347574478343</v>
      </c>
      <c r="I40" s="124">
        <f>C40+H40</f>
        <v>18.014034757447835</v>
      </c>
      <c r="J40" s="95">
        <f>分析係数表!G43</f>
        <v>0.34525361813281841</v>
      </c>
      <c r="K40" s="125">
        <f>I40*J40</f>
        <v>6.219410677179213</v>
      </c>
      <c r="L40" s="89"/>
      <c r="M40" s="90"/>
      <c r="N40" s="91">
        <f>分析係数表!H43</f>
        <v>1.6687581740348217E-2</v>
      </c>
      <c r="O40" s="92">
        <f t="shared" si="3"/>
        <v>7.35749365442354E-2</v>
      </c>
      <c r="P40" s="86">
        <f>分析係数表!C43</f>
        <v>0.64668770435795053</v>
      </c>
      <c r="Q40" s="92">
        <f>O40*P40</f>
        <v>4.7580006812073472E-2</v>
      </c>
      <c r="R40" s="93">
        <v>0.19176204964646282</v>
      </c>
      <c r="S40" s="94">
        <f>I40+R40</f>
        <v>18.205796807094298</v>
      </c>
      <c r="T40" s="95">
        <f>分析係数表!F43</f>
        <v>0.5971160790993254</v>
      </c>
      <c r="U40" s="96">
        <f>S40*T40</f>
        <v>10.870974006331165</v>
      </c>
      <c r="V40" s="97">
        <f>分析係数表!D43</f>
        <v>0.11965406207615147</v>
      </c>
      <c r="W40" s="193">
        <f>ROUND(S40*V40,0)</f>
        <v>2</v>
      </c>
      <c r="X40" s="86">
        <f>分析係数表!E43</f>
        <v>0.10089499703022012</v>
      </c>
      <c r="Y40" s="192">
        <f>ROUND(S40*X40,0)</f>
        <v>2</v>
      </c>
    </row>
    <row r="41" spans="1:25">
      <c r="A41" s="10" t="s">
        <v>352</v>
      </c>
      <c r="B41" s="9" t="s">
        <v>42</v>
      </c>
      <c r="C41" s="100"/>
      <c r="D41" s="120">
        <f>投入係数表!AL41</f>
        <v>1.0649507700845064E-3</v>
      </c>
      <c r="E41" s="124">
        <f t="shared" si="9"/>
        <v>1.7358697552377456E-2</v>
      </c>
      <c r="F41" s="95">
        <f>分析係数表!C44</f>
        <v>0.69156580457188765</v>
      </c>
      <c r="G41" s="124">
        <f>E41*F41</f>
        <v>1.2004681639129973E-2</v>
      </c>
      <c r="H41" s="124">
        <v>1.5392971646741712E-2</v>
      </c>
      <c r="I41" s="124">
        <f>C41+H41</f>
        <v>1.5392971646741712E-2</v>
      </c>
      <c r="J41" s="95">
        <f>分析係数表!G44</f>
        <v>0.27271905819722003</v>
      </c>
      <c r="K41" s="125">
        <f>I41*J41</f>
        <v>4.1979567303559112E-3</v>
      </c>
      <c r="L41" s="89"/>
      <c r="M41" s="90"/>
      <c r="N41" s="91">
        <f>分析係数表!H44</f>
        <v>0.15674397651271663</v>
      </c>
      <c r="O41" s="92">
        <f t="shared" si="3"/>
        <v>0.69107845013459723</v>
      </c>
      <c r="P41" s="86">
        <f>分析係数表!C44</f>
        <v>0.69156580457188765</v>
      </c>
      <c r="Q41" s="92">
        <f>O41*P41</f>
        <v>0.4779262243896259</v>
      </c>
      <c r="R41" s="93">
        <v>0.48702060808253456</v>
      </c>
      <c r="S41" s="94">
        <f>I41+R41</f>
        <v>0.50241357972927625</v>
      </c>
      <c r="T41" s="95">
        <f>分析係数表!F44</f>
        <v>0.50862281906626206</v>
      </c>
      <c r="U41" s="96">
        <f>S41*T41</f>
        <v>0.25553901125907669</v>
      </c>
      <c r="V41" s="97">
        <f>分析係数表!D44</f>
        <v>0.14406819380410243</v>
      </c>
      <c r="W41" s="193">
        <f>ROUND(S41*V41,0)</f>
        <v>0</v>
      </c>
      <c r="X41" s="86">
        <f>分析係数表!E44</f>
        <v>0.11993705213297758</v>
      </c>
      <c r="Y41" s="192">
        <f>ROUND(S41*X41,0)</f>
        <v>0</v>
      </c>
    </row>
    <row r="42" spans="1:25">
      <c r="A42" s="10" t="s">
        <v>353</v>
      </c>
      <c r="B42" s="9" t="s">
        <v>287</v>
      </c>
      <c r="C42" s="100"/>
      <c r="D42" s="120">
        <f>投入係数表!AL42</f>
        <v>1.5370147911611225E-3</v>
      </c>
      <c r="E42" s="124">
        <f t="shared" si="9"/>
        <v>2.5053341095926298E-2</v>
      </c>
      <c r="F42" s="95">
        <f>分析係数表!C45</f>
        <v>1</v>
      </c>
      <c r="G42" s="124">
        <f>E42*F42</f>
        <v>2.5053341095926298E-2</v>
      </c>
      <c r="H42" s="124">
        <v>3.0701708665785126E-2</v>
      </c>
      <c r="I42" s="124">
        <f>C42+H42</f>
        <v>3.0701708665785126E-2</v>
      </c>
      <c r="J42" s="95">
        <f>分析係数表!G45</f>
        <v>0</v>
      </c>
      <c r="K42" s="125">
        <f>I42*J42</f>
        <v>0</v>
      </c>
      <c r="L42" s="89"/>
      <c r="M42" s="90"/>
      <c r="N42" s="91">
        <f>分析係数表!H45</f>
        <v>0</v>
      </c>
      <c r="O42" s="92">
        <f t="shared" si="3"/>
        <v>0</v>
      </c>
      <c r="P42" s="86">
        <f>分析係数表!C45</f>
        <v>1</v>
      </c>
      <c r="Q42" s="92">
        <f>O42*P42</f>
        <v>0</v>
      </c>
      <c r="R42" s="93">
        <v>5.3906549128828734E-3</v>
      </c>
      <c r="S42" s="94">
        <f>I42+R42</f>
        <v>3.6092363578667998E-2</v>
      </c>
      <c r="T42" s="95">
        <f>分析係数表!F45</f>
        <v>0</v>
      </c>
      <c r="U42" s="96">
        <f>S42*T42</f>
        <v>0</v>
      </c>
      <c r="V42" s="97">
        <f>分析係数表!D45</f>
        <v>0</v>
      </c>
      <c r="W42" s="193">
        <f>ROUND(S42*V42,0)</f>
        <v>0</v>
      </c>
      <c r="X42" s="86">
        <f>分析係数表!E45</f>
        <v>0</v>
      </c>
      <c r="Y42" s="192">
        <f>ROUND(S42*X42,0)</f>
        <v>0</v>
      </c>
    </row>
    <row r="43" spans="1:25">
      <c r="A43" s="10" t="s">
        <v>354</v>
      </c>
      <c r="B43" s="9" t="s">
        <v>288</v>
      </c>
      <c r="C43" s="100"/>
      <c r="D43" s="120">
        <f>投入係数表!AL43</f>
        <v>3.4097670740958746E-3</v>
      </c>
      <c r="E43" s="124">
        <f t="shared" si="9"/>
        <v>5.557920330776276E-2</v>
      </c>
      <c r="F43" s="95">
        <f>分析係数表!C46</f>
        <v>0.99300149364803736</v>
      </c>
      <c r="G43" s="124">
        <f>E43*F43</f>
        <v>5.5190231900376363E-2</v>
      </c>
      <c r="H43" s="124">
        <v>6.9894630473411393E-2</v>
      </c>
      <c r="I43" s="124">
        <f>C43+H43</f>
        <v>6.9894630473411393E-2</v>
      </c>
      <c r="J43" s="95">
        <f>分析係数表!G46</f>
        <v>1.2662527198429125E-2</v>
      </c>
      <c r="K43" s="125">
        <f>I43*J43</f>
        <v>8.850426593937249E-4</v>
      </c>
      <c r="L43" s="89"/>
      <c r="M43" s="90"/>
      <c r="N43" s="91">
        <f>分析係数表!H46</f>
        <v>3.642815848522589E-5</v>
      </c>
      <c r="O43" s="92">
        <f t="shared" si="3"/>
        <v>1.6061041621707846E-4</v>
      </c>
      <c r="P43" s="86">
        <f>分析係数表!C46</f>
        <v>0.99300149364803736</v>
      </c>
      <c r="Q43" s="92">
        <f>O43*P43</f>
        <v>1.5948638319899188E-4</v>
      </c>
      <c r="R43" s="93">
        <v>1.4096702795288829E-2</v>
      </c>
      <c r="S43" s="94">
        <f>I43+R43</f>
        <v>8.3991333268700216E-2</v>
      </c>
      <c r="T43" s="95">
        <f>分析係数表!F46</f>
        <v>0.42786180544499286</v>
      </c>
      <c r="U43" s="96">
        <f>S43*T43</f>
        <v>3.5936683494078171E-2</v>
      </c>
      <c r="V43" s="97">
        <f>分析係数表!D46</f>
        <v>2.303242583452741E-3</v>
      </c>
      <c r="W43" s="193">
        <f>ROUND(S43*V43,0)</f>
        <v>0</v>
      </c>
      <c r="X43" s="86">
        <f>分析係数表!E46</f>
        <v>2.2926285623308391E-3</v>
      </c>
      <c r="Y43" s="192">
        <f>ROUND(S43*X43,0)</f>
        <v>0</v>
      </c>
    </row>
    <row r="44" spans="1:25">
      <c r="A44" s="216">
        <v>40</v>
      </c>
      <c r="B44" s="20" t="s">
        <v>156</v>
      </c>
      <c r="C44" s="224">
        <f>SUM(C5:C43)</f>
        <v>16.3</v>
      </c>
      <c r="D44" s="121">
        <f>投入係数表!AL44</f>
        <v>0.38817829799268544</v>
      </c>
      <c r="E44" s="107">
        <f>SUM(E5:E43)</f>
        <v>6.3273062572807728</v>
      </c>
      <c r="F44" s="109">
        <f>分析係数表!C47</f>
        <v>0.58532523599566522</v>
      </c>
      <c r="G44" s="107">
        <f>SUM(G5:G43)</f>
        <v>2.9853450352096451</v>
      </c>
      <c r="H44" s="107">
        <f>SUM(H5:H43)</f>
        <v>3.7386729662187621</v>
      </c>
      <c r="I44" s="107">
        <f>SUM(I5:I43)</f>
        <v>20.038672966218758</v>
      </c>
      <c r="J44" s="109">
        <f>分析係数表!G47</f>
        <v>0.25475569279079324</v>
      </c>
      <c r="K44" s="126">
        <f>SUM(K5:K43)</f>
        <v>6.6640921478775477</v>
      </c>
      <c r="L44" s="105">
        <f>最終需要_まとめ!$L$33</f>
        <v>0.66159999999999997</v>
      </c>
      <c r="M44" s="102">
        <f>K44*L44</f>
        <v>4.4089633650357856</v>
      </c>
      <c r="N44" s="106">
        <f>分析係数表!H47</f>
        <v>1</v>
      </c>
      <c r="O44" s="107">
        <f>SUM(O5:O43)</f>
        <v>4.4089633650357856</v>
      </c>
      <c r="P44" s="103">
        <f>分析係数表!C47</f>
        <v>0.58532523599566522</v>
      </c>
      <c r="Q44" s="107">
        <f>SUM(Q5:Q43)</f>
        <v>2.8630166004812354</v>
      </c>
      <c r="R44" s="102">
        <f>SUM(R5:R43)</f>
        <v>3.5153585928800486</v>
      </c>
      <c r="S44" s="108">
        <f>SUM(S5:S43)</f>
        <v>23.554031559098807</v>
      </c>
      <c r="T44" s="109">
        <f>分析係数表!F47</f>
        <v>0.5063294671067512</v>
      </c>
      <c r="U44" s="110">
        <f>SUM(U5:U43)</f>
        <v>14.032892718602939</v>
      </c>
      <c r="V44" s="111">
        <f>分析係数表!D47</f>
        <v>6.4581730562403572E-2</v>
      </c>
      <c r="W44" s="190">
        <f>SUM(W5:W43)</f>
        <v>2</v>
      </c>
      <c r="X44" s="103">
        <f>分析係数表!E47</f>
        <v>5.7136770824146227E-2</v>
      </c>
      <c r="Y44" s="191">
        <f>SUM(Y5:Y43)</f>
        <v>2</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customWidth="1"/>
    <col min="6" max="16384" width="8.875" style="5"/>
  </cols>
  <sheetData>
    <row r="1" spans="1:25" ht="13.5">
      <c r="B1" s="71" t="s">
        <v>355</v>
      </c>
      <c r="C1" s="72"/>
      <c r="D1" s="72"/>
      <c r="E1" s="72"/>
      <c r="F1" s="73"/>
      <c r="G1" s="72" t="s">
        <v>392</v>
      </c>
    </row>
    <row r="2" spans="1:25">
      <c r="B2" s="5" t="s">
        <v>356</v>
      </c>
      <c r="S2" s="5" t="s">
        <v>158</v>
      </c>
      <c r="U2" s="74" t="s">
        <v>216</v>
      </c>
      <c r="W2" s="5" t="s">
        <v>135</v>
      </c>
      <c r="Y2" s="5" t="s">
        <v>159</v>
      </c>
    </row>
    <row r="3" spans="1:25" ht="45">
      <c r="B3" s="75"/>
      <c r="C3" s="76" t="s">
        <v>234</v>
      </c>
      <c r="D3" s="76" t="s">
        <v>358</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120">
        <f>投入係数表!AM5</f>
        <v>1.7955427268992349E-2</v>
      </c>
      <c r="E5" s="124">
        <f>$C$41*D5</f>
        <v>2.7460811266649219</v>
      </c>
      <c r="F5" s="95">
        <f>分析係数表!C8</f>
        <v>0.16988323914406789</v>
      </c>
      <c r="G5" s="124">
        <f t="shared" ref="G5:G38" si="0">E5*F5</f>
        <v>0.46651315675022831</v>
      </c>
      <c r="H5" s="124">
        <f t="array" ref="H5:H43">MMULT(逆行列係数!C5:AO43,'37'!G5:G43)</f>
        <v>0.65869847487570377</v>
      </c>
      <c r="I5" s="124">
        <f t="shared" ref="I5:I38" si="1">C5+H5</f>
        <v>0.65869847487570377</v>
      </c>
      <c r="J5" s="95">
        <f>分析係数表!G8</f>
        <v>0.11982810575688495</v>
      </c>
      <c r="K5" s="125">
        <f t="shared" ref="K5:K38" si="2">I5*J5</f>
        <v>7.8930590509304649E-2</v>
      </c>
      <c r="L5" s="89" t="s">
        <v>183</v>
      </c>
      <c r="M5" s="90" t="s">
        <v>183</v>
      </c>
      <c r="N5" s="91">
        <f>分析係数表!H8</f>
        <v>1.1007693311748612E-2</v>
      </c>
      <c r="O5" s="92">
        <f t="shared" ref="O5:O43" si="3">$M$44*N5</f>
        <v>0.38454561431165135</v>
      </c>
      <c r="P5" s="86">
        <f>分析係数表!C8</f>
        <v>0.16988323914406789</v>
      </c>
      <c r="Q5" s="92">
        <f t="shared" ref="Q5:Q38" si="4">O5*P5</f>
        <v>6.5327854557908765E-2</v>
      </c>
      <c r="R5" s="93">
        <f t="array" ref="R5:R43">MMULT(逆行列係数!C5:AO43,'37'!Q5:Q43)</f>
        <v>0.10947593050594066</v>
      </c>
      <c r="S5" s="94">
        <f t="shared" ref="S5:S38" si="5">I5+R5</f>
        <v>0.76817440538164439</v>
      </c>
      <c r="T5" s="95">
        <f>分析係数表!F8</f>
        <v>0.4520504153237429</v>
      </c>
      <c r="U5" s="96">
        <f t="shared" ref="U5:U38" si="6">S5*T5</f>
        <v>0.34725355899384158</v>
      </c>
      <c r="V5" s="97">
        <f>分析係数表!D8</f>
        <v>0.2736524906322878</v>
      </c>
      <c r="W5" s="98">
        <f t="shared" ref="W5:W38" si="7">ROUND(S5*V5,0)</f>
        <v>0</v>
      </c>
      <c r="X5" s="86">
        <f>分析係数表!E8</f>
        <v>4.6479574456934729E-2</v>
      </c>
      <c r="Y5" s="99">
        <f t="shared" ref="Y5:Y38" si="8">ROUND(S5*X5,0)</f>
        <v>0</v>
      </c>
    </row>
    <row r="6" spans="1:25">
      <c r="A6" s="10" t="s">
        <v>226</v>
      </c>
      <c r="B6" s="9" t="s">
        <v>274</v>
      </c>
      <c r="C6" s="100"/>
      <c r="D6" s="120">
        <f>投入係数表!AM6</f>
        <v>1.0893848733421188E-3</v>
      </c>
      <c r="E6" s="124">
        <f t="shared" ref="E6:E43" si="9">$C$41*D6</f>
        <v>0.16660919261582866</v>
      </c>
      <c r="F6" s="95">
        <f>分析係数表!C9</f>
        <v>0.40976645435244163</v>
      </c>
      <c r="G6" s="124">
        <f t="shared" si="0"/>
        <v>6.8270858120711111E-2</v>
      </c>
      <c r="H6" s="124">
        <v>7.5722952321956236E-2</v>
      </c>
      <c r="I6" s="124">
        <f t="shared" si="1"/>
        <v>7.5722952321956236E-2</v>
      </c>
      <c r="J6" s="95">
        <f>分析係数表!G9</f>
        <v>0.27278621711745094</v>
      </c>
      <c r="K6" s="125">
        <f t="shared" si="2"/>
        <v>2.0656177712871541E-2</v>
      </c>
      <c r="L6" s="89"/>
      <c r="M6" s="90"/>
      <c r="N6" s="91">
        <f>分析係数表!H9</f>
        <v>5.6766522140644718E-4</v>
      </c>
      <c r="O6" s="92">
        <f t="shared" si="3"/>
        <v>1.9830964136338673E-2</v>
      </c>
      <c r="P6" s="86">
        <f>分析係数表!C9</f>
        <v>0.40976645435244163</v>
      </c>
      <c r="Q6" s="92">
        <f t="shared" si="4"/>
        <v>8.1260638605379285E-3</v>
      </c>
      <c r="R6" s="93">
        <v>1.0938356087371441E-2</v>
      </c>
      <c r="S6" s="94">
        <f t="shared" si="5"/>
        <v>8.6661308409327675E-2</v>
      </c>
      <c r="T6" s="95">
        <f>分析係数表!F9</f>
        <v>0.74407187847350875</v>
      </c>
      <c r="U6" s="96">
        <f t="shared" si="6"/>
        <v>6.4482242539100523E-2</v>
      </c>
      <c r="V6" s="97">
        <f>分析係数表!D9</f>
        <v>0.14440533530937386</v>
      </c>
      <c r="W6" s="98">
        <f t="shared" si="7"/>
        <v>0</v>
      </c>
      <c r="X6" s="86">
        <f>分析係数表!E9</f>
        <v>0.11439422008151168</v>
      </c>
      <c r="Y6" s="99">
        <f t="shared" si="8"/>
        <v>0</v>
      </c>
    </row>
    <row r="7" spans="1:25">
      <c r="A7" s="10" t="s">
        <v>227</v>
      </c>
      <c r="B7" s="9" t="s">
        <v>275</v>
      </c>
      <c r="C7" s="100"/>
      <c r="D7" s="120">
        <f>投入係数表!AM7</f>
        <v>3.8770278709408276E-3</v>
      </c>
      <c r="E7" s="124">
        <f t="shared" si="9"/>
        <v>0.59294790953431742</v>
      </c>
      <c r="F7" s="95">
        <f>分析係数表!C10</f>
        <v>0.68007710705743762</v>
      </c>
      <c r="G7" s="124">
        <f t="shared" si="0"/>
        <v>0.40325029895185383</v>
      </c>
      <c r="H7" s="124">
        <v>0.47094992653039341</v>
      </c>
      <c r="I7" s="124">
        <f t="shared" si="1"/>
        <v>0.47094992653039341</v>
      </c>
      <c r="J7" s="95">
        <f>分析係数表!G10</f>
        <v>0.17854260725424764</v>
      </c>
      <c r="K7" s="125">
        <f t="shared" si="2"/>
        <v>8.4084627768932815E-2</v>
      </c>
      <c r="L7" s="89"/>
      <c r="M7" s="90"/>
      <c r="N7" s="91">
        <f>分析係数表!H10</f>
        <v>1.290834700219075E-3</v>
      </c>
      <c r="O7" s="92">
        <f t="shared" si="3"/>
        <v>4.509435434949341E-2</v>
      </c>
      <c r="P7" s="86">
        <f>分析係数表!C10</f>
        <v>0.68007710705743762</v>
      </c>
      <c r="Q7" s="92">
        <f t="shared" si="4"/>
        <v>3.0667638050626458E-2</v>
      </c>
      <c r="R7" s="93">
        <v>5.1727964124338312E-2</v>
      </c>
      <c r="S7" s="94">
        <f t="shared" si="5"/>
        <v>0.52267789065473169</v>
      </c>
      <c r="T7" s="95">
        <f>分析係数表!F10</f>
        <v>0.51654343606185527</v>
      </c>
      <c r="U7" s="96">
        <f t="shared" si="6"/>
        <v>0.26998583359235778</v>
      </c>
      <c r="V7" s="97">
        <f>分析係数表!D10</f>
        <v>9.7799297694606213E-2</v>
      </c>
      <c r="W7" s="98">
        <f t="shared" si="7"/>
        <v>0</v>
      </c>
      <c r="X7" s="86">
        <f>分析係数表!E10</f>
        <v>2.6958057972911079E-2</v>
      </c>
      <c r="Y7" s="99">
        <f t="shared" si="8"/>
        <v>0</v>
      </c>
    </row>
    <row r="8" spans="1:25">
      <c r="A8" s="10" t="s">
        <v>228</v>
      </c>
      <c r="B8" s="9" t="s">
        <v>27</v>
      </c>
      <c r="C8" s="100"/>
      <c r="D8" s="120">
        <f>投入係数表!AM8</f>
        <v>1.4778476963943472E-5</v>
      </c>
      <c r="E8" s="124">
        <f t="shared" si="9"/>
        <v>2.2602022254085284E-3</v>
      </c>
      <c r="F8" s="95">
        <f>分析係数表!C11</f>
        <v>2.1147201560344109E-2</v>
      </c>
      <c r="G8" s="124">
        <f t="shared" si="0"/>
        <v>4.7796952027852461E-5</v>
      </c>
      <c r="H8" s="124">
        <v>5.3543034377283437E-2</v>
      </c>
      <c r="I8" s="124">
        <f t="shared" si="1"/>
        <v>5.3543034377283437E-2</v>
      </c>
      <c r="J8" s="95">
        <f>分析係数表!G11</f>
        <v>0.2349962690544718</v>
      </c>
      <c r="K8" s="125">
        <f t="shared" si="2"/>
        <v>1.2582413312516931E-2</v>
      </c>
      <c r="L8" s="89"/>
      <c r="M8" s="90"/>
      <c r="N8" s="91">
        <f>分析係数表!H11</f>
        <v>-2.2238602446561594E-5</v>
      </c>
      <c r="O8" s="92">
        <f t="shared" si="3"/>
        <v>-7.7688910810389791E-4</v>
      </c>
      <c r="P8" s="86">
        <f>分析係数表!C11</f>
        <v>2.1147201560344109E-2</v>
      </c>
      <c r="Q8" s="92">
        <f t="shared" si="4"/>
        <v>-1.6429030559109095E-5</v>
      </c>
      <c r="R8" s="93">
        <v>9.0340563372908918E-3</v>
      </c>
      <c r="S8" s="94">
        <f t="shared" si="5"/>
        <v>6.2577090714574332E-2</v>
      </c>
      <c r="T8" s="95">
        <f>分析係数表!F11</f>
        <v>0.38828483104146677</v>
      </c>
      <c r="U8" s="96">
        <f t="shared" si="6"/>
        <v>2.4297735095175035E-2</v>
      </c>
      <c r="V8" s="97">
        <f>分析係数表!D11</f>
        <v>2.238567316917173E-2</v>
      </c>
      <c r="W8" s="98">
        <f t="shared" si="7"/>
        <v>0</v>
      </c>
      <c r="X8" s="86">
        <f>分析係数表!E11</f>
        <v>2.1852680950858117E-2</v>
      </c>
      <c r="Y8" s="99">
        <f t="shared" si="8"/>
        <v>0</v>
      </c>
    </row>
    <row r="9" spans="1:25">
      <c r="A9" s="10" t="s">
        <v>229</v>
      </c>
      <c r="B9" s="9" t="s">
        <v>196</v>
      </c>
      <c r="C9" s="100"/>
      <c r="D9" s="120">
        <f>投入係数表!AM9</f>
        <v>0.13582729280680858</v>
      </c>
      <c r="E9" s="124">
        <f t="shared" si="9"/>
        <v>20.773260344904024</v>
      </c>
      <c r="F9" s="95">
        <f>分析係数表!C12</f>
        <v>0.26979296775158057</v>
      </c>
      <c r="G9" s="124">
        <f t="shared" si="0"/>
        <v>5.6044795583278786</v>
      </c>
      <c r="H9" s="124">
        <v>6.0557381730083932</v>
      </c>
      <c r="I9" s="124">
        <f t="shared" si="1"/>
        <v>6.0557381730083932</v>
      </c>
      <c r="J9" s="95">
        <f>分析係数表!G12</f>
        <v>0.14399966915404239</v>
      </c>
      <c r="K9" s="125">
        <f t="shared" si="2"/>
        <v>0.87202429339671372</v>
      </c>
      <c r="L9" s="89"/>
      <c r="M9" s="90"/>
      <c r="N9" s="91">
        <f>分析係数表!H12</f>
        <v>8.4790563397567215E-2</v>
      </c>
      <c r="O9" s="92">
        <f t="shared" si="3"/>
        <v>2.9620955422829591</v>
      </c>
      <c r="P9" s="86">
        <f>分析係数表!C12</f>
        <v>0.26979296775158057</v>
      </c>
      <c r="Q9" s="92">
        <f t="shared" si="4"/>
        <v>0.79915254711624695</v>
      </c>
      <c r="R9" s="93">
        <v>1.0095795159027361</v>
      </c>
      <c r="S9" s="94">
        <f t="shared" si="5"/>
        <v>7.0653176889111293</v>
      </c>
      <c r="T9" s="95">
        <f>分析係数表!F12</f>
        <v>0.33481714299007204</v>
      </c>
      <c r="U9" s="96">
        <f t="shared" si="6"/>
        <v>2.365589482918443</v>
      </c>
      <c r="V9" s="97">
        <f>分析係数表!D12</f>
        <v>3.7088865741159563E-2</v>
      </c>
      <c r="W9" s="98">
        <f t="shared" si="7"/>
        <v>0</v>
      </c>
      <c r="X9" s="86">
        <f>分析係数表!E12</f>
        <v>3.539948357013805E-2</v>
      </c>
      <c r="Y9" s="99">
        <f t="shared" si="8"/>
        <v>0</v>
      </c>
    </row>
    <row r="10" spans="1:25">
      <c r="A10" s="10" t="s">
        <v>230</v>
      </c>
      <c r="B10" s="9" t="s">
        <v>28</v>
      </c>
      <c r="C10" s="100"/>
      <c r="D10" s="120">
        <f>投入係数表!AM10</f>
        <v>3.4792757195112631E-3</v>
      </c>
      <c r="E10" s="124">
        <f t="shared" si="9"/>
        <v>0.53211618106760783</v>
      </c>
      <c r="F10" s="95">
        <f>分析係数表!C13</f>
        <v>6.684233532602335E-2</v>
      </c>
      <c r="G10" s="124">
        <f t="shared" si="0"/>
        <v>3.5567888207323997E-2</v>
      </c>
      <c r="H10" s="124">
        <v>4.3480889737616824E-2</v>
      </c>
      <c r="I10" s="124">
        <f t="shared" si="1"/>
        <v>4.3480889737616824E-2</v>
      </c>
      <c r="J10" s="95">
        <f>分析係数表!G13</f>
        <v>0.23596605339775753</v>
      </c>
      <c r="K10" s="125">
        <f t="shared" si="2"/>
        <v>1.02600139496085E-2</v>
      </c>
      <c r="L10" s="89"/>
      <c r="M10" s="90"/>
      <c r="N10" s="91">
        <f>分析係数表!H13</f>
        <v>1.6879182236800124E-2</v>
      </c>
      <c r="O10" s="92">
        <f t="shared" si="3"/>
        <v>0.58966173189081406</v>
      </c>
      <c r="P10" s="86">
        <f>分析係数表!C13</f>
        <v>6.684233532602335E-2</v>
      </c>
      <c r="Q10" s="92">
        <f t="shared" si="4"/>
        <v>3.9414367211969469E-2</v>
      </c>
      <c r="R10" s="93">
        <v>4.4034128896678744E-2</v>
      </c>
      <c r="S10" s="94">
        <f t="shared" si="5"/>
        <v>8.751501863429556E-2</v>
      </c>
      <c r="T10" s="95">
        <f>分析係数表!F13</f>
        <v>0.36934894381465649</v>
      </c>
      <c r="U10" s="96">
        <f t="shared" si="6"/>
        <v>3.2323579700497047E-2</v>
      </c>
      <c r="V10" s="97">
        <f>分析係数表!D13</f>
        <v>0.1651861487951434</v>
      </c>
      <c r="W10" s="98">
        <f t="shared" si="7"/>
        <v>0</v>
      </c>
      <c r="X10" s="86">
        <f>分析係数表!E13</f>
        <v>0.12199715046769498</v>
      </c>
      <c r="Y10" s="99">
        <f t="shared" si="8"/>
        <v>0</v>
      </c>
    </row>
    <row r="11" spans="1:25">
      <c r="A11" s="10" t="s">
        <v>231</v>
      </c>
      <c r="B11" s="9" t="s">
        <v>276</v>
      </c>
      <c r="C11" s="100"/>
      <c r="D11" s="120">
        <f>投入係数表!AM11</f>
        <v>5.6462226846243461E-3</v>
      </c>
      <c r="E11" s="124">
        <f t="shared" si="9"/>
        <v>0.86352640451893836</v>
      </c>
      <c r="F11" s="95">
        <f>分析係数表!C14</f>
        <v>0.21710827927701792</v>
      </c>
      <c r="G11" s="124">
        <f t="shared" si="0"/>
        <v>0.18747873179537683</v>
      </c>
      <c r="H11" s="124">
        <v>0.31753036276887109</v>
      </c>
      <c r="I11" s="124">
        <f t="shared" si="1"/>
        <v>0.31753036276887109</v>
      </c>
      <c r="J11" s="95">
        <f>分析係数表!G14</f>
        <v>0.17574790290253137</v>
      </c>
      <c r="K11" s="125">
        <f t="shared" si="2"/>
        <v>5.5805295364509115E-2</v>
      </c>
      <c r="L11" s="89"/>
      <c r="M11" s="90"/>
      <c r="N11" s="91">
        <f>分析係数表!H14</f>
        <v>1.1225515443921091E-3</v>
      </c>
      <c r="O11" s="92">
        <f t="shared" si="3"/>
        <v>3.9215506919513171E-2</v>
      </c>
      <c r="P11" s="86">
        <f>分析係数表!C14</f>
        <v>0.21710827927701792</v>
      </c>
      <c r="Q11" s="92">
        <f t="shared" si="4"/>
        <v>8.5140112282714939E-3</v>
      </c>
      <c r="R11" s="93">
        <v>4.790316872431076E-2</v>
      </c>
      <c r="S11" s="94">
        <f t="shared" si="5"/>
        <v>0.36543353149318186</v>
      </c>
      <c r="T11" s="95">
        <f>分析係数表!F14</f>
        <v>0.32729567218469302</v>
      </c>
      <c r="U11" s="96">
        <f t="shared" si="6"/>
        <v>0.11960481332888714</v>
      </c>
      <c r="V11" s="97">
        <f>分析係数表!D14</f>
        <v>4.5196804531672026E-2</v>
      </c>
      <c r="W11" s="98">
        <f t="shared" si="7"/>
        <v>0</v>
      </c>
      <c r="X11" s="86">
        <f>分析係数表!E14</f>
        <v>3.8130342673435243E-2</v>
      </c>
      <c r="Y11" s="99">
        <f t="shared" si="8"/>
        <v>0</v>
      </c>
    </row>
    <row r="12" spans="1:25">
      <c r="A12" s="10" t="s">
        <v>232</v>
      </c>
      <c r="B12" s="9" t="s">
        <v>29</v>
      </c>
      <c r="C12" s="100"/>
      <c r="D12" s="120">
        <f>投入係数表!AM12</f>
        <v>5.9802162640094679E-3</v>
      </c>
      <c r="E12" s="124">
        <f t="shared" si="9"/>
        <v>0.91460697481317099</v>
      </c>
      <c r="F12" s="95">
        <f>分析係数表!C15</f>
        <v>0.1777237835164599</v>
      </c>
      <c r="G12" s="124">
        <f t="shared" si="0"/>
        <v>0.16254741199434028</v>
      </c>
      <c r="H12" s="124">
        <v>0.22838763952749033</v>
      </c>
      <c r="I12" s="124">
        <f t="shared" si="1"/>
        <v>0.22838763952749033</v>
      </c>
      <c r="J12" s="95">
        <f>分析係数表!G15</f>
        <v>0.10387096116118634</v>
      </c>
      <c r="K12" s="125">
        <f t="shared" si="2"/>
        <v>2.3722843635054974E-2</v>
      </c>
      <c r="L12" s="89"/>
      <c r="M12" s="90"/>
      <c r="N12" s="91">
        <f>分析係数表!H15</f>
        <v>7.5144901505810619E-3</v>
      </c>
      <c r="O12" s="92">
        <f t="shared" si="3"/>
        <v>0.26251314870027154</v>
      </c>
      <c r="P12" s="86">
        <f>分析係数表!C15</f>
        <v>0.1777237835164599</v>
      </c>
      <c r="Q12" s="92">
        <f t="shared" si="4"/>
        <v>4.6654830009831304E-2</v>
      </c>
      <c r="R12" s="93">
        <v>0.10950810751745114</v>
      </c>
      <c r="S12" s="94">
        <f t="shared" si="5"/>
        <v>0.33789574704494146</v>
      </c>
      <c r="T12" s="95">
        <f>分析係数表!F15</f>
        <v>0.33005409485469872</v>
      </c>
      <c r="U12" s="96">
        <f t="shared" si="6"/>
        <v>0.1115238749461704</v>
      </c>
      <c r="V12" s="97">
        <f>分析係数表!D15</f>
        <v>1.862209422908882E-2</v>
      </c>
      <c r="W12" s="98">
        <f t="shared" si="7"/>
        <v>0</v>
      </c>
      <c r="X12" s="86">
        <f>分析係数表!E15</f>
        <v>1.8544573004253467E-2</v>
      </c>
      <c r="Y12" s="99">
        <f t="shared" si="8"/>
        <v>0</v>
      </c>
    </row>
    <row r="13" spans="1:25">
      <c r="A13" s="10" t="s">
        <v>233</v>
      </c>
      <c r="B13" s="9" t="s">
        <v>30</v>
      </c>
      <c r="C13" s="100"/>
      <c r="D13" s="120">
        <f>投入係数表!AM13</f>
        <v>8.2375230597020906E-3</v>
      </c>
      <c r="E13" s="124">
        <f t="shared" si="9"/>
        <v>1.2598367204427137</v>
      </c>
      <c r="F13" s="95">
        <f>分析係数表!C16</f>
        <v>0.12368252551663639</v>
      </c>
      <c r="G13" s="124">
        <f t="shared" si="0"/>
        <v>0.15581978732295143</v>
      </c>
      <c r="H13" s="124">
        <v>0.27422264421851594</v>
      </c>
      <c r="I13" s="124">
        <f t="shared" si="1"/>
        <v>0.27422264421851594</v>
      </c>
      <c r="J13" s="95">
        <f>分析係数表!G16</f>
        <v>1.9772048092292722E-2</v>
      </c>
      <c r="K13" s="125">
        <f t="shared" si="2"/>
        <v>5.4219433094841738E-3</v>
      </c>
      <c r="L13" s="89"/>
      <c r="M13" s="90"/>
      <c r="N13" s="91">
        <f>分析係数表!H16</f>
        <v>1.7113434381227897E-2</v>
      </c>
      <c r="O13" s="92">
        <f t="shared" si="3"/>
        <v>0.59784515708550545</v>
      </c>
      <c r="P13" s="86">
        <f>分析係数表!C16</f>
        <v>0.12368252551663639</v>
      </c>
      <c r="Q13" s="92">
        <f t="shared" si="4"/>
        <v>7.394299889622552E-2</v>
      </c>
      <c r="R13" s="93">
        <v>0.10746984386117675</v>
      </c>
      <c r="S13" s="94">
        <f t="shared" si="5"/>
        <v>0.38169248807969269</v>
      </c>
      <c r="T13" s="95">
        <f>分析係数表!F16</f>
        <v>0.17086837167280561</v>
      </c>
      <c r="U13" s="96">
        <f t="shared" si="6"/>
        <v>6.5219173917918857E-2</v>
      </c>
      <c r="V13" s="97">
        <f>分析係数表!D16</f>
        <v>1.2952602682604767E-2</v>
      </c>
      <c r="W13" s="98">
        <f t="shared" si="7"/>
        <v>0</v>
      </c>
      <c r="X13" s="86">
        <f>分析係数表!E16</f>
        <v>1.2952602682604767E-2</v>
      </c>
      <c r="Y13" s="99">
        <f t="shared" si="8"/>
        <v>0</v>
      </c>
    </row>
    <row r="14" spans="1:25">
      <c r="A14" s="10" t="s">
        <v>2</v>
      </c>
      <c r="B14" s="9" t="s">
        <v>388</v>
      </c>
      <c r="C14" s="100"/>
      <c r="D14" s="120">
        <f>投入係数表!AM14</f>
        <v>2.646191860943821E-3</v>
      </c>
      <c r="E14" s="124">
        <f t="shared" si="9"/>
        <v>0.40470535276100705</v>
      </c>
      <c r="F14" s="95">
        <f>分析係数表!C17</f>
        <v>0.19283956701830429</v>
      </c>
      <c r="G14" s="124">
        <f t="shared" si="0"/>
        <v>7.8043204996422699E-2</v>
      </c>
      <c r="H14" s="124">
        <v>0.1634993039859432</v>
      </c>
      <c r="I14" s="124">
        <f t="shared" si="1"/>
        <v>0.1634993039859432</v>
      </c>
      <c r="J14" s="95">
        <f>分析係数表!G17</f>
        <v>0.23402763404868787</v>
      </c>
      <c r="K14" s="125">
        <f t="shared" si="2"/>
        <v>3.8263355280437492E-2</v>
      </c>
      <c r="L14" s="89"/>
      <c r="M14" s="90"/>
      <c r="N14" s="91">
        <f>分析係数表!H17</f>
        <v>3.1766349957435482E-3</v>
      </c>
      <c r="O14" s="92">
        <f t="shared" si="3"/>
        <v>0.11097339118072171</v>
      </c>
      <c r="P14" s="86">
        <f>分析係数表!C17</f>
        <v>0.19283956701830429</v>
      </c>
      <c r="Q14" s="92">
        <f t="shared" si="4"/>
        <v>2.1400060705843282E-2</v>
      </c>
      <c r="R14" s="93">
        <v>4.9199621036826804E-2</v>
      </c>
      <c r="S14" s="94">
        <f t="shared" si="5"/>
        <v>0.21269892502276999</v>
      </c>
      <c r="T14" s="95">
        <f>分析係数表!F17</f>
        <v>0.36995154049829787</v>
      </c>
      <c r="U14" s="96">
        <f t="shared" si="6"/>
        <v>7.8688294974505718E-2</v>
      </c>
      <c r="V14" s="97">
        <f>分析係数表!D17</f>
        <v>4.4453920652026524E-2</v>
      </c>
      <c r="W14" s="98">
        <f t="shared" si="7"/>
        <v>0</v>
      </c>
      <c r="X14" s="86">
        <f>分析係数表!E17</f>
        <v>4.2061277361062542E-2</v>
      </c>
      <c r="Y14" s="99">
        <f t="shared" si="8"/>
        <v>0</v>
      </c>
    </row>
    <row r="15" spans="1:25">
      <c r="A15" s="10" t="s">
        <v>3</v>
      </c>
      <c r="B15" s="9" t="s">
        <v>31</v>
      </c>
      <c r="C15" s="100"/>
      <c r="D15" s="120">
        <f>投入係数表!AM15</f>
        <v>1.3511750367034032E-3</v>
      </c>
      <c r="E15" s="124">
        <f t="shared" si="9"/>
        <v>0.20664706060877974</v>
      </c>
      <c r="F15" s="95">
        <f>分析係数表!C18</f>
        <v>0.30630539049432115</v>
      </c>
      <c r="G15" s="124">
        <f t="shared" si="0"/>
        <v>6.3297108594275925E-2</v>
      </c>
      <c r="H15" s="124">
        <v>9.1758027453738081E-2</v>
      </c>
      <c r="I15" s="124">
        <f t="shared" si="1"/>
        <v>9.1758027453738081E-2</v>
      </c>
      <c r="J15" s="95">
        <f>分析係数表!G18</f>
        <v>0.21755179396051724</v>
      </c>
      <c r="K15" s="125">
        <f t="shared" si="2"/>
        <v>1.9962123482839111E-2</v>
      </c>
      <c r="L15" s="89"/>
      <c r="M15" s="90"/>
      <c r="N15" s="91">
        <f>分析係数表!H18</f>
        <v>5.3704565311248737E-4</v>
      </c>
      <c r="O15" s="92">
        <f t="shared" si="3"/>
        <v>1.8761292192718007E-2</v>
      </c>
      <c r="P15" s="86">
        <f>分析係数表!C18</f>
        <v>0.30630539049432115</v>
      </c>
      <c r="Q15" s="92">
        <f t="shared" si="4"/>
        <v>5.7466849312685477E-3</v>
      </c>
      <c r="R15" s="93">
        <v>1.5185802090922084E-2</v>
      </c>
      <c r="S15" s="94">
        <f t="shared" si="5"/>
        <v>0.10694382954466017</v>
      </c>
      <c r="T15" s="95">
        <f>分析係数表!F18</f>
        <v>0.4635011306393737</v>
      </c>
      <c r="U15" s="96">
        <f t="shared" si="6"/>
        <v>4.9568585908854448E-2</v>
      </c>
      <c r="V15" s="97">
        <f>分析係数表!D18</f>
        <v>4.1488554421314744E-2</v>
      </c>
      <c r="W15" s="98">
        <f t="shared" si="7"/>
        <v>0</v>
      </c>
      <c r="X15" s="86">
        <f>分析係数表!E18</f>
        <v>3.8178621954614265E-2</v>
      </c>
      <c r="Y15" s="99">
        <f t="shared" si="8"/>
        <v>0</v>
      </c>
    </row>
    <row r="16" spans="1:25">
      <c r="A16" s="10" t="s">
        <v>4</v>
      </c>
      <c r="B16" s="9" t="s">
        <v>32</v>
      </c>
      <c r="C16" s="100"/>
      <c r="D16" s="120">
        <f>投入係数表!AM16</f>
        <v>2.7023500734068063E-5</v>
      </c>
      <c r="E16" s="124">
        <f t="shared" si="9"/>
        <v>4.132941212175595E-3</v>
      </c>
      <c r="F16" s="95">
        <f>分析係数表!C19</f>
        <v>0.36966314955627488</v>
      </c>
      <c r="G16" s="124">
        <f t="shared" si="0"/>
        <v>1.527796065423759E-3</v>
      </c>
      <c r="H16" s="124">
        <v>3.4130606012795113E-2</v>
      </c>
      <c r="I16" s="124">
        <f t="shared" si="1"/>
        <v>3.4130606012795113E-2</v>
      </c>
      <c r="J16" s="95">
        <f>分析係数表!G19</f>
        <v>4.2381117789262797E-2</v>
      </c>
      <c r="K16" s="125">
        <f t="shared" si="2"/>
        <v>1.4464932336471907E-3</v>
      </c>
      <c r="L16" s="89"/>
      <c r="M16" s="90"/>
      <c r="N16" s="91">
        <f>分析係数表!H19</f>
        <v>-1.254655481313475E-4</v>
      </c>
      <c r="O16" s="92">
        <f t="shared" si="3"/>
        <v>-4.3830460128846775E-3</v>
      </c>
      <c r="P16" s="86">
        <f>分析係数表!C19</f>
        <v>0.36966314955627488</v>
      </c>
      <c r="Q16" s="92">
        <f t="shared" si="4"/>
        <v>-1.6202505937730229E-3</v>
      </c>
      <c r="R16" s="93">
        <v>1.0283174552058532E-2</v>
      </c>
      <c r="S16" s="94">
        <f t="shared" si="5"/>
        <v>4.4413780564853643E-2</v>
      </c>
      <c r="T16" s="95">
        <f>分析係数表!F19</f>
        <v>0.17645477862102601</v>
      </c>
      <c r="U16" s="96">
        <f t="shared" si="6"/>
        <v>7.8370238172940782E-3</v>
      </c>
      <c r="V16" s="97">
        <f>分析係数表!D19</f>
        <v>8.3109656186295868E-3</v>
      </c>
      <c r="W16" s="98">
        <f t="shared" si="7"/>
        <v>0</v>
      </c>
      <c r="X16" s="86">
        <f>分析係数表!E19</f>
        <v>8.1137788631236215E-3</v>
      </c>
      <c r="Y16" s="99">
        <f t="shared" si="8"/>
        <v>0</v>
      </c>
    </row>
    <row r="17" spans="1:25">
      <c r="A17" s="10" t="s">
        <v>5</v>
      </c>
      <c r="B17" s="9" t="s">
        <v>33</v>
      </c>
      <c r="C17" s="100"/>
      <c r="D17" s="120">
        <f>投入係数表!AM17</f>
        <v>3.4750532975215648E-4</v>
      </c>
      <c r="E17" s="124">
        <f t="shared" si="9"/>
        <v>5.3147040900320533E-2</v>
      </c>
      <c r="F17" s="95">
        <f>分析係数表!C20</f>
        <v>0.11840151680286914</v>
      </c>
      <c r="G17" s="124">
        <f t="shared" si="0"/>
        <v>6.2926902561820756E-3</v>
      </c>
      <c r="H17" s="124">
        <v>1.3350233510652166E-2</v>
      </c>
      <c r="I17" s="124">
        <f t="shared" si="1"/>
        <v>1.3350233510652166E-2</v>
      </c>
      <c r="J17" s="95">
        <f>分析係数表!G20</f>
        <v>0.11103277983246747</v>
      </c>
      <c r="K17" s="125">
        <f t="shared" si="2"/>
        <v>1.4823135381002712E-3</v>
      </c>
      <c r="L17" s="89"/>
      <c r="M17" s="90"/>
      <c r="N17" s="91">
        <f>分析係数表!H20</f>
        <v>6.0558701736942728E-4</v>
      </c>
      <c r="O17" s="92">
        <f t="shared" si="3"/>
        <v>2.115573399605316E-2</v>
      </c>
      <c r="P17" s="86">
        <f>分析係数表!C20</f>
        <v>0.11840151680286914</v>
      </c>
      <c r="Q17" s="92">
        <f t="shared" si="4"/>
        <v>2.5048709942107183E-3</v>
      </c>
      <c r="R17" s="93">
        <v>6.5329135258479377E-3</v>
      </c>
      <c r="S17" s="94">
        <f t="shared" si="5"/>
        <v>1.9883147036500105E-2</v>
      </c>
      <c r="T17" s="95">
        <f>分析係数表!F20</f>
        <v>0.24737258814980315</v>
      </c>
      <c r="U17" s="96">
        <f t="shared" si="6"/>
        <v>4.9185455429821192E-3</v>
      </c>
      <c r="V17" s="97">
        <f>分析係数表!D20</f>
        <v>2.4837040813006365E-2</v>
      </c>
      <c r="W17" s="98">
        <f t="shared" si="7"/>
        <v>0</v>
      </c>
      <c r="X17" s="86">
        <f>分析係数表!E20</f>
        <v>2.4562278789456368E-2</v>
      </c>
      <c r="Y17" s="99">
        <f t="shared" si="8"/>
        <v>0</v>
      </c>
    </row>
    <row r="18" spans="1:25">
      <c r="A18" s="10" t="s">
        <v>6</v>
      </c>
      <c r="B18" s="9" t="s">
        <v>34</v>
      </c>
      <c r="C18" s="100"/>
      <c r="D18" s="120">
        <f>投入係数表!AM18</f>
        <v>2.4789839501517751E-3</v>
      </c>
      <c r="E18" s="124">
        <f t="shared" si="9"/>
        <v>0.37913277901067061</v>
      </c>
      <c r="F18" s="95">
        <f>分析係数表!C21</f>
        <v>0.26258212636596168</v>
      </c>
      <c r="G18" s="124">
        <f t="shared" si="0"/>
        <v>9.9553491287658127E-2</v>
      </c>
      <c r="H18" s="124">
        <v>0.15129053954222021</v>
      </c>
      <c r="I18" s="124">
        <f t="shared" si="1"/>
        <v>0.15129053954222021</v>
      </c>
      <c r="J18" s="95">
        <f>分析係数表!G21</f>
        <v>0.28467983327929475</v>
      </c>
      <c r="K18" s="125">
        <f t="shared" si="2"/>
        <v>4.3069365573613801E-2</v>
      </c>
      <c r="L18" s="89"/>
      <c r="M18" s="90"/>
      <c r="N18" s="91">
        <f>分析係数表!H21</f>
        <v>1.0324354165676096E-3</v>
      </c>
      <c r="O18" s="92">
        <f t="shared" si="3"/>
        <v>3.606736672771902E-2</v>
      </c>
      <c r="P18" s="86">
        <f>分析係数表!C21</f>
        <v>0.26258212636596168</v>
      </c>
      <c r="Q18" s="92">
        <f t="shared" si="4"/>
        <v>9.4706458477853972E-3</v>
      </c>
      <c r="R18" s="93">
        <v>2.7512848744686659E-2</v>
      </c>
      <c r="S18" s="94">
        <f t="shared" si="5"/>
        <v>0.17880338828690687</v>
      </c>
      <c r="T18" s="95">
        <f>分析係数表!F21</f>
        <v>0.42515189534375575</v>
      </c>
      <c r="U18" s="96">
        <f t="shared" si="6"/>
        <v>7.6018599424063957E-2</v>
      </c>
      <c r="V18" s="97">
        <f>分析係数表!D21</f>
        <v>6.1343946819791585E-2</v>
      </c>
      <c r="W18" s="98">
        <f t="shared" si="7"/>
        <v>0</v>
      </c>
      <c r="X18" s="86">
        <f>分析係数表!E21</f>
        <v>5.4343995376178865E-2</v>
      </c>
      <c r="Y18" s="99">
        <f t="shared" si="8"/>
        <v>0</v>
      </c>
    </row>
    <row r="19" spans="1:25">
      <c r="A19" s="10" t="s">
        <v>7</v>
      </c>
      <c r="B19" s="9" t="s">
        <v>277</v>
      </c>
      <c r="C19" s="100"/>
      <c r="D19" s="120">
        <f>投入係数表!AM19</f>
        <v>6.7558751835170156E-6</v>
      </c>
      <c r="E19" s="124">
        <f t="shared" si="9"/>
        <v>1.0332353030438988E-3</v>
      </c>
      <c r="F19" s="95">
        <f>分析係数表!C22</f>
        <v>0.19256748567873505</v>
      </c>
      <c r="G19" s="124">
        <f t="shared" si="0"/>
        <v>1.9896752442166945E-4</v>
      </c>
      <c r="H19" s="124">
        <v>2.9768584795662828E-2</v>
      </c>
      <c r="I19" s="124">
        <f t="shared" si="1"/>
        <v>2.9768584795662828E-2</v>
      </c>
      <c r="J19" s="95">
        <f>分析係数表!G22</f>
        <v>0.19753386347788673</v>
      </c>
      <c r="K19" s="125">
        <f t="shared" si="2"/>
        <v>5.8803035649563559E-3</v>
      </c>
      <c r="L19" s="89"/>
      <c r="M19" s="90"/>
      <c r="N19" s="91">
        <f>分析係数表!H22</f>
        <v>4.8211298587508529E-5</v>
      </c>
      <c r="O19" s="92">
        <f t="shared" si="3"/>
        <v>1.6842260142103159E-3</v>
      </c>
      <c r="P19" s="86">
        <f>分析係数表!C22</f>
        <v>0.19256748567873505</v>
      </c>
      <c r="Q19" s="92">
        <f t="shared" si="4"/>
        <v>3.2432716887119802E-4</v>
      </c>
      <c r="R19" s="93">
        <v>7.9169322739350099E-3</v>
      </c>
      <c r="S19" s="94">
        <f t="shared" si="5"/>
        <v>3.7685517069597836E-2</v>
      </c>
      <c r="T19" s="95">
        <f>分析係数表!F22</f>
        <v>0.41915604646677446</v>
      </c>
      <c r="U19" s="96">
        <f t="shared" si="6"/>
        <v>1.5796112343948773E-2</v>
      </c>
      <c r="V19" s="97">
        <f>分析係数表!D22</f>
        <v>2.9425619037728289E-2</v>
      </c>
      <c r="W19" s="98">
        <f t="shared" si="7"/>
        <v>0</v>
      </c>
      <c r="X19" s="86">
        <f>分析係数表!E22</f>
        <v>2.8940662878506891E-2</v>
      </c>
      <c r="Y19" s="99">
        <f t="shared" si="8"/>
        <v>0</v>
      </c>
    </row>
    <row r="20" spans="1:25">
      <c r="A20" s="10" t="s">
        <v>8</v>
      </c>
      <c r="B20" s="9" t="s">
        <v>278</v>
      </c>
      <c r="C20" s="100"/>
      <c r="D20" s="120">
        <f>投入係数表!AM20</f>
        <v>8.0226017804264567E-6</v>
      </c>
      <c r="E20" s="124">
        <f t="shared" si="9"/>
        <v>1.2269669223646297E-3</v>
      </c>
      <c r="F20" s="95">
        <f>分析係数表!C23</f>
        <v>0.20116432520583094</v>
      </c>
      <c r="G20" s="124">
        <f t="shared" si="0"/>
        <v>2.4682197298735587E-4</v>
      </c>
      <c r="H20" s="124">
        <v>3.0512199608311752E-2</v>
      </c>
      <c r="I20" s="124">
        <f t="shared" si="1"/>
        <v>3.0512199608311752E-2</v>
      </c>
      <c r="J20" s="95">
        <f>分析係数表!G23</f>
        <v>0.20785566100352021</v>
      </c>
      <c r="K20" s="125">
        <f t="shared" si="2"/>
        <v>6.3421334182569896E-3</v>
      </c>
      <c r="L20" s="89"/>
      <c r="M20" s="90"/>
      <c r="N20" s="91">
        <f>分析係数表!H23</f>
        <v>2.5225877402069866E-5</v>
      </c>
      <c r="O20" s="92">
        <f t="shared" si="3"/>
        <v>8.8124734650591396E-4</v>
      </c>
      <c r="P20" s="86">
        <f>分析係数表!C23</f>
        <v>0.20116432520583094</v>
      </c>
      <c r="Q20" s="92">
        <f t="shared" si="4"/>
        <v>1.7727552779929126E-4</v>
      </c>
      <c r="R20" s="93">
        <v>7.5467800268362939E-3</v>
      </c>
      <c r="S20" s="94">
        <f t="shared" si="5"/>
        <v>3.8058979635148045E-2</v>
      </c>
      <c r="T20" s="95">
        <f>分析係数表!F23</f>
        <v>0.42478695148042223</v>
      </c>
      <c r="U20" s="96">
        <f t="shared" si="6"/>
        <v>1.6166957935670009E-2</v>
      </c>
      <c r="V20" s="97">
        <f>分析係数表!D23</f>
        <v>3.5044555722743287E-2</v>
      </c>
      <c r="W20" s="98">
        <f t="shared" si="7"/>
        <v>0</v>
      </c>
      <c r="X20" s="86">
        <f>分析係数表!E23</f>
        <v>3.4275414947972954E-2</v>
      </c>
      <c r="Y20" s="99">
        <f t="shared" si="8"/>
        <v>0</v>
      </c>
    </row>
    <row r="21" spans="1:25">
      <c r="A21" s="10" t="s">
        <v>9</v>
      </c>
      <c r="B21" s="9" t="s">
        <v>279</v>
      </c>
      <c r="C21" s="100"/>
      <c r="D21" s="120">
        <f>投入係数表!AM21</f>
        <v>4.6995556745340239E-4</v>
      </c>
      <c r="E21" s="124">
        <f t="shared" si="9"/>
        <v>7.1874430767991201E-2</v>
      </c>
      <c r="F21" s="95">
        <f>分析係数表!C24</f>
        <v>0.46796458506974481</v>
      </c>
      <c r="G21" s="124">
        <f t="shared" si="0"/>
        <v>3.36346881714671E-2</v>
      </c>
      <c r="H21" s="124">
        <v>6.8434590832868458E-2</v>
      </c>
      <c r="I21" s="124">
        <f t="shared" si="1"/>
        <v>6.8434590832868458E-2</v>
      </c>
      <c r="J21" s="95">
        <f>分析係数表!G24</f>
        <v>0.19290112247208774</v>
      </c>
      <c r="K21" s="125">
        <f t="shared" si="2"/>
        <v>1.3201109387578371E-2</v>
      </c>
      <c r="L21" s="89"/>
      <c r="M21" s="90"/>
      <c r="N21" s="91">
        <f>分析係数表!H24</f>
        <v>1.1220536652328578E-3</v>
      </c>
      <c r="O21" s="92">
        <f t="shared" si="3"/>
        <v>3.9198113879779506E-2</v>
      </c>
      <c r="P21" s="86">
        <f>分析係数表!C24</f>
        <v>0.46796458506974481</v>
      </c>
      <c r="Q21" s="92">
        <f t="shared" si="4"/>
        <v>1.8343329097267623E-2</v>
      </c>
      <c r="R21" s="93">
        <v>3.7226637828953829E-2</v>
      </c>
      <c r="S21" s="94">
        <f t="shared" si="5"/>
        <v>0.10566122866182229</v>
      </c>
      <c r="T21" s="95">
        <f>分析係数表!F24</f>
        <v>0.36341689561906876</v>
      </c>
      <c r="U21" s="96">
        <f t="shared" si="6"/>
        <v>3.8399075707576023E-2</v>
      </c>
      <c r="V21" s="97">
        <f>分析係数表!D24</f>
        <v>4.5804723184795566E-2</v>
      </c>
      <c r="W21" s="98">
        <f t="shared" si="7"/>
        <v>0</v>
      </c>
      <c r="X21" s="86">
        <f>分析係数表!E24</f>
        <v>4.4933066139114755E-2</v>
      </c>
      <c r="Y21" s="99">
        <f t="shared" si="8"/>
        <v>0</v>
      </c>
    </row>
    <row r="22" spans="1:25">
      <c r="A22" s="10" t="s">
        <v>10</v>
      </c>
      <c r="B22" s="9" t="s">
        <v>280</v>
      </c>
      <c r="C22" s="100"/>
      <c r="D22" s="120">
        <f>投入係数表!AM22</f>
        <v>1.0978297173215151E-5</v>
      </c>
      <c r="E22" s="124">
        <f t="shared" si="9"/>
        <v>1.6790073674463355E-3</v>
      </c>
      <c r="F22" s="95">
        <f>分析係数表!C25</f>
        <v>0.11839811615034102</v>
      </c>
      <c r="G22" s="124">
        <f t="shared" si="0"/>
        <v>1.9879130930818952E-4</v>
      </c>
      <c r="H22" s="124">
        <v>2.363800187079303E-2</v>
      </c>
      <c r="I22" s="124">
        <f t="shared" si="1"/>
        <v>2.363800187079303E-2</v>
      </c>
      <c r="J22" s="95">
        <f>分析係数表!G25</f>
        <v>0.19601885967651284</v>
      </c>
      <c r="K22" s="125">
        <f t="shared" si="2"/>
        <v>4.6334941717441269E-3</v>
      </c>
      <c r="L22" s="89"/>
      <c r="M22" s="90"/>
      <c r="N22" s="91">
        <f>分析係数表!H25</f>
        <v>4.7721717414244671E-4</v>
      </c>
      <c r="O22" s="92">
        <f t="shared" si="3"/>
        <v>1.6671228584722076E-2</v>
      </c>
      <c r="P22" s="86">
        <f>分析係数表!C25</f>
        <v>0.11839811615034102</v>
      </c>
      <c r="Q22" s="92">
        <f t="shared" si="4"/>
        <v>1.9738420583428097E-3</v>
      </c>
      <c r="R22" s="93">
        <v>1.2452006231224217E-2</v>
      </c>
      <c r="S22" s="94">
        <f t="shared" si="5"/>
        <v>3.6090008102017249E-2</v>
      </c>
      <c r="T22" s="95">
        <f>分析係数表!F25</f>
        <v>0.34892899519140697</v>
      </c>
      <c r="U22" s="96">
        <f t="shared" si="6"/>
        <v>1.2592850263486615E-2</v>
      </c>
      <c r="V22" s="97">
        <f>分析係数表!D25</f>
        <v>3.4959095734715541E-2</v>
      </c>
      <c r="W22" s="98">
        <f t="shared" si="7"/>
        <v>0</v>
      </c>
      <c r="X22" s="86">
        <f>分析係数表!E25</f>
        <v>3.4440766876912506E-2</v>
      </c>
      <c r="Y22" s="99">
        <f t="shared" si="8"/>
        <v>0</v>
      </c>
    </row>
    <row r="23" spans="1:25">
      <c r="A23" s="10" t="s">
        <v>11</v>
      </c>
      <c r="B23" s="9" t="s">
        <v>35</v>
      </c>
      <c r="C23" s="100"/>
      <c r="D23" s="120">
        <f>投入係数表!AM23</f>
        <v>1.7311930157762353E-4</v>
      </c>
      <c r="E23" s="124">
        <f t="shared" si="9"/>
        <v>2.6476654640499905E-2</v>
      </c>
      <c r="F23" s="95">
        <f>分析係数表!C26</f>
        <v>0.29113960871661038</v>
      </c>
      <c r="G23" s="124">
        <f t="shared" si="0"/>
        <v>7.7084028721599689E-3</v>
      </c>
      <c r="H23" s="124">
        <v>3.6275075067572354E-2</v>
      </c>
      <c r="I23" s="124">
        <f t="shared" si="1"/>
        <v>3.6275075067572354E-2</v>
      </c>
      <c r="J23" s="95">
        <f>分析係数表!G26</f>
        <v>0.2004458717578543</v>
      </c>
      <c r="K23" s="125">
        <f t="shared" si="2"/>
        <v>7.271189045001146E-3</v>
      </c>
      <c r="L23" s="89"/>
      <c r="M23" s="90"/>
      <c r="N23" s="91">
        <f>分析係数表!H26</f>
        <v>1.0726059667332082E-2</v>
      </c>
      <c r="O23" s="92">
        <f t="shared" si="3"/>
        <v>0.37470695150230571</v>
      </c>
      <c r="P23" s="86">
        <f>分析係数表!C26</f>
        <v>0.29113960871661038</v>
      </c>
      <c r="Q23" s="92">
        <f t="shared" si="4"/>
        <v>0.10909203524377518</v>
      </c>
      <c r="R23" s="93">
        <v>0.12274067221196354</v>
      </c>
      <c r="S23" s="94">
        <f t="shared" si="5"/>
        <v>0.15901574727953588</v>
      </c>
      <c r="T23" s="95">
        <f>分析係数表!F26</f>
        <v>0.34176102976079403</v>
      </c>
      <c r="U23" s="96">
        <f t="shared" si="6"/>
        <v>5.4345385538436368E-2</v>
      </c>
      <c r="V23" s="97">
        <f>分析係数表!D26</f>
        <v>2.5195355338839619E-2</v>
      </c>
      <c r="W23" s="98">
        <f t="shared" si="7"/>
        <v>0</v>
      </c>
      <c r="X23" s="86">
        <f>分析係数表!E26</f>
        <v>2.4685974681555249E-2</v>
      </c>
      <c r="Y23" s="99">
        <f t="shared" si="8"/>
        <v>0</v>
      </c>
    </row>
    <row r="24" spans="1:25">
      <c r="A24" s="10" t="s">
        <v>12</v>
      </c>
      <c r="B24" s="9" t="s">
        <v>389</v>
      </c>
      <c r="C24" s="100"/>
      <c r="D24" s="120">
        <f>投入係数表!AM24</f>
        <v>1.2625041749197424E-4</v>
      </c>
      <c r="E24" s="124">
        <f t="shared" si="9"/>
        <v>1.930858472563286E-2</v>
      </c>
      <c r="F24" s="95">
        <f>分析係数表!C27</f>
        <v>0.22390034937983039</v>
      </c>
      <c r="G24" s="124">
        <f t="shared" si="0"/>
        <v>4.3231988660992534E-3</v>
      </c>
      <c r="H24" s="124">
        <v>8.2445864992396391E-3</v>
      </c>
      <c r="I24" s="124">
        <f t="shared" si="1"/>
        <v>8.2445864992396391E-3</v>
      </c>
      <c r="J24" s="95">
        <f>分析係数表!G27</f>
        <v>0.17801424712710151</v>
      </c>
      <c r="K24" s="125">
        <f t="shared" si="2"/>
        <v>1.4676538585364099E-3</v>
      </c>
      <c r="L24" s="89"/>
      <c r="M24" s="90"/>
      <c r="N24" s="91">
        <f>分析係数表!H27</f>
        <v>1.001616696609949E-2</v>
      </c>
      <c r="O24" s="92">
        <f t="shared" si="3"/>
        <v>0.34990737568204883</v>
      </c>
      <c r="P24" s="86">
        <f>分析係数表!C27</f>
        <v>0.22390034937983039</v>
      </c>
      <c r="Q24" s="92">
        <f t="shared" si="4"/>
        <v>7.8344383665790301E-2</v>
      </c>
      <c r="R24" s="93">
        <v>8.0007571677244121E-2</v>
      </c>
      <c r="S24" s="94">
        <f t="shared" si="5"/>
        <v>8.8252158176483755E-2</v>
      </c>
      <c r="T24" s="95">
        <f>分析係数表!F27</f>
        <v>0.3354402389489512</v>
      </c>
      <c r="U24" s="96">
        <f t="shared" si="6"/>
        <v>2.9603325026480349E-2</v>
      </c>
      <c r="V24" s="97">
        <f>分析係数表!D27</f>
        <v>2.2648101403620974E-2</v>
      </c>
      <c r="W24" s="98">
        <f t="shared" si="7"/>
        <v>0</v>
      </c>
      <c r="X24" s="86">
        <f>分析係数表!E27</f>
        <v>2.2430380263578655E-2</v>
      </c>
      <c r="Y24" s="99">
        <f t="shared" si="8"/>
        <v>0</v>
      </c>
    </row>
    <row r="25" spans="1:25">
      <c r="A25" s="10" t="s">
        <v>13</v>
      </c>
      <c r="B25" s="9" t="s">
        <v>197</v>
      </c>
      <c r="C25" s="100"/>
      <c r="D25" s="120">
        <f>投入係数表!AM25</f>
        <v>2.7023500734068063E-5</v>
      </c>
      <c r="E25" s="124">
        <f t="shared" si="9"/>
        <v>4.132941212175595E-3</v>
      </c>
      <c r="F25" s="95">
        <f>分析係数表!C28</f>
        <v>0.22512814125204084</v>
      </c>
      <c r="G25" s="124">
        <f t="shared" si="0"/>
        <v>9.3044137300104818E-4</v>
      </c>
      <c r="H25" s="124">
        <v>5.1184907462800404E-2</v>
      </c>
      <c r="I25" s="124">
        <f t="shared" si="1"/>
        <v>5.1184907462800404E-2</v>
      </c>
      <c r="J25" s="95">
        <f>分析係数表!G28</f>
        <v>0.17968722251031818</v>
      </c>
      <c r="K25" s="125">
        <f t="shared" si="2"/>
        <v>9.1972738564382612E-3</v>
      </c>
      <c r="L25" s="89"/>
      <c r="M25" s="90"/>
      <c r="N25" s="91">
        <f>分析係数表!H28</f>
        <v>8.1409051127791718E-3</v>
      </c>
      <c r="O25" s="92">
        <f t="shared" si="3"/>
        <v>0.2843964915251832</v>
      </c>
      <c r="P25" s="86">
        <f>分析係数表!C28</f>
        <v>0.22512814125204084</v>
      </c>
      <c r="Q25" s="92">
        <f t="shared" si="4"/>
        <v>6.4025653515666275E-2</v>
      </c>
      <c r="R25" s="93">
        <v>8.2392239664099795E-2</v>
      </c>
      <c r="S25" s="94">
        <f t="shared" si="5"/>
        <v>0.13357714712690019</v>
      </c>
      <c r="T25" s="95">
        <f>分析係数表!F28</f>
        <v>0.30733691598411605</v>
      </c>
      <c r="U25" s="96">
        <f t="shared" si="6"/>
        <v>4.1053188443938037E-2</v>
      </c>
      <c r="V25" s="97">
        <f>分析係数表!D28</f>
        <v>2.8688437249149327E-2</v>
      </c>
      <c r="W25" s="98">
        <f t="shared" si="7"/>
        <v>0</v>
      </c>
      <c r="X25" s="86">
        <f>分析係数表!E28</f>
        <v>2.8133457885501985E-2</v>
      </c>
      <c r="Y25" s="99">
        <f t="shared" si="8"/>
        <v>0</v>
      </c>
    </row>
    <row r="26" spans="1:25">
      <c r="A26" s="10" t="s">
        <v>14</v>
      </c>
      <c r="B26" s="9" t="s">
        <v>55</v>
      </c>
      <c r="C26" s="100"/>
      <c r="D26" s="120">
        <f>投入係数表!AM26</f>
        <v>6.3479892193121761E-3</v>
      </c>
      <c r="E26" s="124">
        <f t="shared" si="9"/>
        <v>0.97085372162262329</v>
      </c>
      <c r="F26" s="95">
        <f>分析係数表!C29</f>
        <v>0.20292812083079403</v>
      </c>
      <c r="G26" s="124">
        <f t="shared" si="0"/>
        <v>0.19701352133046177</v>
      </c>
      <c r="H26" s="124">
        <v>0.27780008360049907</v>
      </c>
      <c r="I26" s="124">
        <f t="shared" si="1"/>
        <v>0.27780008360049907</v>
      </c>
      <c r="J26" s="95">
        <f>分析係数表!G29</f>
        <v>0.25422836329948895</v>
      </c>
      <c r="K26" s="125">
        <f t="shared" si="2"/>
        <v>7.0624660578216078E-2</v>
      </c>
      <c r="L26" s="89"/>
      <c r="M26" s="90"/>
      <c r="N26" s="91">
        <f>分析係数表!H29</f>
        <v>1.2173975242294967E-2</v>
      </c>
      <c r="O26" s="92">
        <f t="shared" si="3"/>
        <v>0.42528880988777185</v>
      </c>
      <c r="P26" s="86">
        <f>分析係数表!C29</f>
        <v>0.20292812083079403</v>
      </c>
      <c r="Q26" s="92">
        <f t="shared" si="4"/>
        <v>8.6303059000890359E-2</v>
      </c>
      <c r="R26" s="93">
        <v>0.1258503560199398</v>
      </c>
      <c r="S26" s="94">
        <f t="shared" si="5"/>
        <v>0.40365043962043889</v>
      </c>
      <c r="T26" s="95">
        <f>分析係数表!F29</f>
        <v>0.40384720428768384</v>
      </c>
      <c r="U26" s="96">
        <f t="shared" si="6"/>
        <v>0.16301310155020879</v>
      </c>
      <c r="V26" s="97">
        <f>分析係数表!D29</f>
        <v>7.670374473161555E-2</v>
      </c>
      <c r="W26" s="98">
        <f t="shared" si="7"/>
        <v>0</v>
      </c>
      <c r="X26" s="86">
        <f>分析係数表!E29</f>
        <v>6.1557890505000185E-2</v>
      </c>
      <c r="Y26" s="99">
        <f t="shared" si="8"/>
        <v>0</v>
      </c>
    </row>
    <row r="27" spans="1:25">
      <c r="A27" s="10" t="s">
        <v>15</v>
      </c>
      <c r="B27" s="9" t="s">
        <v>36</v>
      </c>
      <c r="C27" s="100"/>
      <c r="D27" s="120">
        <f>投入係数表!AM27</f>
        <v>2.2201494821832792E-3</v>
      </c>
      <c r="E27" s="124">
        <f t="shared" si="9"/>
        <v>0.33954695146280117</v>
      </c>
      <c r="F27" s="95">
        <f>分析係数表!C30</f>
        <v>1</v>
      </c>
      <c r="G27" s="124">
        <f t="shared" si="0"/>
        <v>0.33954695146280117</v>
      </c>
      <c r="H27" s="124">
        <v>0.60069993281781597</v>
      </c>
      <c r="I27" s="124">
        <f t="shared" si="1"/>
        <v>0.60069993281781597</v>
      </c>
      <c r="J27" s="95">
        <f>分析係数表!G30</f>
        <v>0.34673715455884868</v>
      </c>
      <c r="K27" s="125">
        <f t="shared" si="2"/>
        <v>0.20828498544894108</v>
      </c>
      <c r="L27" s="89"/>
      <c r="M27" s="90"/>
      <c r="N27" s="91">
        <f>分析係数表!H30</f>
        <v>0</v>
      </c>
      <c r="O27" s="92">
        <f t="shared" si="3"/>
        <v>0</v>
      </c>
      <c r="P27" s="86">
        <f>分析係数表!C30</f>
        <v>1</v>
      </c>
      <c r="Q27" s="92">
        <f t="shared" si="4"/>
        <v>0</v>
      </c>
      <c r="R27" s="93">
        <v>0.15020828501776157</v>
      </c>
      <c r="S27" s="94">
        <f t="shared" si="5"/>
        <v>0.75090821783557749</v>
      </c>
      <c r="T27" s="95">
        <f>分析係数表!F30</f>
        <v>0.44336430675838301</v>
      </c>
      <c r="U27" s="96">
        <f t="shared" si="6"/>
        <v>0.33292590143984369</v>
      </c>
      <c r="V27" s="97">
        <f>分析係数表!D30</f>
        <v>8.6867041025616112E-2</v>
      </c>
      <c r="W27" s="98">
        <f t="shared" si="7"/>
        <v>0</v>
      </c>
      <c r="X27" s="86">
        <f>分析係数表!E30</f>
        <v>6.5897217034789901E-2</v>
      </c>
      <c r="Y27" s="99">
        <f t="shared" si="8"/>
        <v>0</v>
      </c>
    </row>
    <row r="28" spans="1:25">
      <c r="A28" s="10" t="s">
        <v>16</v>
      </c>
      <c r="B28" s="9" t="s">
        <v>198</v>
      </c>
      <c r="C28" s="100"/>
      <c r="D28" s="120">
        <f>投入係数表!AM28</f>
        <v>3.5576438716400607E-2</v>
      </c>
      <c r="E28" s="124">
        <f t="shared" si="9"/>
        <v>5.4410171058291708</v>
      </c>
      <c r="F28" s="95">
        <f>分析係数表!C31</f>
        <v>0.99667993786519227</v>
      </c>
      <c r="G28" s="124">
        <f t="shared" si="0"/>
        <v>5.4229525909612661</v>
      </c>
      <c r="H28" s="124">
        <v>6.8546712411300001</v>
      </c>
      <c r="I28" s="124">
        <f t="shared" si="1"/>
        <v>6.8546712411300001</v>
      </c>
      <c r="J28" s="95">
        <f>分析係数表!G31</f>
        <v>7.0744430198025232E-2</v>
      </c>
      <c r="K28" s="125">
        <f t="shared" si="2"/>
        <v>0.48492981114853229</v>
      </c>
      <c r="L28" s="89"/>
      <c r="M28" s="90"/>
      <c r="N28" s="91">
        <f>分析係数表!H31</f>
        <v>1.5783931066306964E-2</v>
      </c>
      <c r="O28" s="92">
        <f t="shared" si="3"/>
        <v>0.55139994331669706</v>
      </c>
      <c r="P28" s="86">
        <f>分析係数表!C31</f>
        <v>0.99667993786519227</v>
      </c>
      <c r="Q28" s="92">
        <f t="shared" si="4"/>
        <v>0.54956926124375616</v>
      </c>
      <c r="R28" s="93">
        <v>1.0420207548689093</v>
      </c>
      <c r="S28" s="94">
        <f t="shared" si="5"/>
        <v>7.8966919959989097</v>
      </c>
      <c r="T28" s="95">
        <f>分析係数表!F31</f>
        <v>0.308369223350977</v>
      </c>
      <c r="U28" s="96">
        <f t="shared" si="6"/>
        <v>2.4350967778480603</v>
      </c>
      <c r="V28" s="97">
        <f>分析係数表!D31</f>
        <v>6.5953615120199595E-3</v>
      </c>
      <c r="W28" s="98">
        <f t="shared" si="7"/>
        <v>0</v>
      </c>
      <c r="X28" s="86">
        <f>分析係数表!E31</f>
        <v>6.5953615120199595E-3</v>
      </c>
      <c r="Y28" s="99">
        <f t="shared" si="8"/>
        <v>0</v>
      </c>
    </row>
    <row r="29" spans="1:25">
      <c r="A29" s="10" t="s">
        <v>17</v>
      </c>
      <c r="B29" s="9" t="s">
        <v>281</v>
      </c>
      <c r="C29" s="100"/>
      <c r="D29" s="120">
        <f>投入係数表!AM29</f>
        <v>8.6314750313409277E-3</v>
      </c>
      <c r="E29" s="124">
        <f t="shared" si="9"/>
        <v>1.3200872540514612</v>
      </c>
      <c r="F29" s="95">
        <f>分析係数表!C32</f>
        <v>0.99973750468741629</v>
      </c>
      <c r="G29" s="124">
        <f t="shared" si="0"/>
        <v>1.3197407373350711</v>
      </c>
      <c r="H29" s="124">
        <v>1.5564519315789229</v>
      </c>
      <c r="I29" s="124">
        <f t="shared" si="1"/>
        <v>1.5564519315789229</v>
      </c>
      <c r="J29" s="95">
        <f>分析係数表!G32</f>
        <v>0.13654952076677315</v>
      </c>
      <c r="K29" s="125">
        <f t="shared" si="2"/>
        <v>0.21253276535362031</v>
      </c>
      <c r="L29" s="89"/>
      <c r="M29" s="90"/>
      <c r="N29" s="91">
        <f>分析係数表!H32</f>
        <v>6.1925380029087757E-3</v>
      </c>
      <c r="O29" s="92">
        <f t="shared" si="3"/>
        <v>0.21633172936742381</v>
      </c>
      <c r="P29" s="86">
        <f>分析係数表!C32</f>
        <v>0.99973750468741629</v>
      </c>
      <c r="Q29" s="92">
        <f t="shared" si="4"/>
        <v>0.21627494330250174</v>
      </c>
      <c r="R29" s="93">
        <v>0.32210505474519885</v>
      </c>
      <c r="S29" s="94">
        <f t="shared" si="5"/>
        <v>1.8785569863241218</v>
      </c>
      <c r="T29" s="95">
        <f>分析係数表!F32</f>
        <v>0.46980830670926516</v>
      </c>
      <c r="U29" s="96">
        <f t="shared" si="6"/>
        <v>0.88256167680179587</v>
      </c>
      <c r="V29" s="97">
        <f>分析係数表!D32</f>
        <v>1.7896698615548455E-2</v>
      </c>
      <c r="W29" s="98">
        <f t="shared" si="7"/>
        <v>0</v>
      </c>
      <c r="X29" s="86">
        <f>分析係数表!E32</f>
        <v>1.7896698615548455E-2</v>
      </c>
      <c r="Y29" s="99">
        <f t="shared" si="8"/>
        <v>0</v>
      </c>
    </row>
    <row r="30" spans="1:25">
      <c r="A30" s="10" t="s">
        <v>18</v>
      </c>
      <c r="B30" s="9" t="s">
        <v>282</v>
      </c>
      <c r="C30" s="100"/>
      <c r="D30" s="120">
        <f>投入係数表!AM30</f>
        <v>1.7188635435663166E-2</v>
      </c>
      <c r="E30" s="124">
        <f t="shared" si="9"/>
        <v>2.6288089197694391</v>
      </c>
      <c r="F30" s="95">
        <f>分析係数表!C33</f>
        <v>0.92720800471848297</v>
      </c>
      <c r="G30" s="124">
        <f t="shared" si="0"/>
        <v>2.4374526732855721</v>
      </c>
      <c r="H30" s="124">
        <v>2.5695011230759337</v>
      </c>
      <c r="I30" s="124">
        <f t="shared" si="1"/>
        <v>2.5695011230759337</v>
      </c>
      <c r="J30" s="95">
        <f>分析係数表!G33</f>
        <v>0.48251618559482062</v>
      </c>
      <c r="K30" s="125">
        <f t="shared" si="2"/>
        <v>1.2398258807882072</v>
      </c>
      <c r="L30" s="89"/>
      <c r="M30" s="90"/>
      <c r="N30" s="91">
        <f>分析係数表!H33</f>
        <v>1.0711870111293417E-3</v>
      </c>
      <c r="O30" s="92">
        <f t="shared" si="3"/>
        <v>3.7421124986989615E-2</v>
      </c>
      <c r="P30" s="86">
        <f>分析係数表!C33</f>
        <v>0.92720800471848297</v>
      </c>
      <c r="Q30" s="92">
        <f t="shared" si="4"/>
        <v>3.4697166633507609E-2</v>
      </c>
      <c r="R30" s="93">
        <v>0.14095276925673303</v>
      </c>
      <c r="S30" s="94">
        <f t="shared" si="5"/>
        <v>2.7104538923326666</v>
      </c>
      <c r="T30" s="95">
        <f>分析係数表!F33</f>
        <v>0.61375438359859724</v>
      </c>
      <c r="U30" s="96">
        <f t="shared" si="6"/>
        <v>1.6635529579610544</v>
      </c>
      <c r="V30" s="97">
        <f>分析係数表!D33</f>
        <v>6.3927479543206545E-2</v>
      </c>
      <c r="W30" s="98">
        <f t="shared" si="7"/>
        <v>0</v>
      </c>
      <c r="X30" s="86">
        <f>分析係数表!E33</f>
        <v>6.2471900008991998E-2</v>
      </c>
      <c r="Y30" s="99">
        <f t="shared" si="8"/>
        <v>0</v>
      </c>
    </row>
    <row r="31" spans="1:25">
      <c r="A31" s="10" t="s">
        <v>19</v>
      </c>
      <c r="B31" s="9" t="s">
        <v>283</v>
      </c>
      <c r="C31" s="100"/>
      <c r="D31" s="120">
        <f>投入係数表!AM31</f>
        <v>8.0120879496721073E-2</v>
      </c>
      <c r="E31" s="124">
        <f t="shared" si="9"/>
        <v>12.253589499242675</v>
      </c>
      <c r="F31" s="95">
        <f>分析係数表!C34</f>
        <v>0.43058167090385968</v>
      </c>
      <c r="G31" s="124">
        <f t="shared" si="0"/>
        <v>5.2761710411539005</v>
      </c>
      <c r="H31" s="124">
        <v>5.9150112834305393</v>
      </c>
      <c r="I31" s="124">
        <f t="shared" si="1"/>
        <v>5.9150112834305393</v>
      </c>
      <c r="J31" s="95">
        <f>分析係数表!G34</f>
        <v>0.40252218378442245</v>
      </c>
      <c r="K31" s="125">
        <f t="shared" si="2"/>
        <v>2.3809232589159599</v>
      </c>
      <c r="L31" s="89"/>
      <c r="M31" s="90"/>
      <c r="N31" s="91">
        <f>分析係数表!H34</f>
        <v>0.17332617383102331</v>
      </c>
      <c r="O31" s="92">
        <f t="shared" si="3"/>
        <v>6.0550215294425787</v>
      </c>
      <c r="P31" s="86">
        <f>分析係数表!C34</f>
        <v>0.43058167090385968</v>
      </c>
      <c r="Q31" s="92">
        <f t="shared" si="4"/>
        <v>2.6071812875062297</v>
      </c>
      <c r="R31" s="93">
        <v>2.9287743746732473</v>
      </c>
      <c r="S31" s="94">
        <f t="shared" si="5"/>
        <v>8.843785658103787</v>
      </c>
      <c r="T31" s="95">
        <f>分析係数表!F34</f>
        <v>0.66293540075026103</v>
      </c>
      <c r="U31" s="96">
        <f t="shared" si="6"/>
        <v>5.8628585894044454</v>
      </c>
      <c r="V31" s="97">
        <f>分析係数表!D34</f>
        <v>0.16067471370017011</v>
      </c>
      <c r="W31" s="98">
        <f t="shared" si="7"/>
        <v>1</v>
      </c>
      <c r="X31" s="86">
        <f>分析係数表!E34</f>
        <v>0.14658203786750718</v>
      </c>
      <c r="Y31" s="99">
        <f t="shared" si="8"/>
        <v>1</v>
      </c>
    </row>
    <row r="32" spans="1:25">
      <c r="A32" s="10" t="s">
        <v>20</v>
      </c>
      <c r="B32" s="9" t="s">
        <v>37</v>
      </c>
      <c r="C32" s="100"/>
      <c r="D32" s="120">
        <f>投入係数表!AM32</f>
        <v>7.6354056839711372E-3</v>
      </c>
      <c r="E32" s="124">
        <f t="shared" si="9"/>
        <v>1.1677496240589262</v>
      </c>
      <c r="F32" s="95">
        <f>分析係数表!C35</f>
        <v>0.85041941808411148</v>
      </c>
      <c r="G32" s="124">
        <f t="shared" si="0"/>
        <v>0.993076955760132</v>
      </c>
      <c r="H32" s="124">
        <v>1.6986685980571383</v>
      </c>
      <c r="I32" s="124">
        <f t="shared" si="1"/>
        <v>1.6986685980571383</v>
      </c>
      <c r="J32" s="95">
        <f>分析係数表!G35</f>
        <v>0.31439227022235533</v>
      </c>
      <c r="K32" s="125">
        <f t="shared" si="2"/>
        <v>0.53404827689860934</v>
      </c>
      <c r="L32" s="89"/>
      <c r="M32" s="90"/>
      <c r="N32" s="91">
        <f>分析係数表!H35</f>
        <v>5.0116599150103677E-2</v>
      </c>
      <c r="O32" s="92">
        <f t="shared" si="3"/>
        <v>1.7507862784311128</v>
      </c>
      <c r="P32" s="86">
        <f>分析係数表!C35</f>
        <v>0.85041941808411148</v>
      </c>
      <c r="Q32" s="92">
        <f t="shared" si="4"/>
        <v>1.4889026480930341</v>
      </c>
      <c r="R32" s="93">
        <v>2.2864932382030059</v>
      </c>
      <c r="S32" s="94">
        <f t="shared" si="5"/>
        <v>3.9851618362601444</v>
      </c>
      <c r="T32" s="95">
        <f>分析係数表!F35</f>
        <v>0.64510687312527537</v>
      </c>
      <c r="U32" s="96">
        <f t="shared" si="6"/>
        <v>2.5708552910879625</v>
      </c>
      <c r="V32" s="97">
        <f>分析係数表!D35</f>
        <v>4.4457450663799247E-2</v>
      </c>
      <c r="W32" s="98">
        <f t="shared" si="7"/>
        <v>0</v>
      </c>
      <c r="X32" s="86">
        <f>分析係数表!E35</f>
        <v>4.3787951741632962E-2</v>
      </c>
      <c r="Y32" s="99">
        <f t="shared" si="8"/>
        <v>0</v>
      </c>
    </row>
    <row r="33" spans="1:25">
      <c r="A33" s="10" t="s">
        <v>21</v>
      </c>
      <c r="B33" s="9" t="s">
        <v>38</v>
      </c>
      <c r="C33" s="100"/>
      <c r="D33" s="120">
        <f>投入係数表!AM33</f>
        <v>1.3047706190366206E-2</v>
      </c>
      <c r="E33" s="124">
        <f t="shared" si="9"/>
        <v>1.9955002562099695</v>
      </c>
      <c r="F33" s="95">
        <f>分析係数表!C36</f>
        <v>0.99367212085214862</v>
      </c>
      <c r="G33" s="124">
        <f t="shared" si="0"/>
        <v>1.9828729717491664</v>
      </c>
      <c r="H33" s="124">
        <v>2.51769362917205</v>
      </c>
      <c r="I33" s="124">
        <f t="shared" si="1"/>
        <v>2.51769362917205</v>
      </c>
      <c r="J33" s="95">
        <f>分析係数表!G36</f>
        <v>5.4622350270852466E-2</v>
      </c>
      <c r="K33" s="125">
        <f t="shared" si="2"/>
        <v>0.13752234328732946</v>
      </c>
      <c r="L33" s="89"/>
      <c r="M33" s="90"/>
      <c r="N33" s="91">
        <f>分析係数表!H36</f>
        <v>0.22260102528255266</v>
      </c>
      <c r="O33" s="92">
        <f t="shared" si="3"/>
        <v>7.7764019753639682</v>
      </c>
      <c r="P33" s="86">
        <f>分析係数表!C36</f>
        <v>0.99367212085214862</v>
      </c>
      <c r="Q33" s="92">
        <f t="shared" si="4"/>
        <v>7.7271938434587524</v>
      </c>
      <c r="R33" s="93">
        <v>8.2343925353613674</v>
      </c>
      <c r="S33" s="94">
        <f t="shared" si="5"/>
        <v>10.752086164533416</v>
      </c>
      <c r="T33" s="95">
        <f>分析係数表!F36</f>
        <v>0.84078106922799567</v>
      </c>
      <c r="U33" s="96">
        <f t="shared" si="6"/>
        <v>9.0401505018479451</v>
      </c>
      <c r="V33" s="97">
        <f>分析係数表!D36</f>
        <v>1.6146279761308086E-2</v>
      </c>
      <c r="W33" s="98">
        <f t="shared" si="7"/>
        <v>0</v>
      </c>
      <c r="X33" s="86">
        <f>分析係数表!E36</f>
        <v>1.4152245516969955E-2</v>
      </c>
      <c r="Y33" s="99">
        <f t="shared" si="8"/>
        <v>0</v>
      </c>
    </row>
    <row r="34" spans="1:25">
      <c r="A34" s="10" t="s">
        <v>22</v>
      </c>
      <c r="B34" s="9" t="s">
        <v>409</v>
      </c>
      <c r="C34" s="100"/>
      <c r="D34" s="120">
        <f>投入係数表!AM34</f>
        <v>2.8271226432023861E-2</v>
      </c>
      <c r="E34" s="124">
        <f t="shared" si="9"/>
        <v>4.3237668572065147</v>
      </c>
      <c r="F34" s="95">
        <f>分析係数表!C37</f>
        <v>0.57178358697686016</v>
      </c>
      <c r="G34" s="124">
        <f t="shared" si="0"/>
        <v>2.4722589228652065</v>
      </c>
      <c r="H34" s="124">
        <v>3.2690756055755466</v>
      </c>
      <c r="I34" s="124">
        <f t="shared" si="1"/>
        <v>3.2690756055755466</v>
      </c>
      <c r="J34" s="95">
        <f>分析係数表!G37</f>
        <v>0.36884830758302428</v>
      </c>
      <c r="K34" s="125">
        <f t="shared" si="2"/>
        <v>1.2057930044774905</v>
      </c>
      <c r="L34" s="89"/>
      <c r="M34" s="90"/>
      <c r="N34" s="91">
        <f>分析係数表!H37</f>
        <v>4.5622990798280361E-2</v>
      </c>
      <c r="O34" s="92">
        <f t="shared" si="3"/>
        <v>1.5938053983148801</v>
      </c>
      <c r="P34" s="86">
        <f>分析係数表!C37</f>
        <v>0.57178358697686016</v>
      </c>
      <c r="Q34" s="92">
        <f t="shared" si="4"/>
        <v>0.91131176759156551</v>
      </c>
      <c r="R34" s="93">
        <v>1.2309301036625713</v>
      </c>
      <c r="S34" s="94">
        <f t="shared" si="5"/>
        <v>4.5000057092381178</v>
      </c>
      <c r="T34" s="95">
        <f>分析係数表!F37</f>
        <v>0.64429400301330442</v>
      </c>
      <c r="U34" s="96">
        <f t="shared" si="6"/>
        <v>2.8993266919877509</v>
      </c>
      <c r="V34" s="97">
        <f>分析係数表!D37</f>
        <v>7.2142948725191447E-2</v>
      </c>
      <c r="W34" s="98">
        <f t="shared" si="7"/>
        <v>0</v>
      </c>
      <c r="X34" s="86">
        <f>分析係数表!E37</f>
        <v>6.9101643267789628E-2</v>
      </c>
      <c r="Y34" s="99">
        <f t="shared" si="8"/>
        <v>0</v>
      </c>
    </row>
    <row r="35" spans="1:25">
      <c r="A35" s="10" t="s">
        <v>23</v>
      </c>
      <c r="B35" s="9" t="s">
        <v>199</v>
      </c>
      <c r="C35" s="100"/>
      <c r="D35" s="120">
        <f>投入係数表!AM35</f>
        <v>1.6253368964945031E-2</v>
      </c>
      <c r="E35" s="124">
        <f t="shared" si="9"/>
        <v>2.4857704075042997</v>
      </c>
      <c r="F35" s="95">
        <f>分析係数表!C38</f>
        <v>0.42668283982472699</v>
      </c>
      <c r="G35" s="124">
        <f t="shared" si="0"/>
        <v>1.0606355766262034</v>
      </c>
      <c r="H35" s="124">
        <v>1.5730383208539565</v>
      </c>
      <c r="I35" s="124">
        <f t="shared" si="1"/>
        <v>1.5730383208539565</v>
      </c>
      <c r="J35" s="95">
        <f>分析係数表!G38</f>
        <v>0.18042179614021467</v>
      </c>
      <c r="K35" s="125">
        <f t="shared" si="2"/>
        <v>0.2838103992458581</v>
      </c>
      <c r="L35" s="89"/>
      <c r="M35" s="90"/>
      <c r="N35" s="91">
        <f>分析係数表!H38</f>
        <v>3.1385057501308801E-2</v>
      </c>
      <c r="O35" s="92">
        <f t="shared" si="3"/>
        <v>1.0964137422111819</v>
      </c>
      <c r="P35" s="86">
        <f>分析係数表!C38</f>
        <v>0.42668283982472699</v>
      </c>
      <c r="Q35" s="92">
        <f t="shared" si="4"/>
        <v>0.46782092914952322</v>
      </c>
      <c r="R35" s="93">
        <v>0.74966670169488259</v>
      </c>
      <c r="S35" s="94">
        <f t="shared" si="5"/>
        <v>2.3227050225488393</v>
      </c>
      <c r="T35" s="95">
        <f>分析係数表!F38</f>
        <v>0.52437100026299643</v>
      </c>
      <c r="U35" s="96">
        <f t="shared" si="6"/>
        <v>1.2179591559898206</v>
      </c>
      <c r="V35" s="97">
        <f>分析係数表!D38</f>
        <v>3.745569762927526E-2</v>
      </c>
      <c r="W35" s="98">
        <f t="shared" si="7"/>
        <v>0</v>
      </c>
      <c r="X35" s="86">
        <f>分析係数表!E38</f>
        <v>3.4218337111297577E-2</v>
      </c>
      <c r="Y35" s="99">
        <f t="shared" si="8"/>
        <v>0</v>
      </c>
    </row>
    <row r="36" spans="1:25">
      <c r="A36" s="10" t="s">
        <v>24</v>
      </c>
      <c r="B36" s="9" t="s">
        <v>39</v>
      </c>
      <c r="C36" s="100"/>
      <c r="D36" s="120">
        <f>投入係数表!AM36</f>
        <v>0</v>
      </c>
      <c r="E36" s="124">
        <f t="shared" si="9"/>
        <v>0</v>
      </c>
      <c r="F36" s="95">
        <f>分析係数表!C39</f>
        <v>1</v>
      </c>
      <c r="G36" s="124">
        <f t="shared" si="0"/>
        <v>0</v>
      </c>
      <c r="H36" s="124">
        <v>0.1595829231176466</v>
      </c>
      <c r="I36" s="124">
        <f t="shared" si="1"/>
        <v>0.1595829231176466</v>
      </c>
      <c r="J36" s="95">
        <f>分析係数表!G39</f>
        <v>0.351753812215997</v>
      </c>
      <c r="K36" s="125">
        <f t="shared" si="2"/>
        <v>5.6133901571204549E-2</v>
      </c>
      <c r="L36" s="89"/>
      <c r="M36" s="90"/>
      <c r="N36" s="91">
        <f>分析係数表!H39</f>
        <v>2.6196741762610056E-3</v>
      </c>
      <c r="O36" s="92">
        <f t="shared" si="3"/>
        <v>9.1516377398656923E-2</v>
      </c>
      <c r="P36" s="86">
        <f>分析係数表!C39</f>
        <v>1</v>
      </c>
      <c r="Q36" s="92">
        <f t="shared" si="4"/>
        <v>9.1516377398656923E-2</v>
      </c>
      <c r="R36" s="93">
        <v>0.11906038827802191</v>
      </c>
      <c r="S36" s="94">
        <f t="shared" si="5"/>
        <v>0.2786433113956685</v>
      </c>
      <c r="T36" s="95">
        <f>分析係数表!F39</f>
        <v>0.70125652740175148</v>
      </c>
      <c r="U36" s="96">
        <f t="shared" si="6"/>
        <v>0.19540044093305137</v>
      </c>
      <c r="V36" s="97">
        <f>分析係数表!D39</f>
        <v>5.4632803645743147E-2</v>
      </c>
      <c r="W36" s="98">
        <f t="shared" si="7"/>
        <v>0</v>
      </c>
      <c r="X36" s="86">
        <f>分析係数表!E39</f>
        <v>5.4632803645743147E-2</v>
      </c>
      <c r="Y36" s="99">
        <f t="shared" si="8"/>
        <v>0</v>
      </c>
    </row>
    <row r="37" spans="1:25">
      <c r="A37" s="10" t="s">
        <v>25</v>
      </c>
      <c r="B37" s="9" t="s">
        <v>40</v>
      </c>
      <c r="C37" s="101"/>
      <c r="D37" s="120">
        <f>投入係数表!AM37</f>
        <v>4.4462103551521362E-4</v>
      </c>
      <c r="E37" s="124">
        <f t="shared" si="9"/>
        <v>6.799979838157659E-2</v>
      </c>
      <c r="F37" s="95">
        <f>分析係数表!C40</f>
        <v>0.86812466863195592</v>
      </c>
      <c r="G37" s="124">
        <f t="shared" si="0"/>
        <v>5.9032302437045991E-2</v>
      </c>
      <c r="H37" s="124">
        <v>7.851130304538366E-2</v>
      </c>
      <c r="I37" s="124">
        <f t="shared" si="1"/>
        <v>7.851130304538366E-2</v>
      </c>
      <c r="J37" s="95">
        <f>分析係数表!G40</f>
        <v>0.5308449982881025</v>
      </c>
      <c r="K37" s="125">
        <f t="shared" si="2"/>
        <v>4.1677332530723386E-2</v>
      </c>
      <c r="L37" s="89"/>
      <c r="M37" s="90"/>
      <c r="N37" s="91">
        <f>分析係数表!H40</f>
        <v>3.1726768564274997E-2</v>
      </c>
      <c r="O37" s="92">
        <f t="shared" si="3"/>
        <v>1.1083511651483904</v>
      </c>
      <c r="P37" s="86">
        <f>分析係数表!C40</f>
        <v>0.86812466863195592</v>
      </c>
      <c r="Q37" s="92">
        <f t="shared" si="4"/>
        <v>0.96218698797228863</v>
      </c>
      <c r="R37" s="93">
        <v>0.97059860670421594</v>
      </c>
      <c r="S37" s="94">
        <f t="shared" si="5"/>
        <v>1.0491099097495995</v>
      </c>
      <c r="T37" s="95">
        <f>分析係数表!F40</f>
        <v>0.72849135138041188</v>
      </c>
      <c r="U37" s="96">
        <f t="shared" si="6"/>
        <v>0.76426749590006771</v>
      </c>
      <c r="V37" s="97">
        <f>分析係数表!D40</f>
        <v>7.8167788596215718E-2</v>
      </c>
      <c r="W37" s="98">
        <f t="shared" si="7"/>
        <v>0</v>
      </c>
      <c r="X37" s="86">
        <f>分析係数表!E40</f>
        <v>7.1051953968348291E-2</v>
      </c>
      <c r="Y37" s="99">
        <f t="shared" si="8"/>
        <v>0</v>
      </c>
    </row>
    <row r="38" spans="1:25">
      <c r="A38" s="10" t="s">
        <v>26</v>
      </c>
      <c r="B38" s="9" t="s">
        <v>285</v>
      </c>
      <c r="C38" s="101"/>
      <c r="D38" s="120">
        <f>投入係数表!AM38</f>
        <v>8.0648260003234374E-5</v>
      </c>
      <c r="E38" s="124">
        <f t="shared" si="9"/>
        <v>1.2334246430086541E-2</v>
      </c>
      <c r="F38" s="95">
        <f>分析係数表!C41</f>
        <v>0.9999434031873089</v>
      </c>
      <c r="G38" s="124">
        <f t="shared" si="0"/>
        <v>1.2333548351051651E-2</v>
      </c>
      <c r="H38" s="124">
        <v>2.3404364937413366E-2</v>
      </c>
      <c r="I38" s="124">
        <f t="shared" si="1"/>
        <v>2.3404364937413366E-2</v>
      </c>
      <c r="J38" s="95">
        <f>分析係数表!G41</f>
        <v>0.50163334603597476</v>
      </c>
      <c r="K38" s="125">
        <f t="shared" si="2"/>
        <v>1.1740409895401713E-2</v>
      </c>
      <c r="L38" s="89"/>
      <c r="M38" s="90"/>
      <c r="N38" s="91">
        <f>分析係数表!H41</f>
        <v>4.605647758626856E-2</v>
      </c>
      <c r="O38" s="92">
        <f t="shared" si="3"/>
        <v>1.6089489382429949</v>
      </c>
      <c r="P38" s="86">
        <f>分析係数表!C41</f>
        <v>0.9999434031873089</v>
      </c>
      <c r="Q38" s="92">
        <f t="shared" si="4"/>
        <v>1.6088578768613075</v>
      </c>
      <c r="R38" s="93">
        <v>1.6390282109021337</v>
      </c>
      <c r="S38" s="94">
        <f t="shared" si="5"/>
        <v>1.6624325758395471</v>
      </c>
      <c r="T38" s="95">
        <f>分析係数表!F41</f>
        <v>0.6065809667987323</v>
      </c>
      <c r="U38" s="96">
        <f t="shared" si="6"/>
        <v>1.0083999590904593</v>
      </c>
      <c r="V38" s="97">
        <f>分析係数表!D41</f>
        <v>0.10372147914479408</v>
      </c>
      <c r="W38" s="98">
        <f t="shared" si="7"/>
        <v>0</v>
      </c>
      <c r="X38" s="86">
        <f>分析係数表!E41</f>
        <v>9.872112035903656E-2</v>
      </c>
      <c r="Y38" s="99">
        <f t="shared" si="8"/>
        <v>0</v>
      </c>
    </row>
    <row r="39" spans="1:25">
      <c r="A39" s="10" t="s">
        <v>56</v>
      </c>
      <c r="B39" s="9" t="s">
        <v>391</v>
      </c>
      <c r="C39" s="101"/>
      <c r="D39" s="120">
        <f>投入係数表!AM39</f>
        <v>2.5731439605220434E-3</v>
      </c>
      <c r="E39" s="124">
        <f t="shared" si="9"/>
        <v>0.3935334960468449</v>
      </c>
      <c r="F39" s="95">
        <f>分析係数表!C42</f>
        <v>0.93692850875802069</v>
      </c>
      <c r="G39" s="124">
        <f>E39*F39</f>
        <v>0.36871275159750083</v>
      </c>
      <c r="H39" s="124">
        <v>0.44150534489156823</v>
      </c>
      <c r="I39" s="124">
        <f>C39+H39</f>
        <v>0.44150534489156823</v>
      </c>
      <c r="J39" s="95">
        <f>分析係数表!G42</f>
        <v>0.49922072097325781</v>
      </c>
      <c r="K39" s="125">
        <f>I39*J39</f>
        <v>0.22040861659031555</v>
      </c>
      <c r="L39" s="89"/>
      <c r="M39" s="90"/>
      <c r="N39" s="91">
        <f>分析係数表!H42</f>
        <v>1.1809361738003208E-2</v>
      </c>
      <c r="O39" s="92">
        <f t="shared" si="3"/>
        <v>0.41255130712281468</v>
      </c>
      <c r="P39" s="86">
        <f>分析係数表!C42</f>
        <v>0.93692850875802069</v>
      </c>
      <c r="Q39" s="92">
        <f>O39*P39</f>
        <v>0.38653108096875094</v>
      </c>
      <c r="R39" s="93">
        <v>0.42234834043379099</v>
      </c>
      <c r="S39" s="94">
        <f>I39+R39</f>
        <v>0.86385368532535922</v>
      </c>
      <c r="T39" s="95">
        <f>分析係数表!F42</f>
        <v>0.57339238661209846</v>
      </c>
      <c r="U39" s="96">
        <f>S39*T39</f>
        <v>0.49532712631236442</v>
      </c>
      <c r="V39" s="97">
        <f>分析係数表!D42</f>
        <v>0.13686157986208444</v>
      </c>
      <c r="W39" s="98">
        <f>ROUND(S39*V39,0)</f>
        <v>0</v>
      </c>
      <c r="X39" s="86">
        <f>分析係数表!E42</f>
        <v>0.12798116275158378</v>
      </c>
      <c r="Y39" s="99">
        <f>ROUND(S39*X39,0)</f>
        <v>0</v>
      </c>
    </row>
    <row r="40" spans="1:25">
      <c r="A40" s="10" t="s">
        <v>200</v>
      </c>
      <c r="B40" s="9" t="s">
        <v>41</v>
      </c>
      <c r="C40" s="101"/>
      <c r="D40" s="120">
        <f>投入係数表!AM40</f>
        <v>4.0730326997026146E-2</v>
      </c>
      <c r="E40" s="124">
        <f t="shared" si="9"/>
        <v>6.2292464876387843</v>
      </c>
      <c r="F40" s="95">
        <f>分析係数表!C43</f>
        <v>0.64668770435795053</v>
      </c>
      <c r="G40" s="124">
        <f>E40*F40</f>
        <v>4.0283771109709523</v>
      </c>
      <c r="H40" s="124">
        <v>6.3238518671841089</v>
      </c>
      <c r="I40" s="124">
        <f>C40+H40</f>
        <v>6.3238518671841089</v>
      </c>
      <c r="J40" s="95">
        <f>分析係数表!G43</f>
        <v>0.34525361813281841</v>
      </c>
      <c r="K40" s="125">
        <f>I40*J40</f>
        <v>2.183332737681293</v>
      </c>
      <c r="L40" s="89"/>
      <c r="M40" s="90"/>
      <c r="N40" s="91">
        <f>分析係数表!H43</f>
        <v>1.6687581740348217E-2</v>
      </c>
      <c r="O40" s="92">
        <f t="shared" si="3"/>
        <v>0.58296831043330688</v>
      </c>
      <c r="P40" s="86">
        <f>分析係数表!C43</f>
        <v>0.64668770435795053</v>
      </c>
      <c r="Q40" s="92">
        <f>O40*P40</f>
        <v>0.37699843838754826</v>
      </c>
      <c r="R40" s="93">
        <v>1.5194195651179967</v>
      </c>
      <c r="S40" s="94">
        <f>I40+R40</f>
        <v>7.8432714323021058</v>
      </c>
      <c r="T40" s="95">
        <f>分析係数表!F43</f>
        <v>0.5971160790993254</v>
      </c>
      <c r="U40" s="96">
        <f>S40*T40</f>
        <v>4.6833434849679838</v>
      </c>
      <c r="V40" s="97">
        <f>分析係数表!D43</f>
        <v>0.11965406207615147</v>
      </c>
      <c r="W40" s="98">
        <f>ROUND(S40*V40,0)</f>
        <v>1</v>
      </c>
      <c r="X40" s="86">
        <f>分析係数表!E43</f>
        <v>0.10089499703022012</v>
      </c>
      <c r="Y40" s="99">
        <f>ROUND(S40*X40,0)</f>
        <v>1</v>
      </c>
    </row>
    <row r="41" spans="1:25">
      <c r="A41" s="10" t="s">
        <v>352</v>
      </c>
      <c r="B41" s="9" t="s">
        <v>42</v>
      </c>
      <c r="C41" s="334">
        <f>最終需要_まとめ!C42</f>
        <v>152.93877920728704</v>
      </c>
      <c r="D41" s="120">
        <f>投入係数表!AM41</f>
        <v>1.6852952887482165E-2</v>
      </c>
      <c r="E41" s="124">
        <f t="shared" si="9"/>
        <v>2.5774700406494455</v>
      </c>
      <c r="F41" s="95">
        <f>分析係数表!C44</f>
        <v>0.69156580457188765</v>
      </c>
      <c r="G41" s="124">
        <f>E41*F41</f>
        <v>1.7824901424216697</v>
      </c>
      <c r="H41" s="124">
        <v>1.8256227591284335</v>
      </c>
      <c r="I41" s="124">
        <f>C41+H41</f>
        <v>154.76440196641548</v>
      </c>
      <c r="J41" s="95">
        <f>分析係数表!G44</f>
        <v>0.27271905819722003</v>
      </c>
      <c r="K41" s="125">
        <f>I41*J41</f>
        <v>42.207201946736816</v>
      </c>
      <c r="L41" s="89"/>
      <c r="M41" s="90"/>
      <c r="N41" s="91">
        <f>分析係数表!H44</f>
        <v>0.15674397651271663</v>
      </c>
      <c r="O41" s="92">
        <f t="shared" si="3"/>
        <v>5.4757347457528986</v>
      </c>
      <c r="P41" s="86">
        <f>分析係数表!C44</f>
        <v>0.69156580457188765</v>
      </c>
      <c r="Q41" s="92">
        <f>O41*P41</f>
        <v>3.786830905068844</v>
      </c>
      <c r="R41" s="93">
        <v>3.8588899206100886</v>
      </c>
      <c r="S41" s="94">
        <f>I41+R41</f>
        <v>158.62329188702557</v>
      </c>
      <c r="T41" s="95">
        <f>分析係数表!F44</f>
        <v>0.50862281906626206</v>
      </c>
      <c r="U41" s="96">
        <f>S41*T41</f>
        <v>80.679425889149485</v>
      </c>
      <c r="V41" s="97">
        <f>分析係数表!D44</f>
        <v>0.14406819380410243</v>
      </c>
      <c r="W41" s="98">
        <f>ROUND(S41*V41,0)</f>
        <v>23</v>
      </c>
      <c r="X41" s="86">
        <f>分析係数表!E44</f>
        <v>0.11993705213297758</v>
      </c>
      <c r="Y41" s="99">
        <f>ROUND(S41*X41,0)</f>
        <v>19</v>
      </c>
    </row>
    <row r="42" spans="1:25">
      <c r="A42" s="10" t="s">
        <v>353</v>
      </c>
      <c r="B42" s="9" t="s">
        <v>287</v>
      </c>
      <c r="C42" s="100"/>
      <c r="D42" s="120">
        <f>投入係数表!AM42</f>
        <v>1.8342201123248698E-3</v>
      </c>
      <c r="E42" s="124">
        <f t="shared" si="9"/>
        <v>0.28052338477641847</v>
      </c>
      <c r="F42" s="95">
        <f>分析係数表!C45</f>
        <v>1</v>
      </c>
      <c r="G42" s="124">
        <f>E42*F42</f>
        <v>0.28052338477641847</v>
      </c>
      <c r="H42" s="124">
        <v>0.34399682910346779</v>
      </c>
      <c r="I42" s="124">
        <f>C42+H42</f>
        <v>0.34399682910346779</v>
      </c>
      <c r="J42" s="95">
        <f>分析係数表!G45</f>
        <v>0</v>
      </c>
      <c r="K42" s="125">
        <f>I42*J42</f>
        <v>0</v>
      </c>
      <c r="L42" s="89"/>
      <c r="M42" s="90"/>
      <c r="N42" s="91">
        <f>分析係数表!H45</f>
        <v>0</v>
      </c>
      <c r="O42" s="92">
        <f t="shared" si="3"/>
        <v>0</v>
      </c>
      <c r="P42" s="86">
        <f>分析係数表!C45</f>
        <v>1</v>
      </c>
      <c r="Q42" s="92">
        <f>O42*P42</f>
        <v>0</v>
      </c>
      <c r="R42" s="93">
        <v>4.2712656432981388E-2</v>
      </c>
      <c r="S42" s="94">
        <f>I42+R42</f>
        <v>0.38670948553644918</v>
      </c>
      <c r="T42" s="95">
        <f>分析係数表!F45</f>
        <v>0</v>
      </c>
      <c r="U42" s="96">
        <f>S42*T42</f>
        <v>0</v>
      </c>
      <c r="V42" s="97">
        <f>分析係数表!D45</f>
        <v>0</v>
      </c>
      <c r="W42" s="98">
        <f>ROUND(S42*V42,0)</f>
        <v>0</v>
      </c>
      <c r="X42" s="86">
        <f>分析係数表!E45</f>
        <v>0</v>
      </c>
      <c r="Y42" s="99">
        <f>ROUND(S42*X42,0)</f>
        <v>0</v>
      </c>
    </row>
    <row r="43" spans="1:25">
      <c r="A43" s="10" t="s">
        <v>354</v>
      </c>
      <c r="B43" s="9" t="s">
        <v>288</v>
      </c>
      <c r="C43" s="100"/>
      <c r="D43" s="120">
        <f>投入係数表!AM43</f>
        <v>2.6309911417809078E-3</v>
      </c>
      <c r="E43" s="124">
        <f t="shared" si="9"/>
        <v>0.40238057332915828</v>
      </c>
      <c r="F43" s="95">
        <f>分析係数表!C46</f>
        <v>0.99300149364803736</v>
      </c>
      <c r="G43" s="124">
        <f>E43*F43</f>
        <v>0.39956451033080781</v>
      </c>
      <c r="H43" s="124">
        <v>0.64713044102391271</v>
      </c>
      <c r="I43" s="124">
        <f>C43+H43</f>
        <v>0.64713044102391271</v>
      </c>
      <c r="J43" s="95">
        <f>分析係数表!G46</f>
        <v>1.2662527198429125E-2</v>
      </c>
      <c r="K43" s="125">
        <f>I43*J43</f>
        <v>8.194306810396729E-3</v>
      </c>
      <c r="L43" s="89"/>
      <c r="M43" s="90"/>
      <c r="N43" s="91">
        <f>分析係数表!H46</f>
        <v>3.642815848522589E-5</v>
      </c>
      <c r="O43" s="92">
        <f t="shared" si="3"/>
        <v>1.2725907405134744E-3</v>
      </c>
      <c r="P43" s="86">
        <f>分析係数表!C46</f>
        <v>0.99300149364803736</v>
      </c>
      <c r="Q43" s="92">
        <f>O43*P43</f>
        <v>1.2636845061325421E-3</v>
      </c>
      <c r="R43" s="93">
        <v>0.1116947074267491</v>
      </c>
      <c r="S43" s="94">
        <f>I43+R43</f>
        <v>0.75882514845066185</v>
      </c>
      <c r="T43" s="95">
        <f>分析係数表!F46</f>
        <v>0.42786180544499286</v>
      </c>
      <c r="U43" s="96">
        <f>S43*T43</f>
        <v>0.32467229803316489</v>
      </c>
      <c r="V43" s="97">
        <f>分析係数表!D46</f>
        <v>2.303242583452741E-3</v>
      </c>
      <c r="W43" s="98">
        <f>ROUND(S43*V43,0)</f>
        <v>0</v>
      </c>
      <c r="X43" s="86">
        <f>分析係数表!E46</f>
        <v>2.2926285623308391E-3</v>
      </c>
      <c r="Y43" s="99">
        <f>ROUND(S43*X43,0)</f>
        <v>0</v>
      </c>
    </row>
    <row r="44" spans="1:25">
      <c r="A44" s="216">
        <v>40</v>
      </c>
      <c r="B44" s="20" t="s">
        <v>156</v>
      </c>
      <c r="C44" s="224">
        <f>SUM(C5:C43)</f>
        <v>152.93877920728704</v>
      </c>
      <c r="D44" s="121">
        <f>投入係数表!AM44</f>
        <v>0.47022031331215647</v>
      </c>
      <c r="E44" s="107">
        <f>SUM(E5:E43)</f>
        <v>71.914920676429233</v>
      </c>
      <c r="F44" s="109">
        <f>分析係数表!C47</f>
        <v>0.58532523599566522</v>
      </c>
      <c r="G44" s="107">
        <f>SUM(G5:G43)</f>
        <v>35.812686785127319</v>
      </c>
      <c r="H44" s="107">
        <f>SUM(H5:H43)</f>
        <v>45.556578335733157</v>
      </c>
      <c r="I44" s="107">
        <f>SUM(I5:I43)</f>
        <v>198.49535754302019</v>
      </c>
      <c r="J44" s="109">
        <f>分析係数表!G47</f>
        <v>0.25475569279079324</v>
      </c>
      <c r="K44" s="126">
        <f>SUM(K5:K43)</f>
        <v>52.80268964532906</v>
      </c>
      <c r="L44" s="105">
        <f>最終需要_まとめ!$L$33</f>
        <v>0.66159999999999997</v>
      </c>
      <c r="M44" s="102">
        <f>K44*L44</f>
        <v>34.934259469349705</v>
      </c>
      <c r="N44" s="106">
        <f>分析係数表!H47</f>
        <v>1</v>
      </c>
      <c r="O44" s="107">
        <f>SUM(O5:O43)</f>
        <v>34.934259469349712</v>
      </c>
      <c r="P44" s="103">
        <f>分析係数表!C47</f>
        <v>0.58532523599566522</v>
      </c>
      <c r="Q44" s="107">
        <f>SUM(Q5:Q43)</f>
        <v>22.685006997207196</v>
      </c>
      <c r="R44" s="102">
        <f>SUM(R5:R43)</f>
        <v>27.85381484123149</v>
      </c>
      <c r="S44" s="108">
        <f>SUM(S5:S43)</f>
        <v>226.34917238425169</v>
      </c>
      <c r="T44" s="109">
        <f>分析係数表!F47</f>
        <v>0.5063294671067512</v>
      </c>
      <c r="U44" s="110">
        <f>SUM(U5:U43)</f>
        <v>119.04440558026509</v>
      </c>
      <c r="V44" s="111">
        <f>分析係数表!D47</f>
        <v>6.4581730562403572E-2</v>
      </c>
      <c r="W44" s="112">
        <f>SUM(W5:W43)</f>
        <v>25</v>
      </c>
      <c r="X44" s="103">
        <f>分析係数表!E47</f>
        <v>5.7136770824146227E-2</v>
      </c>
      <c r="Y44" s="113">
        <f>SUM(Y5:Y43)</f>
        <v>21</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customWidth="1"/>
    <col min="6" max="16384" width="8.875" style="5"/>
  </cols>
  <sheetData>
    <row r="1" spans="1:25" ht="13.5">
      <c r="B1" s="71" t="s">
        <v>355</v>
      </c>
      <c r="C1" s="72"/>
      <c r="D1" s="72"/>
      <c r="E1" s="72"/>
      <c r="F1" s="73"/>
      <c r="G1" s="72" t="s">
        <v>392</v>
      </c>
    </row>
    <row r="2" spans="1:25">
      <c r="B2" s="5" t="s">
        <v>292</v>
      </c>
      <c r="S2" s="5" t="s">
        <v>158</v>
      </c>
      <c r="U2" s="74" t="s">
        <v>216</v>
      </c>
      <c r="W2" s="5" t="s">
        <v>135</v>
      </c>
      <c r="Y2" s="5" t="s">
        <v>159</v>
      </c>
    </row>
    <row r="3" spans="1:25" ht="45">
      <c r="B3" s="75"/>
      <c r="C3" s="76" t="s">
        <v>234</v>
      </c>
      <c r="D3" s="76" t="s">
        <v>328</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120">
        <f>投入係数表!AN5</f>
        <v>0</v>
      </c>
      <c r="E5" s="124">
        <f>$C$42*D5</f>
        <v>0</v>
      </c>
      <c r="F5" s="95">
        <f>分析係数表!C8</f>
        <v>0.16988323914406789</v>
      </c>
      <c r="G5" s="124">
        <f t="shared" ref="G5:G38" si="0">E5*F5</f>
        <v>0</v>
      </c>
      <c r="H5" s="124">
        <f t="array" ref="H5:H43">MMULT(逆行列係数!C5:AO43,'38'!G5:G43)</f>
        <v>0</v>
      </c>
      <c r="I5" s="124">
        <f t="shared" ref="I5:I38" si="1">C5+H5</f>
        <v>0</v>
      </c>
      <c r="J5" s="95">
        <f>分析係数表!G8</f>
        <v>0.11982810575688495</v>
      </c>
      <c r="K5" s="125">
        <f t="shared" ref="K5:K38" si="2">I5*J5</f>
        <v>0</v>
      </c>
      <c r="L5" s="89" t="s">
        <v>183</v>
      </c>
      <c r="M5" s="90" t="s">
        <v>183</v>
      </c>
      <c r="N5" s="91">
        <f>分析係数表!H8</f>
        <v>1.1007693311748612E-2</v>
      </c>
      <c r="O5" s="92">
        <f t="shared" ref="O5:O43" si="3">$M$44*N5</f>
        <v>0</v>
      </c>
      <c r="P5" s="86">
        <f>分析係数表!C8</f>
        <v>0.16988323914406789</v>
      </c>
      <c r="Q5" s="92">
        <f t="shared" ref="Q5:Q38" si="4">O5*P5</f>
        <v>0</v>
      </c>
      <c r="R5" s="93">
        <f t="array" ref="R5:R43">MMULT(逆行列係数!C5:AO43,'38'!Q5:Q43)</f>
        <v>0</v>
      </c>
      <c r="S5" s="94">
        <f t="shared" ref="S5:S38" si="5">I5+R5</f>
        <v>0</v>
      </c>
      <c r="T5" s="95">
        <f>分析係数表!F8</f>
        <v>0.4520504153237429</v>
      </c>
      <c r="U5" s="96">
        <f t="shared" ref="U5:U38" si="6">S5*T5</f>
        <v>0</v>
      </c>
      <c r="V5" s="97">
        <f>分析係数表!D8</f>
        <v>0.2736524906322878</v>
      </c>
      <c r="W5" s="98">
        <f t="shared" ref="W5:W38" si="7">ROUND(S5*V5,0)</f>
        <v>0</v>
      </c>
      <c r="X5" s="86">
        <f>分析係数表!E8</f>
        <v>4.6479574456934729E-2</v>
      </c>
      <c r="Y5" s="99">
        <f t="shared" ref="Y5:Y38" si="8">ROUND(S5*X5,0)</f>
        <v>0</v>
      </c>
    </row>
    <row r="6" spans="1:25">
      <c r="A6" s="10" t="s">
        <v>226</v>
      </c>
      <c r="B6" s="9" t="s">
        <v>274</v>
      </c>
      <c r="C6" s="100"/>
      <c r="D6" s="120">
        <f>投入係数表!AN6</f>
        <v>0</v>
      </c>
      <c r="E6" s="124">
        <f t="shared" ref="E6:E43" si="9">$C$42*D6</f>
        <v>0</v>
      </c>
      <c r="F6" s="95">
        <f>分析係数表!C9</f>
        <v>0.40976645435244163</v>
      </c>
      <c r="G6" s="124">
        <f t="shared" si="0"/>
        <v>0</v>
      </c>
      <c r="H6" s="124">
        <v>0</v>
      </c>
      <c r="I6" s="124">
        <f t="shared" si="1"/>
        <v>0</v>
      </c>
      <c r="J6" s="95">
        <f>分析係数表!G9</f>
        <v>0.27278621711745094</v>
      </c>
      <c r="K6" s="125">
        <f t="shared" si="2"/>
        <v>0</v>
      </c>
      <c r="L6" s="89"/>
      <c r="M6" s="90"/>
      <c r="N6" s="91">
        <f>分析係数表!H9</f>
        <v>5.6766522140644718E-4</v>
      </c>
      <c r="O6" s="92">
        <f t="shared" si="3"/>
        <v>0</v>
      </c>
      <c r="P6" s="86">
        <f>分析係数表!C9</f>
        <v>0.40976645435244163</v>
      </c>
      <c r="Q6" s="92">
        <f t="shared" si="4"/>
        <v>0</v>
      </c>
      <c r="R6" s="93">
        <v>0</v>
      </c>
      <c r="S6" s="94">
        <f t="shared" si="5"/>
        <v>0</v>
      </c>
      <c r="T6" s="95">
        <f>分析係数表!F9</f>
        <v>0.74407187847350875</v>
      </c>
      <c r="U6" s="96">
        <f t="shared" si="6"/>
        <v>0</v>
      </c>
      <c r="V6" s="97">
        <f>分析係数表!D9</f>
        <v>0.14440533530937386</v>
      </c>
      <c r="W6" s="98">
        <f t="shared" si="7"/>
        <v>0</v>
      </c>
      <c r="X6" s="86">
        <f>分析係数表!E9</f>
        <v>0.11439422008151168</v>
      </c>
      <c r="Y6" s="99">
        <f t="shared" si="8"/>
        <v>0</v>
      </c>
    </row>
    <row r="7" spans="1:25">
      <c r="A7" s="10" t="s">
        <v>227</v>
      </c>
      <c r="B7" s="9" t="s">
        <v>275</v>
      </c>
      <c r="C7" s="100"/>
      <c r="D7" s="120">
        <f>投入係数表!AN7</f>
        <v>0</v>
      </c>
      <c r="E7" s="124">
        <f t="shared" si="9"/>
        <v>0</v>
      </c>
      <c r="F7" s="95">
        <f>分析係数表!C10</f>
        <v>0.68007710705743762</v>
      </c>
      <c r="G7" s="124">
        <f t="shared" si="0"/>
        <v>0</v>
      </c>
      <c r="H7" s="124">
        <v>0</v>
      </c>
      <c r="I7" s="124">
        <f t="shared" si="1"/>
        <v>0</v>
      </c>
      <c r="J7" s="95">
        <f>分析係数表!G10</f>
        <v>0.17854260725424764</v>
      </c>
      <c r="K7" s="125">
        <f t="shared" si="2"/>
        <v>0</v>
      </c>
      <c r="L7" s="89"/>
      <c r="M7" s="90"/>
      <c r="N7" s="91">
        <f>分析係数表!H10</f>
        <v>1.290834700219075E-3</v>
      </c>
      <c r="O7" s="92">
        <f t="shared" si="3"/>
        <v>0</v>
      </c>
      <c r="P7" s="86">
        <f>分析係数表!C10</f>
        <v>0.68007710705743762</v>
      </c>
      <c r="Q7" s="92">
        <f t="shared" si="4"/>
        <v>0</v>
      </c>
      <c r="R7" s="93">
        <v>0</v>
      </c>
      <c r="S7" s="94">
        <f t="shared" si="5"/>
        <v>0</v>
      </c>
      <c r="T7" s="95">
        <f>分析係数表!F10</f>
        <v>0.51654343606185527</v>
      </c>
      <c r="U7" s="96">
        <f t="shared" si="6"/>
        <v>0</v>
      </c>
      <c r="V7" s="97">
        <f>分析係数表!D10</f>
        <v>9.7799297694606213E-2</v>
      </c>
      <c r="W7" s="98">
        <f t="shared" si="7"/>
        <v>0</v>
      </c>
      <c r="X7" s="86">
        <f>分析係数表!E10</f>
        <v>2.6958057972911079E-2</v>
      </c>
      <c r="Y7" s="99">
        <f t="shared" si="8"/>
        <v>0</v>
      </c>
    </row>
    <row r="8" spans="1:25">
      <c r="A8" s="10" t="s">
        <v>228</v>
      </c>
      <c r="B8" s="9" t="s">
        <v>27</v>
      </c>
      <c r="C8" s="100"/>
      <c r="D8" s="120">
        <f>投入係数表!AN8</f>
        <v>0</v>
      </c>
      <c r="E8" s="124">
        <f t="shared" si="9"/>
        <v>0</v>
      </c>
      <c r="F8" s="95">
        <f>分析係数表!C11</f>
        <v>2.1147201560344109E-2</v>
      </c>
      <c r="G8" s="124">
        <f t="shared" si="0"/>
        <v>0</v>
      </c>
      <c r="H8" s="124">
        <v>0</v>
      </c>
      <c r="I8" s="124">
        <f t="shared" si="1"/>
        <v>0</v>
      </c>
      <c r="J8" s="95">
        <f>分析係数表!G11</f>
        <v>0.2349962690544718</v>
      </c>
      <c r="K8" s="125">
        <f t="shared" si="2"/>
        <v>0</v>
      </c>
      <c r="L8" s="89"/>
      <c r="M8" s="90"/>
      <c r="N8" s="91">
        <f>分析係数表!H11</f>
        <v>-2.2238602446561594E-5</v>
      </c>
      <c r="O8" s="92">
        <f t="shared" si="3"/>
        <v>0</v>
      </c>
      <c r="P8" s="86">
        <f>分析係数表!C11</f>
        <v>2.1147201560344109E-2</v>
      </c>
      <c r="Q8" s="92">
        <f t="shared" si="4"/>
        <v>0</v>
      </c>
      <c r="R8" s="93">
        <v>0</v>
      </c>
      <c r="S8" s="94">
        <f t="shared" si="5"/>
        <v>0</v>
      </c>
      <c r="T8" s="95">
        <f>分析係数表!F11</f>
        <v>0.38828483104146677</v>
      </c>
      <c r="U8" s="96">
        <f t="shared" si="6"/>
        <v>0</v>
      </c>
      <c r="V8" s="97">
        <f>分析係数表!D11</f>
        <v>2.238567316917173E-2</v>
      </c>
      <c r="W8" s="98">
        <f t="shared" si="7"/>
        <v>0</v>
      </c>
      <c r="X8" s="86">
        <f>分析係数表!E11</f>
        <v>2.1852680950858117E-2</v>
      </c>
      <c r="Y8" s="99">
        <f t="shared" si="8"/>
        <v>0</v>
      </c>
    </row>
    <row r="9" spans="1:25">
      <c r="A9" s="10" t="s">
        <v>229</v>
      </c>
      <c r="B9" s="9" t="s">
        <v>196</v>
      </c>
      <c r="C9" s="100"/>
      <c r="D9" s="120">
        <f>投入係数表!AN9</f>
        <v>0</v>
      </c>
      <c r="E9" s="124">
        <f t="shared" si="9"/>
        <v>0</v>
      </c>
      <c r="F9" s="95">
        <f>分析係数表!C12</f>
        <v>0.26979296775158057</v>
      </c>
      <c r="G9" s="124">
        <f t="shared" si="0"/>
        <v>0</v>
      </c>
      <c r="H9" s="124">
        <v>0</v>
      </c>
      <c r="I9" s="124">
        <f t="shared" si="1"/>
        <v>0</v>
      </c>
      <c r="J9" s="95">
        <f>分析係数表!G12</f>
        <v>0.14399966915404239</v>
      </c>
      <c r="K9" s="125">
        <f t="shared" si="2"/>
        <v>0</v>
      </c>
      <c r="L9" s="89"/>
      <c r="M9" s="90"/>
      <c r="N9" s="91">
        <f>分析係数表!H12</f>
        <v>8.4790563397567215E-2</v>
      </c>
      <c r="O9" s="92">
        <f t="shared" si="3"/>
        <v>0</v>
      </c>
      <c r="P9" s="86">
        <f>分析係数表!C12</f>
        <v>0.26979296775158057</v>
      </c>
      <c r="Q9" s="92">
        <f t="shared" si="4"/>
        <v>0</v>
      </c>
      <c r="R9" s="93">
        <v>0</v>
      </c>
      <c r="S9" s="94">
        <f t="shared" si="5"/>
        <v>0</v>
      </c>
      <c r="T9" s="95">
        <f>分析係数表!F12</f>
        <v>0.33481714299007204</v>
      </c>
      <c r="U9" s="96">
        <f t="shared" si="6"/>
        <v>0</v>
      </c>
      <c r="V9" s="97">
        <f>分析係数表!D12</f>
        <v>3.7088865741159563E-2</v>
      </c>
      <c r="W9" s="98">
        <f t="shared" si="7"/>
        <v>0</v>
      </c>
      <c r="X9" s="86">
        <f>分析係数表!E12</f>
        <v>3.539948357013805E-2</v>
      </c>
      <c r="Y9" s="99">
        <f t="shared" si="8"/>
        <v>0</v>
      </c>
    </row>
    <row r="10" spans="1:25">
      <c r="A10" s="10" t="s">
        <v>230</v>
      </c>
      <c r="B10" s="9" t="s">
        <v>28</v>
      </c>
      <c r="C10" s="100"/>
      <c r="D10" s="120">
        <f>投入係数表!AN10</f>
        <v>1.949281550514239E-2</v>
      </c>
      <c r="E10" s="124">
        <f t="shared" si="9"/>
        <v>0</v>
      </c>
      <c r="F10" s="95">
        <f>分析係数表!C13</f>
        <v>6.684233532602335E-2</v>
      </c>
      <c r="G10" s="124">
        <f t="shared" si="0"/>
        <v>0</v>
      </c>
      <c r="H10" s="124">
        <v>0</v>
      </c>
      <c r="I10" s="124">
        <f t="shared" si="1"/>
        <v>0</v>
      </c>
      <c r="J10" s="95">
        <f>分析係数表!G13</f>
        <v>0.23596605339775753</v>
      </c>
      <c r="K10" s="125">
        <f t="shared" si="2"/>
        <v>0</v>
      </c>
      <c r="L10" s="89"/>
      <c r="M10" s="90"/>
      <c r="N10" s="91">
        <f>分析係数表!H13</f>
        <v>1.6879182236800124E-2</v>
      </c>
      <c r="O10" s="92">
        <f t="shared" si="3"/>
        <v>0</v>
      </c>
      <c r="P10" s="86">
        <f>分析係数表!C13</f>
        <v>6.684233532602335E-2</v>
      </c>
      <c r="Q10" s="92">
        <f t="shared" si="4"/>
        <v>0</v>
      </c>
      <c r="R10" s="93">
        <v>0</v>
      </c>
      <c r="S10" s="94">
        <f t="shared" si="5"/>
        <v>0</v>
      </c>
      <c r="T10" s="95">
        <f>分析係数表!F13</f>
        <v>0.36934894381465649</v>
      </c>
      <c r="U10" s="96">
        <f t="shared" si="6"/>
        <v>0</v>
      </c>
      <c r="V10" s="97">
        <f>分析係数表!D13</f>
        <v>0.1651861487951434</v>
      </c>
      <c r="W10" s="98">
        <f t="shared" si="7"/>
        <v>0</v>
      </c>
      <c r="X10" s="86">
        <f>分析係数表!E13</f>
        <v>0.12199715046769498</v>
      </c>
      <c r="Y10" s="99">
        <f t="shared" si="8"/>
        <v>0</v>
      </c>
    </row>
    <row r="11" spans="1:25">
      <c r="A11" s="10" t="s">
        <v>231</v>
      </c>
      <c r="B11" s="9" t="s">
        <v>276</v>
      </c>
      <c r="C11" s="100"/>
      <c r="D11" s="120">
        <f>投入係数表!AN11</f>
        <v>0.43194222700775997</v>
      </c>
      <c r="E11" s="124">
        <f t="shared" si="9"/>
        <v>0</v>
      </c>
      <c r="F11" s="95">
        <f>分析係数表!C14</f>
        <v>0.21710827927701792</v>
      </c>
      <c r="G11" s="124">
        <f t="shared" si="0"/>
        <v>0</v>
      </c>
      <c r="H11" s="124">
        <v>0</v>
      </c>
      <c r="I11" s="124">
        <f t="shared" si="1"/>
        <v>0</v>
      </c>
      <c r="J11" s="95">
        <f>分析係数表!G14</f>
        <v>0.17574790290253137</v>
      </c>
      <c r="K11" s="125">
        <f t="shared" si="2"/>
        <v>0</v>
      </c>
      <c r="L11" s="89"/>
      <c r="M11" s="90"/>
      <c r="N11" s="91">
        <f>分析係数表!H14</f>
        <v>1.1225515443921091E-3</v>
      </c>
      <c r="O11" s="92">
        <f t="shared" si="3"/>
        <v>0</v>
      </c>
      <c r="P11" s="86">
        <f>分析係数表!C14</f>
        <v>0.21710827927701792</v>
      </c>
      <c r="Q11" s="92">
        <f t="shared" si="4"/>
        <v>0</v>
      </c>
      <c r="R11" s="93">
        <v>0</v>
      </c>
      <c r="S11" s="94">
        <f t="shared" si="5"/>
        <v>0</v>
      </c>
      <c r="T11" s="95">
        <f>分析係数表!F14</f>
        <v>0.32729567218469302</v>
      </c>
      <c r="U11" s="96">
        <f t="shared" si="6"/>
        <v>0</v>
      </c>
      <c r="V11" s="97">
        <f>分析係数表!D14</f>
        <v>4.5196804531672026E-2</v>
      </c>
      <c r="W11" s="98">
        <f t="shared" si="7"/>
        <v>0</v>
      </c>
      <c r="X11" s="86">
        <f>分析係数表!E14</f>
        <v>3.8130342673435243E-2</v>
      </c>
      <c r="Y11" s="99">
        <f t="shared" si="8"/>
        <v>0</v>
      </c>
    </row>
    <row r="12" spans="1:25">
      <c r="A12" s="10" t="s">
        <v>232</v>
      </c>
      <c r="B12" s="9" t="s">
        <v>29</v>
      </c>
      <c r="C12" s="100"/>
      <c r="D12" s="120">
        <f>投入係数表!AN12</f>
        <v>1.0340474510823153E-2</v>
      </c>
      <c r="E12" s="124">
        <f t="shared" si="9"/>
        <v>0</v>
      </c>
      <c r="F12" s="95">
        <f>分析係数表!C15</f>
        <v>0.1777237835164599</v>
      </c>
      <c r="G12" s="124">
        <f t="shared" si="0"/>
        <v>0</v>
      </c>
      <c r="H12" s="124">
        <v>0</v>
      </c>
      <c r="I12" s="124">
        <f t="shared" si="1"/>
        <v>0</v>
      </c>
      <c r="J12" s="95">
        <f>分析係数表!G15</f>
        <v>0.10387096116118634</v>
      </c>
      <c r="K12" s="125">
        <f t="shared" si="2"/>
        <v>0</v>
      </c>
      <c r="L12" s="89"/>
      <c r="M12" s="90"/>
      <c r="N12" s="91">
        <f>分析係数表!H15</f>
        <v>7.5144901505810619E-3</v>
      </c>
      <c r="O12" s="92">
        <f t="shared" si="3"/>
        <v>0</v>
      </c>
      <c r="P12" s="86">
        <f>分析係数表!C15</f>
        <v>0.1777237835164599</v>
      </c>
      <c r="Q12" s="92">
        <f t="shared" si="4"/>
        <v>0</v>
      </c>
      <c r="R12" s="93">
        <v>0</v>
      </c>
      <c r="S12" s="94">
        <f t="shared" si="5"/>
        <v>0</v>
      </c>
      <c r="T12" s="95">
        <f>分析係数表!F15</f>
        <v>0.33005409485469872</v>
      </c>
      <c r="U12" s="96">
        <f t="shared" si="6"/>
        <v>0</v>
      </c>
      <c r="V12" s="97">
        <f>分析係数表!D15</f>
        <v>1.862209422908882E-2</v>
      </c>
      <c r="W12" s="98">
        <f t="shared" si="7"/>
        <v>0</v>
      </c>
      <c r="X12" s="86">
        <f>分析係数表!E15</f>
        <v>1.8544573004253467E-2</v>
      </c>
      <c r="Y12" s="99">
        <f t="shared" si="8"/>
        <v>0</v>
      </c>
    </row>
    <row r="13" spans="1:25">
      <c r="A13" s="10" t="s">
        <v>233</v>
      </c>
      <c r="B13" s="9" t="s">
        <v>30</v>
      </c>
      <c r="C13" s="100"/>
      <c r="D13" s="120">
        <f>投入係数表!AN13</f>
        <v>0</v>
      </c>
      <c r="E13" s="124">
        <f t="shared" si="9"/>
        <v>0</v>
      </c>
      <c r="F13" s="95">
        <f>分析係数表!C16</f>
        <v>0.12368252551663639</v>
      </c>
      <c r="G13" s="124">
        <f t="shared" si="0"/>
        <v>0</v>
      </c>
      <c r="H13" s="124">
        <v>0</v>
      </c>
      <c r="I13" s="124">
        <f t="shared" si="1"/>
        <v>0</v>
      </c>
      <c r="J13" s="95">
        <f>分析係数表!G16</f>
        <v>1.9772048092292722E-2</v>
      </c>
      <c r="K13" s="125">
        <f t="shared" si="2"/>
        <v>0</v>
      </c>
      <c r="L13" s="89"/>
      <c r="M13" s="90"/>
      <c r="N13" s="91">
        <f>分析係数表!H16</f>
        <v>1.7113434381227897E-2</v>
      </c>
      <c r="O13" s="92">
        <f t="shared" si="3"/>
        <v>0</v>
      </c>
      <c r="P13" s="86">
        <f>分析係数表!C16</f>
        <v>0.12368252551663639</v>
      </c>
      <c r="Q13" s="92">
        <f t="shared" si="4"/>
        <v>0</v>
      </c>
      <c r="R13" s="93">
        <v>0</v>
      </c>
      <c r="S13" s="94">
        <f t="shared" si="5"/>
        <v>0</v>
      </c>
      <c r="T13" s="95">
        <f>分析係数表!F16</f>
        <v>0.17086837167280561</v>
      </c>
      <c r="U13" s="96">
        <f t="shared" si="6"/>
        <v>0</v>
      </c>
      <c r="V13" s="97">
        <f>分析係数表!D16</f>
        <v>1.2952602682604767E-2</v>
      </c>
      <c r="W13" s="98">
        <f t="shared" si="7"/>
        <v>0</v>
      </c>
      <c r="X13" s="86">
        <f>分析係数表!E16</f>
        <v>1.2952602682604767E-2</v>
      </c>
      <c r="Y13" s="99">
        <f t="shared" si="8"/>
        <v>0</v>
      </c>
    </row>
    <row r="14" spans="1:25">
      <c r="A14" s="10" t="s">
        <v>2</v>
      </c>
      <c r="B14" s="9" t="s">
        <v>388</v>
      </c>
      <c r="C14" s="100"/>
      <c r="D14" s="120">
        <f>投入係数表!AN14</f>
        <v>4.728400103961683E-2</v>
      </c>
      <c r="E14" s="124">
        <f t="shared" si="9"/>
        <v>0</v>
      </c>
      <c r="F14" s="95">
        <f>分析係数表!C17</f>
        <v>0.19283956701830429</v>
      </c>
      <c r="G14" s="124">
        <f t="shared" si="0"/>
        <v>0</v>
      </c>
      <c r="H14" s="124">
        <v>0</v>
      </c>
      <c r="I14" s="124">
        <f t="shared" si="1"/>
        <v>0</v>
      </c>
      <c r="J14" s="95">
        <f>分析係数表!G17</f>
        <v>0.23402763404868787</v>
      </c>
      <c r="K14" s="125">
        <f t="shared" si="2"/>
        <v>0</v>
      </c>
      <c r="L14" s="89"/>
      <c r="M14" s="90"/>
      <c r="N14" s="91">
        <f>分析係数表!H17</f>
        <v>3.1766349957435482E-3</v>
      </c>
      <c r="O14" s="92">
        <f t="shared" si="3"/>
        <v>0</v>
      </c>
      <c r="P14" s="86">
        <f>分析係数表!C17</f>
        <v>0.19283956701830429</v>
      </c>
      <c r="Q14" s="92">
        <f t="shared" si="4"/>
        <v>0</v>
      </c>
      <c r="R14" s="93">
        <v>0</v>
      </c>
      <c r="S14" s="94">
        <f t="shared" si="5"/>
        <v>0</v>
      </c>
      <c r="T14" s="95">
        <f>分析係数表!F17</f>
        <v>0.36995154049829787</v>
      </c>
      <c r="U14" s="96">
        <f t="shared" si="6"/>
        <v>0</v>
      </c>
      <c r="V14" s="97">
        <f>分析係数表!D17</f>
        <v>4.4453920652026524E-2</v>
      </c>
      <c r="W14" s="98">
        <f t="shared" si="7"/>
        <v>0</v>
      </c>
      <c r="X14" s="86">
        <f>分析係数表!E17</f>
        <v>4.2061277361062542E-2</v>
      </c>
      <c r="Y14" s="99">
        <f t="shared" si="8"/>
        <v>0</v>
      </c>
    </row>
    <row r="15" spans="1:25">
      <c r="A15" s="10" t="s">
        <v>3</v>
      </c>
      <c r="B15" s="9" t="s">
        <v>31</v>
      </c>
      <c r="C15" s="100"/>
      <c r="D15" s="120">
        <f>投入係数表!AN15</f>
        <v>4.9938736865555271E-3</v>
      </c>
      <c r="E15" s="124">
        <f t="shared" si="9"/>
        <v>0</v>
      </c>
      <c r="F15" s="95">
        <f>分析係数表!C18</f>
        <v>0.30630539049432115</v>
      </c>
      <c r="G15" s="124">
        <f t="shared" si="0"/>
        <v>0</v>
      </c>
      <c r="H15" s="124">
        <v>0</v>
      </c>
      <c r="I15" s="124">
        <f t="shared" si="1"/>
        <v>0</v>
      </c>
      <c r="J15" s="95">
        <f>分析係数表!G18</f>
        <v>0.21755179396051724</v>
      </c>
      <c r="K15" s="125">
        <f t="shared" si="2"/>
        <v>0</v>
      </c>
      <c r="L15" s="89"/>
      <c r="M15" s="90"/>
      <c r="N15" s="91">
        <f>分析係数表!H18</f>
        <v>5.3704565311248737E-4</v>
      </c>
      <c r="O15" s="92">
        <f t="shared" si="3"/>
        <v>0</v>
      </c>
      <c r="P15" s="86">
        <f>分析係数表!C18</f>
        <v>0.30630539049432115</v>
      </c>
      <c r="Q15" s="92">
        <f t="shared" si="4"/>
        <v>0</v>
      </c>
      <c r="R15" s="93">
        <v>0</v>
      </c>
      <c r="S15" s="94">
        <f t="shared" si="5"/>
        <v>0</v>
      </c>
      <c r="T15" s="95">
        <f>分析係数表!F18</f>
        <v>0.4635011306393737</v>
      </c>
      <c r="U15" s="96">
        <f t="shared" si="6"/>
        <v>0</v>
      </c>
      <c r="V15" s="97">
        <f>分析係数表!D18</f>
        <v>4.1488554421314744E-2</v>
      </c>
      <c r="W15" s="98">
        <f t="shared" si="7"/>
        <v>0</v>
      </c>
      <c r="X15" s="86">
        <f>分析係数表!E18</f>
        <v>3.8178621954614265E-2</v>
      </c>
      <c r="Y15" s="99">
        <f t="shared" si="8"/>
        <v>0</v>
      </c>
    </row>
    <row r="16" spans="1:25">
      <c r="A16" s="10" t="s">
        <v>4</v>
      </c>
      <c r="B16" s="9" t="s">
        <v>32</v>
      </c>
      <c r="C16" s="100"/>
      <c r="D16" s="120">
        <f>投入係数表!AN16</f>
        <v>1.8564586195373706E-5</v>
      </c>
      <c r="E16" s="124">
        <f t="shared" si="9"/>
        <v>0</v>
      </c>
      <c r="F16" s="95">
        <f>分析係数表!C19</f>
        <v>0.36966314955627488</v>
      </c>
      <c r="G16" s="124">
        <f t="shared" si="0"/>
        <v>0</v>
      </c>
      <c r="H16" s="124">
        <v>0</v>
      </c>
      <c r="I16" s="124">
        <f t="shared" si="1"/>
        <v>0</v>
      </c>
      <c r="J16" s="95">
        <f>分析係数表!G19</f>
        <v>4.2381117789262797E-2</v>
      </c>
      <c r="K16" s="125">
        <f t="shared" si="2"/>
        <v>0</v>
      </c>
      <c r="L16" s="89"/>
      <c r="M16" s="90"/>
      <c r="N16" s="91">
        <f>分析係数表!H19</f>
        <v>-1.254655481313475E-4</v>
      </c>
      <c r="O16" s="92">
        <f t="shared" si="3"/>
        <v>0</v>
      </c>
      <c r="P16" s="86">
        <f>分析係数表!C19</f>
        <v>0.36966314955627488</v>
      </c>
      <c r="Q16" s="92">
        <f t="shared" si="4"/>
        <v>0</v>
      </c>
      <c r="R16" s="93">
        <v>0</v>
      </c>
      <c r="S16" s="94">
        <f t="shared" si="5"/>
        <v>0</v>
      </c>
      <c r="T16" s="95">
        <f>分析係数表!F19</f>
        <v>0.17645477862102601</v>
      </c>
      <c r="U16" s="96">
        <f t="shared" si="6"/>
        <v>0</v>
      </c>
      <c r="V16" s="97">
        <f>分析係数表!D19</f>
        <v>8.3109656186295868E-3</v>
      </c>
      <c r="W16" s="98">
        <f t="shared" si="7"/>
        <v>0</v>
      </c>
      <c r="X16" s="86">
        <f>分析係数表!E19</f>
        <v>8.1137788631236215E-3</v>
      </c>
      <c r="Y16" s="99">
        <f t="shared" si="8"/>
        <v>0</v>
      </c>
    </row>
    <row r="17" spans="1:25">
      <c r="A17" s="10" t="s">
        <v>5</v>
      </c>
      <c r="B17" s="9" t="s">
        <v>33</v>
      </c>
      <c r="C17" s="100"/>
      <c r="D17" s="120">
        <f>投入係数表!AN17</f>
        <v>9.4679389596405894E-4</v>
      </c>
      <c r="E17" s="124">
        <f t="shared" si="9"/>
        <v>0</v>
      </c>
      <c r="F17" s="95">
        <f>分析係数表!C20</f>
        <v>0.11840151680286914</v>
      </c>
      <c r="G17" s="124">
        <f t="shared" si="0"/>
        <v>0</v>
      </c>
      <c r="H17" s="124">
        <v>0</v>
      </c>
      <c r="I17" s="124">
        <f t="shared" si="1"/>
        <v>0</v>
      </c>
      <c r="J17" s="95">
        <f>分析係数表!G20</f>
        <v>0.11103277983246747</v>
      </c>
      <c r="K17" s="125">
        <f t="shared" si="2"/>
        <v>0</v>
      </c>
      <c r="L17" s="89"/>
      <c r="M17" s="90"/>
      <c r="N17" s="91">
        <f>分析係数表!H20</f>
        <v>6.0558701736942728E-4</v>
      </c>
      <c r="O17" s="92">
        <f t="shared" si="3"/>
        <v>0</v>
      </c>
      <c r="P17" s="86">
        <f>分析係数表!C20</f>
        <v>0.11840151680286914</v>
      </c>
      <c r="Q17" s="92">
        <f t="shared" si="4"/>
        <v>0</v>
      </c>
      <c r="R17" s="93">
        <v>0</v>
      </c>
      <c r="S17" s="94">
        <f t="shared" si="5"/>
        <v>0</v>
      </c>
      <c r="T17" s="95">
        <f>分析係数表!F20</f>
        <v>0.24737258814980315</v>
      </c>
      <c r="U17" s="96">
        <f t="shared" si="6"/>
        <v>0</v>
      </c>
      <c r="V17" s="97">
        <f>分析係数表!D20</f>
        <v>2.4837040813006365E-2</v>
      </c>
      <c r="W17" s="98">
        <f t="shared" si="7"/>
        <v>0</v>
      </c>
      <c r="X17" s="86">
        <f>分析係数表!E20</f>
        <v>2.4562278789456368E-2</v>
      </c>
      <c r="Y17" s="99">
        <f t="shared" si="8"/>
        <v>0</v>
      </c>
    </row>
    <row r="18" spans="1:25">
      <c r="A18" s="10" t="s">
        <v>6</v>
      </c>
      <c r="B18" s="9" t="s">
        <v>34</v>
      </c>
      <c r="C18" s="100"/>
      <c r="D18" s="120">
        <f>投入係数表!AN18</f>
        <v>3.7129172390747411E-4</v>
      </c>
      <c r="E18" s="124">
        <f t="shared" si="9"/>
        <v>0</v>
      </c>
      <c r="F18" s="95">
        <f>分析係数表!C21</f>
        <v>0.26258212636596168</v>
      </c>
      <c r="G18" s="124">
        <f t="shared" si="0"/>
        <v>0</v>
      </c>
      <c r="H18" s="124">
        <v>0</v>
      </c>
      <c r="I18" s="124">
        <f t="shared" si="1"/>
        <v>0</v>
      </c>
      <c r="J18" s="95">
        <f>分析係数表!G21</f>
        <v>0.28467983327929475</v>
      </c>
      <c r="K18" s="125">
        <f t="shared" si="2"/>
        <v>0</v>
      </c>
      <c r="L18" s="89"/>
      <c r="M18" s="90"/>
      <c r="N18" s="91">
        <f>分析係数表!H21</f>
        <v>1.0324354165676096E-3</v>
      </c>
      <c r="O18" s="92">
        <f t="shared" si="3"/>
        <v>0</v>
      </c>
      <c r="P18" s="86">
        <f>分析係数表!C21</f>
        <v>0.26258212636596168</v>
      </c>
      <c r="Q18" s="92">
        <f t="shared" si="4"/>
        <v>0</v>
      </c>
      <c r="R18" s="93">
        <v>0</v>
      </c>
      <c r="S18" s="94">
        <f t="shared" si="5"/>
        <v>0</v>
      </c>
      <c r="T18" s="95">
        <f>分析係数表!F21</f>
        <v>0.42515189534375575</v>
      </c>
      <c r="U18" s="96">
        <f t="shared" si="6"/>
        <v>0</v>
      </c>
      <c r="V18" s="97">
        <f>分析係数表!D21</f>
        <v>6.1343946819791585E-2</v>
      </c>
      <c r="W18" s="98">
        <f t="shared" si="7"/>
        <v>0</v>
      </c>
      <c r="X18" s="86">
        <f>分析係数表!E21</f>
        <v>5.4343995376178865E-2</v>
      </c>
      <c r="Y18" s="99">
        <f t="shared" si="8"/>
        <v>0</v>
      </c>
    </row>
    <row r="19" spans="1:25">
      <c r="A19" s="10" t="s">
        <v>7</v>
      </c>
      <c r="B19" s="9" t="s">
        <v>277</v>
      </c>
      <c r="C19" s="100"/>
      <c r="D19" s="120">
        <f>投入係数表!AN19</f>
        <v>0</v>
      </c>
      <c r="E19" s="124">
        <f t="shared" si="9"/>
        <v>0</v>
      </c>
      <c r="F19" s="95">
        <f>分析係数表!C22</f>
        <v>0.19256748567873505</v>
      </c>
      <c r="G19" s="124">
        <f t="shared" si="0"/>
        <v>0</v>
      </c>
      <c r="H19" s="124">
        <v>0</v>
      </c>
      <c r="I19" s="124">
        <f t="shared" si="1"/>
        <v>0</v>
      </c>
      <c r="J19" s="95">
        <f>分析係数表!G22</f>
        <v>0.19753386347788673</v>
      </c>
      <c r="K19" s="125">
        <f t="shared" si="2"/>
        <v>0</v>
      </c>
      <c r="L19" s="89"/>
      <c r="M19" s="90"/>
      <c r="N19" s="91">
        <f>分析係数表!H22</f>
        <v>4.8211298587508529E-5</v>
      </c>
      <c r="O19" s="92">
        <f t="shared" si="3"/>
        <v>0</v>
      </c>
      <c r="P19" s="86">
        <f>分析係数表!C22</f>
        <v>0.19256748567873505</v>
      </c>
      <c r="Q19" s="92">
        <f t="shared" si="4"/>
        <v>0</v>
      </c>
      <c r="R19" s="93">
        <v>0</v>
      </c>
      <c r="S19" s="94">
        <f t="shared" si="5"/>
        <v>0</v>
      </c>
      <c r="T19" s="95">
        <f>分析係数表!F22</f>
        <v>0.41915604646677446</v>
      </c>
      <c r="U19" s="96">
        <f t="shared" si="6"/>
        <v>0</v>
      </c>
      <c r="V19" s="97">
        <f>分析係数表!D22</f>
        <v>2.9425619037728289E-2</v>
      </c>
      <c r="W19" s="98">
        <f t="shared" si="7"/>
        <v>0</v>
      </c>
      <c r="X19" s="86">
        <f>分析係数表!E22</f>
        <v>2.8940662878506891E-2</v>
      </c>
      <c r="Y19" s="99">
        <f t="shared" si="8"/>
        <v>0</v>
      </c>
    </row>
    <row r="20" spans="1:25">
      <c r="A20" s="10" t="s">
        <v>8</v>
      </c>
      <c r="B20" s="9" t="s">
        <v>278</v>
      </c>
      <c r="C20" s="100"/>
      <c r="D20" s="120">
        <f>投入係数表!AN20</f>
        <v>0</v>
      </c>
      <c r="E20" s="124">
        <f t="shared" si="9"/>
        <v>0</v>
      </c>
      <c r="F20" s="95">
        <f>分析係数表!C23</f>
        <v>0.20116432520583094</v>
      </c>
      <c r="G20" s="124">
        <f t="shared" si="0"/>
        <v>0</v>
      </c>
      <c r="H20" s="124">
        <v>0</v>
      </c>
      <c r="I20" s="124">
        <f t="shared" si="1"/>
        <v>0</v>
      </c>
      <c r="J20" s="95">
        <f>分析係数表!G23</f>
        <v>0.20785566100352021</v>
      </c>
      <c r="K20" s="125">
        <f t="shared" si="2"/>
        <v>0</v>
      </c>
      <c r="L20" s="89"/>
      <c r="M20" s="90"/>
      <c r="N20" s="91">
        <f>分析係数表!H23</f>
        <v>2.5225877402069866E-5</v>
      </c>
      <c r="O20" s="92">
        <f t="shared" si="3"/>
        <v>0</v>
      </c>
      <c r="P20" s="86">
        <f>分析係数表!C23</f>
        <v>0.20116432520583094</v>
      </c>
      <c r="Q20" s="92">
        <f t="shared" si="4"/>
        <v>0</v>
      </c>
      <c r="R20" s="93">
        <v>0</v>
      </c>
      <c r="S20" s="94">
        <f t="shared" si="5"/>
        <v>0</v>
      </c>
      <c r="T20" s="95">
        <f>分析係数表!F23</f>
        <v>0.42478695148042223</v>
      </c>
      <c r="U20" s="96">
        <f t="shared" si="6"/>
        <v>0</v>
      </c>
      <c r="V20" s="97">
        <f>分析係数表!D23</f>
        <v>3.5044555722743287E-2</v>
      </c>
      <c r="W20" s="98">
        <f t="shared" si="7"/>
        <v>0</v>
      </c>
      <c r="X20" s="86">
        <f>分析係数表!E23</f>
        <v>3.4275414947972954E-2</v>
      </c>
      <c r="Y20" s="99">
        <f t="shared" si="8"/>
        <v>0</v>
      </c>
    </row>
    <row r="21" spans="1:25">
      <c r="A21" s="10" t="s">
        <v>9</v>
      </c>
      <c r="B21" s="9" t="s">
        <v>279</v>
      </c>
      <c r="C21" s="100"/>
      <c r="D21" s="120">
        <f>投入係数表!AN21</f>
        <v>2.4709464226042401E-2</v>
      </c>
      <c r="E21" s="124">
        <f t="shared" si="9"/>
        <v>0</v>
      </c>
      <c r="F21" s="95">
        <f>分析係数表!C24</f>
        <v>0.46796458506974481</v>
      </c>
      <c r="G21" s="124">
        <f t="shared" si="0"/>
        <v>0</v>
      </c>
      <c r="H21" s="124">
        <v>0</v>
      </c>
      <c r="I21" s="124">
        <f t="shared" si="1"/>
        <v>0</v>
      </c>
      <c r="J21" s="95">
        <f>分析係数表!G24</f>
        <v>0.19290112247208774</v>
      </c>
      <c r="K21" s="125">
        <f t="shared" si="2"/>
        <v>0</v>
      </c>
      <c r="L21" s="89"/>
      <c r="M21" s="90"/>
      <c r="N21" s="91">
        <f>分析係数表!H24</f>
        <v>1.1220536652328578E-3</v>
      </c>
      <c r="O21" s="92">
        <f t="shared" si="3"/>
        <v>0</v>
      </c>
      <c r="P21" s="86">
        <f>分析係数表!C24</f>
        <v>0.46796458506974481</v>
      </c>
      <c r="Q21" s="92">
        <f t="shared" si="4"/>
        <v>0</v>
      </c>
      <c r="R21" s="93">
        <v>0</v>
      </c>
      <c r="S21" s="94">
        <f t="shared" si="5"/>
        <v>0</v>
      </c>
      <c r="T21" s="95">
        <f>分析係数表!F24</f>
        <v>0.36341689561906876</v>
      </c>
      <c r="U21" s="96">
        <f t="shared" si="6"/>
        <v>0</v>
      </c>
      <c r="V21" s="97">
        <f>分析係数表!D24</f>
        <v>4.5804723184795566E-2</v>
      </c>
      <c r="W21" s="98">
        <f t="shared" si="7"/>
        <v>0</v>
      </c>
      <c r="X21" s="86">
        <f>分析係数表!E24</f>
        <v>4.4933066139114755E-2</v>
      </c>
      <c r="Y21" s="99">
        <f t="shared" si="8"/>
        <v>0</v>
      </c>
    </row>
    <row r="22" spans="1:25">
      <c r="A22" s="10" t="s">
        <v>10</v>
      </c>
      <c r="B22" s="9" t="s">
        <v>280</v>
      </c>
      <c r="C22" s="100"/>
      <c r="D22" s="120">
        <f>投入係数表!AN22</f>
        <v>3.5978168046634243E-2</v>
      </c>
      <c r="E22" s="124">
        <f t="shared" si="9"/>
        <v>0</v>
      </c>
      <c r="F22" s="95">
        <f>分析係数表!C25</f>
        <v>0.11839811615034102</v>
      </c>
      <c r="G22" s="124">
        <f t="shared" si="0"/>
        <v>0</v>
      </c>
      <c r="H22" s="124">
        <v>0</v>
      </c>
      <c r="I22" s="124">
        <f t="shared" si="1"/>
        <v>0</v>
      </c>
      <c r="J22" s="95">
        <f>分析係数表!G25</f>
        <v>0.19601885967651284</v>
      </c>
      <c r="K22" s="125">
        <f t="shared" si="2"/>
        <v>0</v>
      </c>
      <c r="L22" s="89"/>
      <c r="M22" s="90"/>
      <c r="N22" s="91">
        <f>分析係数表!H25</f>
        <v>4.7721717414244671E-4</v>
      </c>
      <c r="O22" s="92">
        <f t="shared" si="3"/>
        <v>0</v>
      </c>
      <c r="P22" s="86">
        <f>分析係数表!C25</f>
        <v>0.11839811615034102</v>
      </c>
      <c r="Q22" s="92">
        <f t="shared" si="4"/>
        <v>0</v>
      </c>
      <c r="R22" s="93">
        <v>0</v>
      </c>
      <c r="S22" s="94">
        <f t="shared" si="5"/>
        <v>0</v>
      </c>
      <c r="T22" s="95">
        <f>分析係数表!F25</f>
        <v>0.34892899519140697</v>
      </c>
      <c r="U22" s="96">
        <f t="shared" si="6"/>
        <v>0</v>
      </c>
      <c r="V22" s="97">
        <f>分析係数表!D25</f>
        <v>3.4959095734715541E-2</v>
      </c>
      <c r="W22" s="98">
        <f t="shared" si="7"/>
        <v>0</v>
      </c>
      <c r="X22" s="86">
        <f>分析係数表!E25</f>
        <v>3.4440766876912506E-2</v>
      </c>
      <c r="Y22" s="99">
        <f t="shared" si="8"/>
        <v>0</v>
      </c>
    </row>
    <row r="23" spans="1:25">
      <c r="A23" s="10" t="s">
        <v>11</v>
      </c>
      <c r="B23" s="9" t="s">
        <v>35</v>
      </c>
      <c r="C23" s="100"/>
      <c r="D23" s="120">
        <f>投入係数表!AN23</f>
        <v>0</v>
      </c>
      <c r="E23" s="124">
        <f t="shared" si="9"/>
        <v>0</v>
      </c>
      <c r="F23" s="95">
        <f>分析係数表!C26</f>
        <v>0.29113960871661038</v>
      </c>
      <c r="G23" s="124">
        <f t="shared" si="0"/>
        <v>0</v>
      </c>
      <c r="H23" s="124">
        <v>0</v>
      </c>
      <c r="I23" s="124">
        <f t="shared" si="1"/>
        <v>0</v>
      </c>
      <c r="J23" s="95">
        <f>分析係数表!G26</f>
        <v>0.2004458717578543</v>
      </c>
      <c r="K23" s="125">
        <f t="shared" si="2"/>
        <v>0</v>
      </c>
      <c r="L23" s="89"/>
      <c r="M23" s="90"/>
      <c r="N23" s="91">
        <f>分析係数表!H26</f>
        <v>1.0726059667332082E-2</v>
      </c>
      <c r="O23" s="92">
        <f t="shared" si="3"/>
        <v>0</v>
      </c>
      <c r="P23" s="86">
        <f>分析係数表!C26</f>
        <v>0.29113960871661038</v>
      </c>
      <c r="Q23" s="92">
        <f t="shared" si="4"/>
        <v>0</v>
      </c>
      <c r="R23" s="93">
        <v>0</v>
      </c>
      <c r="S23" s="94">
        <f t="shared" si="5"/>
        <v>0</v>
      </c>
      <c r="T23" s="95">
        <f>分析係数表!F26</f>
        <v>0.34176102976079403</v>
      </c>
      <c r="U23" s="96">
        <f t="shared" si="6"/>
        <v>0</v>
      </c>
      <c r="V23" s="97">
        <f>分析係数表!D26</f>
        <v>2.5195355338839619E-2</v>
      </c>
      <c r="W23" s="98">
        <f t="shared" si="7"/>
        <v>0</v>
      </c>
      <c r="X23" s="86">
        <f>分析係数表!E26</f>
        <v>2.4685974681555249E-2</v>
      </c>
      <c r="Y23" s="99">
        <f t="shared" si="8"/>
        <v>0</v>
      </c>
    </row>
    <row r="24" spans="1:25">
      <c r="A24" s="10" t="s">
        <v>12</v>
      </c>
      <c r="B24" s="9" t="s">
        <v>389</v>
      </c>
      <c r="C24" s="100"/>
      <c r="D24" s="120">
        <f>投入係数表!AN24</f>
        <v>0</v>
      </c>
      <c r="E24" s="124">
        <f t="shared" si="9"/>
        <v>0</v>
      </c>
      <c r="F24" s="95">
        <f>分析係数表!C27</f>
        <v>0.22390034937983039</v>
      </c>
      <c r="G24" s="124">
        <f t="shared" si="0"/>
        <v>0</v>
      </c>
      <c r="H24" s="124">
        <v>0</v>
      </c>
      <c r="I24" s="124">
        <f t="shared" si="1"/>
        <v>0</v>
      </c>
      <c r="J24" s="95">
        <f>分析係数表!G27</f>
        <v>0.17801424712710151</v>
      </c>
      <c r="K24" s="125">
        <f t="shared" si="2"/>
        <v>0</v>
      </c>
      <c r="L24" s="89"/>
      <c r="M24" s="90"/>
      <c r="N24" s="91">
        <f>分析係数表!H27</f>
        <v>1.001616696609949E-2</v>
      </c>
      <c r="O24" s="92">
        <f t="shared" si="3"/>
        <v>0</v>
      </c>
      <c r="P24" s="86">
        <f>分析係数表!C27</f>
        <v>0.22390034937983039</v>
      </c>
      <c r="Q24" s="92">
        <f t="shared" si="4"/>
        <v>0</v>
      </c>
      <c r="R24" s="93">
        <v>0</v>
      </c>
      <c r="S24" s="94">
        <f t="shared" si="5"/>
        <v>0</v>
      </c>
      <c r="T24" s="95">
        <f>分析係数表!F27</f>
        <v>0.3354402389489512</v>
      </c>
      <c r="U24" s="96">
        <f t="shared" si="6"/>
        <v>0</v>
      </c>
      <c r="V24" s="97">
        <f>分析係数表!D27</f>
        <v>2.2648101403620974E-2</v>
      </c>
      <c r="W24" s="98">
        <f t="shared" si="7"/>
        <v>0</v>
      </c>
      <c r="X24" s="86">
        <f>分析係数表!E27</f>
        <v>2.2430380263578655E-2</v>
      </c>
      <c r="Y24" s="99">
        <f t="shared" si="8"/>
        <v>0</v>
      </c>
    </row>
    <row r="25" spans="1:25">
      <c r="A25" s="10" t="s">
        <v>13</v>
      </c>
      <c r="B25" s="9" t="s">
        <v>197</v>
      </c>
      <c r="C25" s="100"/>
      <c r="D25" s="120">
        <f>投入係数表!AN25</f>
        <v>0</v>
      </c>
      <c r="E25" s="124">
        <f t="shared" si="9"/>
        <v>0</v>
      </c>
      <c r="F25" s="95">
        <f>分析係数表!C28</f>
        <v>0.22512814125204084</v>
      </c>
      <c r="G25" s="124">
        <f t="shared" si="0"/>
        <v>0</v>
      </c>
      <c r="H25" s="124">
        <v>0</v>
      </c>
      <c r="I25" s="124">
        <f t="shared" si="1"/>
        <v>0</v>
      </c>
      <c r="J25" s="95">
        <f>分析係数表!G28</f>
        <v>0.17968722251031818</v>
      </c>
      <c r="K25" s="125">
        <f t="shared" si="2"/>
        <v>0</v>
      </c>
      <c r="L25" s="89"/>
      <c r="M25" s="90"/>
      <c r="N25" s="91">
        <f>分析係数表!H28</f>
        <v>8.1409051127791718E-3</v>
      </c>
      <c r="O25" s="92">
        <f t="shared" si="3"/>
        <v>0</v>
      </c>
      <c r="P25" s="86">
        <f>分析係数表!C28</f>
        <v>0.22512814125204084</v>
      </c>
      <c r="Q25" s="92">
        <f t="shared" si="4"/>
        <v>0</v>
      </c>
      <c r="R25" s="93">
        <v>0</v>
      </c>
      <c r="S25" s="94">
        <f t="shared" si="5"/>
        <v>0</v>
      </c>
      <c r="T25" s="95">
        <f>分析係数表!F28</f>
        <v>0.30733691598411605</v>
      </c>
      <c r="U25" s="96">
        <f t="shared" si="6"/>
        <v>0</v>
      </c>
      <c r="V25" s="97">
        <f>分析係数表!D28</f>
        <v>2.8688437249149327E-2</v>
      </c>
      <c r="W25" s="98">
        <f t="shared" si="7"/>
        <v>0</v>
      </c>
      <c r="X25" s="86">
        <f>分析係数表!E28</f>
        <v>2.8133457885501985E-2</v>
      </c>
      <c r="Y25" s="99">
        <f t="shared" si="8"/>
        <v>0</v>
      </c>
    </row>
    <row r="26" spans="1:25">
      <c r="A26" s="10" t="s">
        <v>14</v>
      </c>
      <c r="B26" s="9" t="s">
        <v>55</v>
      </c>
      <c r="C26" s="100"/>
      <c r="D26" s="120">
        <f>投入係数表!AN26</f>
        <v>6.3230980581442844E-2</v>
      </c>
      <c r="E26" s="124">
        <f t="shared" si="9"/>
        <v>0</v>
      </c>
      <c r="F26" s="95">
        <f>分析係数表!C29</f>
        <v>0.20292812083079403</v>
      </c>
      <c r="G26" s="124">
        <f t="shared" si="0"/>
        <v>0</v>
      </c>
      <c r="H26" s="124">
        <v>0</v>
      </c>
      <c r="I26" s="124">
        <f t="shared" si="1"/>
        <v>0</v>
      </c>
      <c r="J26" s="95">
        <f>分析係数表!G29</f>
        <v>0.25422836329948895</v>
      </c>
      <c r="K26" s="125">
        <f t="shared" si="2"/>
        <v>0</v>
      </c>
      <c r="L26" s="89"/>
      <c r="M26" s="90"/>
      <c r="N26" s="91">
        <f>分析係数表!H29</f>
        <v>1.2173975242294967E-2</v>
      </c>
      <c r="O26" s="92">
        <f t="shared" si="3"/>
        <v>0</v>
      </c>
      <c r="P26" s="86">
        <f>分析係数表!C29</f>
        <v>0.20292812083079403</v>
      </c>
      <c r="Q26" s="92">
        <f t="shared" si="4"/>
        <v>0</v>
      </c>
      <c r="R26" s="93">
        <v>0</v>
      </c>
      <c r="S26" s="94">
        <f t="shared" si="5"/>
        <v>0</v>
      </c>
      <c r="T26" s="95">
        <f>分析係数表!F29</f>
        <v>0.40384720428768384</v>
      </c>
      <c r="U26" s="96">
        <f t="shared" si="6"/>
        <v>0</v>
      </c>
      <c r="V26" s="97">
        <f>分析係数表!D29</f>
        <v>7.670374473161555E-2</v>
      </c>
      <c r="W26" s="98">
        <f t="shared" si="7"/>
        <v>0</v>
      </c>
      <c r="X26" s="86">
        <f>分析係数表!E29</f>
        <v>6.1557890505000185E-2</v>
      </c>
      <c r="Y26" s="99">
        <f t="shared" si="8"/>
        <v>0</v>
      </c>
    </row>
    <row r="27" spans="1:25">
      <c r="A27" s="10" t="s">
        <v>15</v>
      </c>
      <c r="B27" s="9" t="s">
        <v>36</v>
      </c>
      <c r="C27" s="100"/>
      <c r="D27" s="120">
        <f>投入係数表!AN27</f>
        <v>0</v>
      </c>
      <c r="E27" s="124">
        <f t="shared" si="9"/>
        <v>0</v>
      </c>
      <c r="F27" s="95">
        <f>分析係数表!C30</f>
        <v>1</v>
      </c>
      <c r="G27" s="124">
        <f t="shared" si="0"/>
        <v>0</v>
      </c>
      <c r="H27" s="124">
        <v>0</v>
      </c>
      <c r="I27" s="124">
        <f t="shared" si="1"/>
        <v>0</v>
      </c>
      <c r="J27" s="95">
        <f>分析係数表!G30</f>
        <v>0.34673715455884868</v>
      </c>
      <c r="K27" s="125">
        <f t="shared" si="2"/>
        <v>0</v>
      </c>
      <c r="L27" s="89"/>
      <c r="M27" s="90"/>
      <c r="N27" s="91">
        <f>分析係数表!H30</f>
        <v>0</v>
      </c>
      <c r="O27" s="92">
        <f t="shared" si="3"/>
        <v>0</v>
      </c>
      <c r="P27" s="86">
        <f>分析係数表!C30</f>
        <v>1</v>
      </c>
      <c r="Q27" s="92">
        <f t="shared" si="4"/>
        <v>0</v>
      </c>
      <c r="R27" s="93">
        <v>0</v>
      </c>
      <c r="S27" s="94">
        <f t="shared" si="5"/>
        <v>0</v>
      </c>
      <c r="T27" s="95">
        <f>分析係数表!F30</f>
        <v>0.44336430675838301</v>
      </c>
      <c r="U27" s="96">
        <f t="shared" si="6"/>
        <v>0</v>
      </c>
      <c r="V27" s="97">
        <f>分析係数表!D30</f>
        <v>8.6867041025616112E-2</v>
      </c>
      <c r="W27" s="98">
        <f t="shared" si="7"/>
        <v>0</v>
      </c>
      <c r="X27" s="86">
        <f>分析係数表!E30</f>
        <v>6.5897217034789901E-2</v>
      </c>
      <c r="Y27" s="99">
        <f t="shared" si="8"/>
        <v>0</v>
      </c>
    </row>
    <row r="28" spans="1:25">
      <c r="A28" s="10" t="s">
        <v>16</v>
      </c>
      <c r="B28" s="9" t="s">
        <v>198</v>
      </c>
      <c r="C28" s="100"/>
      <c r="D28" s="120">
        <f>投入係数表!AN28</f>
        <v>0</v>
      </c>
      <c r="E28" s="124">
        <f t="shared" si="9"/>
        <v>0</v>
      </c>
      <c r="F28" s="95">
        <f>分析係数表!C31</f>
        <v>0.99667993786519227</v>
      </c>
      <c r="G28" s="124">
        <f t="shared" si="0"/>
        <v>0</v>
      </c>
      <c r="H28" s="124">
        <v>0</v>
      </c>
      <c r="I28" s="124">
        <f t="shared" si="1"/>
        <v>0</v>
      </c>
      <c r="J28" s="95">
        <f>分析係数表!G31</f>
        <v>7.0744430198025232E-2</v>
      </c>
      <c r="K28" s="125">
        <f t="shared" si="2"/>
        <v>0</v>
      </c>
      <c r="L28" s="89"/>
      <c r="M28" s="90"/>
      <c r="N28" s="91">
        <f>分析係数表!H31</f>
        <v>1.5783931066306964E-2</v>
      </c>
      <c r="O28" s="92">
        <f t="shared" si="3"/>
        <v>0</v>
      </c>
      <c r="P28" s="86">
        <f>分析係数表!C31</f>
        <v>0.99667993786519227</v>
      </c>
      <c r="Q28" s="92">
        <f t="shared" si="4"/>
        <v>0</v>
      </c>
      <c r="R28" s="93">
        <v>0</v>
      </c>
      <c r="S28" s="94">
        <f t="shared" si="5"/>
        <v>0</v>
      </c>
      <c r="T28" s="95">
        <f>分析係数表!F31</f>
        <v>0.308369223350977</v>
      </c>
      <c r="U28" s="96">
        <f t="shared" si="6"/>
        <v>0</v>
      </c>
      <c r="V28" s="97">
        <f>分析係数表!D31</f>
        <v>6.5953615120199595E-3</v>
      </c>
      <c r="W28" s="98">
        <f t="shared" si="7"/>
        <v>0</v>
      </c>
      <c r="X28" s="86">
        <f>分析係数表!E31</f>
        <v>6.5953615120199595E-3</v>
      </c>
      <c r="Y28" s="99">
        <f t="shared" si="8"/>
        <v>0</v>
      </c>
    </row>
    <row r="29" spans="1:25">
      <c r="A29" s="10" t="s">
        <v>17</v>
      </c>
      <c r="B29" s="9" t="s">
        <v>281</v>
      </c>
      <c r="C29" s="100"/>
      <c r="D29" s="120">
        <f>投入係数表!AN29</f>
        <v>0</v>
      </c>
      <c r="E29" s="124">
        <f t="shared" si="9"/>
        <v>0</v>
      </c>
      <c r="F29" s="95">
        <f>分析係数表!C32</f>
        <v>0.99973750468741629</v>
      </c>
      <c r="G29" s="124">
        <f t="shared" si="0"/>
        <v>0</v>
      </c>
      <c r="H29" s="124">
        <v>0</v>
      </c>
      <c r="I29" s="124">
        <f t="shared" si="1"/>
        <v>0</v>
      </c>
      <c r="J29" s="95">
        <f>分析係数表!G32</f>
        <v>0.13654952076677315</v>
      </c>
      <c r="K29" s="125">
        <f t="shared" si="2"/>
        <v>0</v>
      </c>
      <c r="L29" s="89"/>
      <c r="M29" s="90"/>
      <c r="N29" s="91">
        <f>分析係数表!H32</f>
        <v>6.1925380029087757E-3</v>
      </c>
      <c r="O29" s="92">
        <f t="shared" si="3"/>
        <v>0</v>
      </c>
      <c r="P29" s="86">
        <f>分析係数表!C32</f>
        <v>0.99973750468741629</v>
      </c>
      <c r="Q29" s="92">
        <f t="shared" si="4"/>
        <v>0</v>
      </c>
      <c r="R29" s="93">
        <v>0</v>
      </c>
      <c r="S29" s="94">
        <f t="shared" si="5"/>
        <v>0</v>
      </c>
      <c r="T29" s="95">
        <f>分析係数表!F32</f>
        <v>0.46980830670926516</v>
      </c>
      <c r="U29" s="96">
        <f t="shared" si="6"/>
        <v>0</v>
      </c>
      <c r="V29" s="97">
        <f>分析係数表!D32</f>
        <v>1.7896698615548455E-2</v>
      </c>
      <c r="W29" s="98">
        <f t="shared" si="7"/>
        <v>0</v>
      </c>
      <c r="X29" s="86">
        <f>分析係数表!E32</f>
        <v>1.7896698615548455E-2</v>
      </c>
      <c r="Y29" s="99">
        <f t="shared" si="8"/>
        <v>0</v>
      </c>
    </row>
    <row r="30" spans="1:25">
      <c r="A30" s="10" t="s">
        <v>18</v>
      </c>
      <c r="B30" s="9" t="s">
        <v>282</v>
      </c>
      <c r="C30" s="100"/>
      <c r="D30" s="120">
        <f>投入係数表!AN30</f>
        <v>0</v>
      </c>
      <c r="E30" s="124">
        <f t="shared" si="9"/>
        <v>0</v>
      </c>
      <c r="F30" s="95">
        <f>分析係数表!C33</f>
        <v>0.92720800471848297</v>
      </c>
      <c r="G30" s="124">
        <f t="shared" si="0"/>
        <v>0</v>
      </c>
      <c r="H30" s="124">
        <v>0</v>
      </c>
      <c r="I30" s="124">
        <f t="shared" si="1"/>
        <v>0</v>
      </c>
      <c r="J30" s="95">
        <f>分析係数表!G33</f>
        <v>0.48251618559482062</v>
      </c>
      <c r="K30" s="125">
        <f t="shared" si="2"/>
        <v>0</v>
      </c>
      <c r="L30" s="89"/>
      <c r="M30" s="90"/>
      <c r="N30" s="91">
        <f>分析係数表!H33</f>
        <v>1.0711870111293417E-3</v>
      </c>
      <c r="O30" s="92">
        <f t="shared" si="3"/>
        <v>0</v>
      </c>
      <c r="P30" s="86">
        <f>分析係数表!C33</f>
        <v>0.92720800471848297</v>
      </c>
      <c r="Q30" s="92">
        <f t="shared" si="4"/>
        <v>0</v>
      </c>
      <c r="R30" s="93">
        <v>0</v>
      </c>
      <c r="S30" s="94">
        <f t="shared" si="5"/>
        <v>0</v>
      </c>
      <c r="T30" s="95">
        <f>分析係数表!F33</f>
        <v>0.61375438359859724</v>
      </c>
      <c r="U30" s="96">
        <f t="shared" si="6"/>
        <v>0</v>
      </c>
      <c r="V30" s="97">
        <f>分析係数表!D33</f>
        <v>6.3927479543206545E-2</v>
      </c>
      <c r="W30" s="98">
        <f t="shared" si="7"/>
        <v>0</v>
      </c>
      <c r="X30" s="86">
        <f>分析係数表!E33</f>
        <v>6.2471900008991998E-2</v>
      </c>
      <c r="Y30" s="99">
        <f t="shared" si="8"/>
        <v>0</v>
      </c>
    </row>
    <row r="31" spans="1:25">
      <c r="A31" s="10" t="s">
        <v>19</v>
      </c>
      <c r="B31" s="9" t="s">
        <v>283</v>
      </c>
      <c r="C31" s="100"/>
      <c r="D31" s="120">
        <f>投入係数表!AN31</f>
        <v>0.22661790368692683</v>
      </c>
      <c r="E31" s="124">
        <f t="shared" si="9"/>
        <v>0</v>
      </c>
      <c r="F31" s="95">
        <f>分析係数表!C34</f>
        <v>0.43058167090385968</v>
      </c>
      <c r="G31" s="124">
        <f t="shared" si="0"/>
        <v>0</v>
      </c>
      <c r="H31" s="124">
        <v>0</v>
      </c>
      <c r="I31" s="124">
        <f t="shared" si="1"/>
        <v>0</v>
      </c>
      <c r="J31" s="95">
        <f>分析係数表!G34</f>
        <v>0.40252218378442245</v>
      </c>
      <c r="K31" s="125">
        <f t="shared" si="2"/>
        <v>0</v>
      </c>
      <c r="L31" s="89"/>
      <c r="M31" s="90"/>
      <c r="N31" s="91">
        <f>分析係数表!H34</f>
        <v>0.17332617383102331</v>
      </c>
      <c r="O31" s="92">
        <f t="shared" si="3"/>
        <v>0</v>
      </c>
      <c r="P31" s="86">
        <f>分析係数表!C34</f>
        <v>0.43058167090385968</v>
      </c>
      <c r="Q31" s="92">
        <f t="shared" si="4"/>
        <v>0</v>
      </c>
      <c r="R31" s="93">
        <v>0</v>
      </c>
      <c r="S31" s="94">
        <f t="shared" si="5"/>
        <v>0</v>
      </c>
      <c r="T31" s="95">
        <f>分析係数表!F34</f>
        <v>0.66293540075026103</v>
      </c>
      <c r="U31" s="96">
        <f t="shared" si="6"/>
        <v>0</v>
      </c>
      <c r="V31" s="97">
        <f>分析係数表!D34</f>
        <v>0.16067471370017011</v>
      </c>
      <c r="W31" s="98">
        <f t="shared" si="7"/>
        <v>0</v>
      </c>
      <c r="X31" s="86">
        <f>分析係数表!E34</f>
        <v>0.14658203786750718</v>
      </c>
      <c r="Y31" s="99">
        <f t="shared" si="8"/>
        <v>0</v>
      </c>
    </row>
    <row r="32" spans="1:25">
      <c r="A32" s="10" t="s">
        <v>20</v>
      </c>
      <c r="B32" s="9" t="s">
        <v>37</v>
      </c>
      <c r="C32" s="100"/>
      <c r="D32" s="120">
        <f>投入係数表!AN32</f>
        <v>0</v>
      </c>
      <c r="E32" s="124">
        <f t="shared" si="9"/>
        <v>0</v>
      </c>
      <c r="F32" s="95">
        <f>分析係数表!C35</f>
        <v>0.85041941808411148</v>
      </c>
      <c r="G32" s="124">
        <f t="shared" si="0"/>
        <v>0</v>
      </c>
      <c r="H32" s="124">
        <v>0</v>
      </c>
      <c r="I32" s="124">
        <f t="shared" si="1"/>
        <v>0</v>
      </c>
      <c r="J32" s="95">
        <f>分析係数表!G35</f>
        <v>0.31439227022235533</v>
      </c>
      <c r="K32" s="125">
        <f t="shared" si="2"/>
        <v>0</v>
      </c>
      <c r="L32" s="89"/>
      <c r="M32" s="90"/>
      <c r="N32" s="91">
        <f>分析係数表!H35</f>
        <v>5.0116599150103677E-2</v>
      </c>
      <c r="O32" s="92">
        <f t="shared" si="3"/>
        <v>0</v>
      </c>
      <c r="P32" s="86">
        <f>分析係数表!C35</f>
        <v>0.85041941808411148</v>
      </c>
      <c r="Q32" s="92">
        <f t="shared" si="4"/>
        <v>0</v>
      </c>
      <c r="R32" s="93">
        <v>0</v>
      </c>
      <c r="S32" s="94">
        <f t="shared" si="5"/>
        <v>0</v>
      </c>
      <c r="T32" s="95">
        <f>分析係数表!F35</f>
        <v>0.64510687312527537</v>
      </c>
      <c r="U32" s="96">
        <f t="shared" si="6"/>
        <v>0</v>
      </c>
      <c r="V32" s="97">
        <f>分析係数表!D35</f>
        <v>4.4457450663799247E-2</v>
      </c>
      <c r="W32" s="98">
        <f t="shared" si="7"/>
        <v>0</v>
      </c>
      <c r="X32" s="86">
        <f>分析係数表!E35</f>
        <v>4.3787951741632962E-2</v>
      </c>
      <c r="Y32" s="99">
        <f t="shared" si="8"/>
        <v>0</v>
      </c>
    </row>
    <row r="33" spans="1:25">
      <c r="A33" s="10" t="s">
        <v>21</v>
      </c>
      <c r="B33" s="9" t="s">
        <v>38</v>
      </c>
      <c r="C33" s="100"/>
      <c r="D33" s="120">
        <f>投入係数表!AN33</f>
        <v>0</v>
      </c>
      <c r="E33" s="124">
        <f t="shared" si="9"/>
        <v>0</v>
      </c>
      <c r="F33" s="95">
        <f>分析係数表!C36</f>
        <v>0.99367212085214862</v>
      </c>
      <c r="G33" s="124">
        <f t="shared" si="0"/>
        <v>0</v>
      </c>
      <c r="H33" s="124">
        <v>0</v>
      </c>
      <c r="I33" s="124">
        <f t="shared" si="1"/>
        <v>0</v>
      </c>
      <c r="J33" s="95">
        <f>分析係数表!G36</f>
        <v>5.4622350270852466E-2</v>
      </c>
      <c r="K33" s="125">
        <f t="shared" si="2"/>
        <v>0</v>
      </c>
      <c r="L33" s="89"/>
      <c r="M33" s="90"/>
      <c r="N33" s="91">
        <f>分析係数表!H36</f>
        <v>0.22260102528255266</v>
      </c>
      <c r="O33" s="92">
        <f t="shared" si="3"/>
        <v>0</v>
      </c>
      <c r="P33" s="86">
        <f>分析係数表!C36</f>
        <v>0.99367212085214862</v>
      </c>
      <c r="Q33" s="92">
        <f t="shared" si="4"/>
        <v>0</v>
      </c>
      <c r="R33" s="93">
        <v>0</v>
      </c>
      <c r="S33" s="94">
        <f t="shared" si="5"/>
        <v>0</v>
      </c>
      <c r="T33" s="95">
        <f>分析係数表!F36</f>
        <v>0.84078106922799567</v>
      </c>
      <c r="U33" s="96">
        <f t="shared" si="6"/>
        <v>0</v>
      </c>
      <c r="V33" s="97">
        <f>分析係数表!D36</f>
        <v>1.6146279761308086E-2</v>
      </c>
      <c r="W33" s="98">
        <f t="shared" si="7"/>
        <v>0</v>
      </c>
      <c r="X33" s="86">
        <f>分析係数表!E36</f>
        <v>1.4152245516969955E-2</v>
      </c>
      <c r="Y33" s="99">
        <f t="shared" si="8"/>
        <v>0</v>
      </c>
    </row>
    <row r="34" spans="1:25">
      <c r="A34" s="10" t="s">
        <v>22</v>
      </c>
      <c r="B34" s="9" t="s">
        <v>409</v>
      </c>
      <c r="C34" s="100"/>
      <c r="D34" s="120">
        <f>投入係数表!AN34</f>
        <v>0.13357219767571382</v>
      </c>
      <c r="E34" s="124">
        <f t="shared" si="9"/>
        <v>0</v>
      </c>
      <c r="F34" s="95">
        <f>分析係数表!C37</f>
        <v>0.57178358697686016</v>
      </c>
      <c r="G34" s="124">
        <f t="shared" si="0"/>
        <v>0</v>
      </c>
      <c r="H34" s="124">
        <v>0</v>
      </c>
      <c r="I34" s="124">
        <f t="shared" si="1"/>
        <v>0</v>
      </c>
      <c r="J34" s="95">
        <f>分析係数表!G37</f>
        <v>0.36884830758302428</v>
      </c>
      <c r="K34" s="125">
        <f t="shared" si="2"/>
        <v>0</v>
      </c>
      <c r="L34" s="89"/>
      <c r="M34" s="90"/>
      <c r="N34" s="91">
        <f>分析係数表!H37</f>
        <v>4.5622990798280361E-2</v>
      </c>
      <c r="O34" s="92">
        <f t="shared" si="3"/>
        <v>0</v>
      </c>
      <c r="P34" s="86">
        <f>分析係数表!C37</f>
        <v>0.57178358697686016</v>
      </c>
      <c r="Q34" s="92">
        <f t="shared" si="4"/>
        <v>0</v>
      </c>
      <c r="R34" s="93">
        <v>0</v>
      </c>
      <c r="S34" s="94">
        <f t="shared" si="5"/>
        <v>0</v>
      </c>
      <c r="T34" s="95">
        <f>分析係数表!F37</f>
        <v>0.64429400301330442</v>
      </c>
      <c r="U34" s="96">
        <f t="shared" si="6"/>
        <v>0</v>
      </c>
      <c r="V34" s="97">
        <f>分析係数表!D37</f>
        <v>7.2142948725191447E-2</v>
      </c>
      <c r="W34" s="98">
        <f t="shared" si="7"/>
        <v>0</v>
      </c>
      <c r="X34" s="86">
        <f>分析係数表!E37</f>
        <v>6.9101643267789628E-2</v>
      </c>
      <c r="Y34" s="99">
        <f t="shared" si="8"/>
        <v>0</v>
      </c>
    </row>
    <row r="35" spans="1:25">
      <c r="A35" s="10" t="s">
        <v>23</v>
      </c>
      <c r="B35" s="9" t="s">
        <v>199</v>
      </c>
      <c r="C35" s="100"/>
      <c r="D35" s="120">
        <f>投入係数表!AN35</f>
        <v>0</v>
      </c>
      <c r="E35" s="124">
        <f t="shared" si="9"/>
        <v>0</v>
      </c>
      <c r="F35" s="95">
        <f>分析係数表!C38</f>
        <v>0.42668283982472699</v>
      </c>
      <c r="G35" s="124">
        <f t="shared" si="0"/>
        <v>0</v>
      </c>
      <c r="H35" s="124">
        <v>0</v>
      </c>
      <c r="I35" s="124">
        <f t="shared" si="1"/>
        <v>0</v>
      </c>
      <c r="J35" s="95">
        <f>分析係数表!G38</f>
        <v>0.18042179614021467</v>
      </c>
      <c r="K35" s="125">
        <f t="shared" si="2"/>
        <v>0</v>
      </c>
      <c r="L35" s="89"/>
      <c r="M35" s="90"/>
      <c r="N35" s="91">
        <f>分析係数表!H38</f>
        <v>3.1385057501308801E-2</v>
      </c>
      <c r="O35" s="92">
        <f t="shared" si="3"/>
        <v>0</v>
      </c>
      <c r="P35" s="86">
        <f>分析係数表!C38</f>
        <v>0.42668283982472699</v>
      </c>
      <c r="Q35" s="92">
        <f t="shared" si="4"/>
        <v>0</v>
      </c>
      <c r="R35" s="93">
        <v>0</v>
      </c>
      <c r="S35" s="94">
        <f t="shared" si="5"/>
        <v>0</v>
      </c>
      <c r="T35" s="95">
        <f>分析係数表!F38</f>
        <v>0.52437100026299643</v>
      </c>
      <c r="U35" s="96">
        <f t="shared" si="6"/>
        <v>0</v>
      </c>
      <c r="V35" s="97">
        <f>分析係数表!D38</f>
        <v>3.745569762927526E-2</v>
      </c>
      <c r="W35" s="98">
        <f t="shared" si="7"/>
        <v>0</v>
      </c>
      <c r="X35" s="86">
        <f>分析係数表!E38</f>
        <v>3.4218337111297577E-2</v>
      </c>
      <c r="Y35" s="99">
        <f t="shared" si="8"/>
        <v>0</v>
      </c>
    </row>
    <row r="36" spans="1:25">
      <c r="A36" s="10" t="s">
        <v>24</v>
      </c>
      <c r="B36" s="9" t="s">
        <v>39</v>
      </c>
      <c r="C36" s="100"/>
      <c r="D36" s="120">
        <f>投入係数表!AN36</f>
        <v>0</v>
      </c>
      <c r="E36" s="124">
        <f t="shared" si="9"/>
        <v>0</v>
      </c>
      <c r="F36" s="95">
        <f>分析係数表!C39</f>
        <v>1</v>
      </c>
      <c r="G36" s="124">
        <f t="shared" si="0"/>
        <v>0</v>
      </c>
      <c r="H36" s="124">
        <v>0</v>
      </c>
      <c r="I36" s="124">
        <f t="shared" si="1"/>
        <v>0</v>
      </c>
      <c r="J36" s="95">
        <f>分析係数表!G39</f>
        <v>0.351753812215997</v>
      </c>
      <c r="K36" s="125">
        <f t="shared" si="2"/>
        <v>0</v>
      </c>
      <c r="L36" s="89"/>
      <c r="M36" s="90"/>
      <c r="N36" s="91">
        <f>分析係数表!H39</f>
        <v>2.6196741762610056E-3</v>
      </c>
      <c r="O36" s="92">
        <f t="shared" si="3"/>
        <v>0</v>
      </c>
      <c r="P36" s="86">
        <f>分析係数表!C39</f>
        <v>1</v>
      </c>
      <c r="Q36" s="92">
        <f t="shared" si="4"/>
        <v>0</v>
      </c>
      <c r="R36" s="93">
        <v>0</v>
      </c>
      <c r="S36" s="94">
        <f t="shared" si="5"/>
        <v>0</v>
      </c>
      <c r="T36" s="95">
        <f>分析係数表!F39</f>
        <v>0.70125652740175148</v>
      </c>
      <c r="U36" s="96">
        <f t="shared" si="6"/>
        <v>0</v>
      </c>
      <c r="V36" s="97">
        <f>分析係数表!D39</f>
        <v>5.4632803645743147E-2</v>
      </c>
      <c r="W36" s="98">
        <f t="shared" si="7"/>
        <v>0</v>
      </c>
      <c r="X36" s="86">
        <f>分析係数表!E39</f>
        <v>5.4632803645743147E-2</v>
      </c>
      <c r="Y36" s="99">
        <f t="shared" si="8"/>
        <v>0</v>
      </c>
    </row>
    <row r="37" spans="1:25">
      <c r="A37" s="10" t="s">
        <v>25</v>
      </c>
      <c r="B37" s="9" t="s">
        <v>40</v>
      </c>
      <c r="C37" s="101"/>
      <c r="D37" s="120">
        <f>投入係数表!AN37</f>
        <v>0</v>
      </c>
      <c r="E37" s="124">
        <f t="shared" si="9"/>
        <v>0</v>
      </c>
      <c r="F37" s="95">
        <f>分析係数表!C40</f>
        <v>0.86812466863195592</v>
      </c>
      <c r="G37" s="124">
        <f t="shared" si="0"/>
        <v>0</v>
      </c>
      <c r="H37" s="124">
        <v>0</v>
      </c>
      <c r="I37" s="124">
        <f t="shared" si="1"/>
        <v>0</v>
      </c>
      <c r="J37" s="95">
        <f>分析係数表!G40</f>
        <v>0.5308449982881025</v>
      </c>
      <c r="K37" s="125">
        <f t="shared" si="2"/>
        <v>0</v>
      </c>
      <c r="L37" s="89"/>
      <c r="M37" s="90"/>
      <c r="N37" s="91">
        <f>分析係数表!H40</f>
        <v>3.1726768564274997E-2</v>
      </c>
      <c r="O37" s="92">
        <f t="shared" si="3"/>
        <v>0</v>
      </c>
      <c r="P37" s="86">
        <f>分析係数表!C40</f>
        <v>0.86812466863195592</v>
      </c>
      <c r="Q37" s="92">
        <f t="shared" si="4"/>
        <v>0</v>
      </c>
      <c r="R37" s="93">
        <v>0</v>
      </c>
      <c r="S37" s="94">
        <f t="shared" si="5"/>
        <v>0</v>
      </c>
      <c r="T37" s="95">
        <f>分析係数表!F40</f>
        <v>0.72849135138041188</v>
      </c>
      <c r="U37" s="96">
        <f t="shared" si="6"/>
        <v>0</v>
      </c>
      <c r="V37" s="97">
        <f>分析係数表!D40</f>
        <v>7.8167788596215718E-2</v>
      </c>
      <c r="W37" s="98">
        <f t="shared" si="7"/>
        <v>0</v>
      </c>
      <c r="X37" s="86">
        <f>分析係数表!E40</f>
        <v>7.1051953968348291E-2</v>
      </c>
      <c r="Y37" s="99">
        <f t="shared" si="8"/>
        <v>0</v>
      </c>
    </row>
    <row r="38" spans="1:25">
      <c r="A38" s="10" t="s">
        <v>26</v>
      </c>
      <c r="B38" s="9" t="s">
        <v>285</v>
      </c>
      <c r="C38" s="101"/>
      <c r="D38" s="120">
        <f>投入係数表!AN38</f>
        <v>0</v>
      </c>
      <c r="E38" s="124">
        <f t="shared" si="9"/>
        <v>0</v>
      </c>
      <c r="F38" s="95">
        <f>分析係数表!C41</f>
        <v>0.9999434031873089</v>
      </c>
      <c r="G38" s="124">
        <f t="shared" si="0"/>
        <v>0</v>
      </c>
      <c r="H38" s="124">
        <v>0</v>
      </c>
      <c r="I38" s="124">
        <f t="shared" si="1"/>
        <v>0</v>
      </c>
      <c r="J38" s="95">
        <f>分析係数表!G41</f>
        <v>0.50163334603597476</v>
      </c>
      <c r="K38" s="125">
        <f t="shared" si="2"/>
        <v>0</v>
      </c>
      <c r="L38" s="89"/>
      <c r="M38" s="90"/>
      <c r="N38" s="91">
        <f>分析係数表!H41</f>
        <v>4.605647758626856E-2</v>
      </c>
      <c r="O38" s="92">
        <f t="shared" si="3"/>
        <v>0</v>
      </c>
      <c r="P38" s="86">
        <f>分析係数表!C41</f>
        <v>0.9999434031873089</v>
      </c>
      <c r="Q38" s="92">
        <f t="shared" si="4"/>
        <v>0</v>
      </c>
      <c r="R38" s="93">
        <v>0</v>
      </c>
      <c r="S38" s="94">
        <f t="shared" si="5"/>
        <v>0</v>
      </c>
      <c r="T38" s="95">
        <f>分析係数表!F41</f>
        <v>0.6065809667987323</v>
      </c>
      <c r="U38" s="96">
        <f t="shared" si="6"/>
        <v>0</v>
      </c>
      <c r="V38" s="97">
        <f>分析係数表!D41</f>
        <v>0.10372147914479408</v>
      </c>
      <c r="W38" s="98">
        <f t="shared" si="7"/>
        <v>0</v>
      </c>
      <c r="X38" s="86">
        <f>分析係数表!E41</f>
        <v>9.872112035903656E-2</v>
      </c>
      <c r="Y38" s="99">
        <f t="shared" si="8"/>
        <v>0</v>
      </c>
    </row>
    <row r="39" spans="1:25">
      <c r="A39" s="10" t="s">
        <v>56</v>
      </c>
      <c r="B39" s="9" t="s">
        <v>391</v>
      </c>
      <c r="C39" s="101"/>
      <c r="D39" s="120">
        <f>投入係数表!AN39</f>
        <v>0</v>
      </c>
      <c r="E39" s="124">
        <f t="shared" si="9"/>
        <v>0</v>
      </c>
      <c r="F39" s="95">
        <f>分析係数表!C42</f>
        <v>0.93692850875802069</v>
      </c>
      <c r="G39" s="124">
        <f>E39*F39</f>
        <v>0</v>
      </c>
      <c r="H39" s="124">
        <v>0</v>
      </c>
      <c r="I39" s="124">
        <f>C39+H39</f>
        <v>0</v>
      </c>
      <c r="J39" s="95">
        <f>分析係数表!G42</f>
        <v>0.49922072097325781</v>
      </c>
      <c r="K39" s="125">
        <f>I39*J39</f>
        <v>0</v>
      </c>
      <c r="L39" s="89"/>
      <c r="M39" s="90"/>
      <c r="N39" s="91">
        <f>分析係数表!H42</f>
        <v>1.1809361738003208E-2</v>
      </c>
      <c r="O39" s="92">
        <f t="shared" si="3"/>
        <v>0</v>
      </c>
      <c r="P39" s="86">
        <f>分析係数表!C42</f>
        <v>0.93692850875802069</v>
      </c>
      <c r="Q39" s="92">
        <f>O39*P39</f>
        <v>0</v>
      </c>
      <c r="R39" s="93">
        <v>0</v>
      </c>
      <c r="S39" s="94">
        <f>I39+R39</f>
        <v>0</v>
      </c>
      <c r="T39" s="95">
        <f>分析係数表!F42</f>
        <v>0.57339238661209846</v>
      </c>
      <c r="U39" s="96">
        <f>S39*T39</f>
        <v>0</v>
      </c>
      <c r="V39" s="97">
        <f>分析係数表!D42</f>
        <v>0.13686157986208444</v>
      </c>
      <c r="W39" s="98">
        <f>ROUND(S39*V39,0)</f>
        <v>0</v>
      </c>
      <c r="X39" s="86">
        <f>分析係数表!E42</f>
        <v>0.12798116275158378</v>
      </c>
      <c r="Y39" s="99">
        <f>ROUND(S39*X39,0)</f>
        <v>0</v>
      </c>
    </row>
    <row r="40" spans="1:25">
      <c r="A40" s="10" t="s">
        <v>200</v>
      </c>
      <c r="B40" s="9" t="s">
        <v>41</v>
      </c>
      <c r="C40" s="100"/>
      <c r="D40" s="120">
        <f>投入係数表!AN40</f>
        <v>0</v>
      </c>
      <c r="E40" s="124">
        <f t="shared" si="9"/>
        <v>0</v>
      </c>
      <c r="F40" s="95">
        <f>分析係数表!C43</f>
        <v>0.64668770435795053</v>
      </c>
      <c r="G40" s="124">
        <f>E40*F40</f>
        <v>0</v>
      </c>
      <c r="H40" s="124">
        <v>0</v>
      </c>
      <c r="I40" s="124">
        <f>C40+H40</f>
        <v>0</v>
      </c>
      <c r="J40" s="95">
        <f>分析係数表!G43</f>
        <v>0.34525361813281841</v>
      </c>
      <c r="K40" s="125">
        <f>I40*J40</f>
        <v>0</v>
      </c>
      <c r="L40" s="89"/>
      <c r="M40" s="90"/>
      <c r="N40" s="91">
        <f>分析係数表!H43</f>
        <v>1.6687581740348217E-2</v>
      </c>
      <c r="O40" s="92">
        <f t="shared" si="3"/>
        <v>0</v>
      </c>
      <c r="P40" s="86">
        <f>分析係数表!C43</f>
        <v>0.64668770435795053</v>
      </c>
      <c r="Q40" s="92">
        <f>O40*P40</f>
        <v>0</v>
      </c>
      <c r="R40" s="93">
        <v>0</v>
      </c>
      <c r="S40" s="94">
        <f>I40+R40</f>
        <v>0</v>
      </c>
      <c r="T40" s="95">
        <f>分析係数表!F43</f>
        <v>0.5971160790993254</v>
      </c>
      <c r="U40" s="96">
        <f>S40*T40</f>
        <v>0</v>
      </c>
      <c r="V40" s="97">
        <f>分析係数表!D43</f>
        <v>0.11965406207615147</v>
      </c>
      <c r="W40" s="98">
        <f>ROUND(S40*V40,0)</f>
        <v>0</v>
      </c>
      <c r="X40" s="86">
        <f>分析係数表!E43</f>
        <v>0.10089499703022012</v>
      </c>
      <c r="Y40" s="99">
        <f>ROUND(S40*X40,0)</f>
        <v>0</v>
      </c>
    </row>
    <row r="41" spans="1:25">
      <c r="A41" s="10" t="s">
        <v>352</v>
      </c>
      <c r="B41" s="9" t="s">
        <v>42</v>
      </c>
      <c r="C41" s="189"/>
      <c r="D41" s="120">
        <f>投入係数表!AN41</f>
        <v>0</v>
      </c>
      <c r="E41" s="124">
        <f t="shared" si="9"/>
        <v>0</v>
      </c>
      <c r="F41" s="95">
        <f>分析係数表!C44</f>
        <v>0.69156580457188765</v>
      </c>
      <c r="G41" s="124">
        <f>E41*F41</f>
        <v>0</v>
      </c>
      <c r="H41" s="124">
        <v>0</v>
      </c>
      <c r="I41" s="124">
        <f>C41+H41</f>
        <v>0</v>
      </c>
      <c r="J41" s="95">
        <f>分析係数表!G44</f>
        <v>0.27271905819722003</v>
      </c>
      <c r="K41" s="125">
        <f>I41*J41</f>
        <v>0</v>
      </c>
      <c r="L41" s="89"/>
      <c r="M41" s="90"/>
      <c r="N41" s="91">
        <f>分析係数表!H44</f>
        <v>0.15674397651271663</v>
      </c>
      <c r="O41" s="92">
        <f t="shared" si="3"/>
        <v>0</v>
      </c>
      <c r="P41" s="86">
        <f>分析係数表!C44</f>
        <v>0.69156580457188765</v>
      </c>
      <c r="Q41" s="92">
        <f>O41*P41</f>
        <v>0</v>
      </c>
      <c r="R41" s="93">
        <v>0</v>
      </c>
      <c r="S41" s="94">
        <f>I41+R41</f>
        <v>0</v>
      </c>
      <c r="T41" s="95">
        <f>分析係数表!F44</f>
        <v>0.50862281906626206</v>
      </c>
      <c r="U41" s="96">
        <f>S41*T41</f>
        <v>0</v>
      </c>
      <c r="V41" s="97">
        <f>分析係数表!D44</f>
        <v>0.14406819380410243</v>
      </c>
      <c r="W41" s="98">
        <f>ROUND(S41*V41,0)</f>
        <v>0</v>
      </c>
      <c r="X41" s="86">
        <f>分析係数表!E44</f>
        <v>0.11993705213297758</v>
      </c>
      <c r="Y41" s="99">
        <f>ROUND(S41*X41,0)</f>
        <v>0</v>
      </c>
    </row>
    <row r="42" spans="1:25">
      <c r="A42" s="10" t="s">
        <v>353</v>
      </c>
      <c r="B42" s="9" t="s">
        <v>287</v>
      </c>
      <c r="C42" s="334">
        <f>最終需要_まとめ!C43</f>
        <v>0</v>
      </c>
      <c r="D42" s="120">
        <f>投入係数表!AN42</f>
        <v>0</v>
      </c>
      <c r="E42" s="124">
        <f t="shared" si="9"/>
        <v>0</v>
      </c>
      <c r="F42" s="95">
        <f>分析係数表!C45</f>
        <v>1</v>
      </c>
      <c r="G42" s="124">
        <f>E42*F42</f>
        <v>0</v>
      </c>
      <c r="H42" s="124">
        <v>0</v>
      </c>
      <c r="I42" s="124">
        <f>C42+H42</f>
        <v>0</v>
      </c>
      <c r="J42" s="95">
        <f>分析係数表!G45</f>
        <v>0</v>
      </c>
      <c r="K42" s="125">
        <f>I42*J42</f>
        <v>0</v>
      </c>
      <c r="L42" s="89"/>
      <c r="M42" s="90"/>
      <c r="N42" s="91">
        <f>分析係数表!H45</f>
        <v>0</v>
      </c>
      <c r="O42" s="92">
        <f t="shared" si="3"/>
        <v>0</v>
      </c>
      <c r="P42" s="86">
        <f>分析係数表!C45</f>
        <v>1</v>
      </c>
      <c r="Q42" s="92">
        <f>O42*P42</f>
        <v>0</v>
      </c>
      <c r="R42" s="93">
        <v>0</v>
      </c>
      <c r="S42" s="94">
        <f>I42+R42</f>
        <v>0</v>
      </c>
      <c r="T42" s="95">
        <f>分析係数表!F45</f>
        <v>0</v>
      </c>
      <c r="U42" s="96">
        <f>S42*T42</f>
        <v>0</v>
      </c>
      <c r="V42" s="97">
        <f>分析係数表!D45</f>
        <v>0</v>
      </c>
      <c r="W42" s="98">
        <f>ROUND(S42*V42,0)</f>
        <v>0</v>
      </c>
      <c r="X42" s="86">
        <f>分析係数表!E45</f>
        <v>0</v>
      </c>
      <c r="Y42" s="99">
        <f>ROUND(S42*X42,0)</f>
        <v>0</v>
      </c>
    </row>
    <row r="43" spans="1:25">
      <c r="A43" s="10" t="s">
        <v>354</v>
      </c>
      <c r="B43" s="9" t="s">
        <v>288</v>
      </c>
      <c r="C43" s="100"/>
      <c r="D43" s="120">
        <f>投入係数表!AN43</f>
        <v>5.0124382727509008E-4</v>
      </c>
      <c r="E43" s="124">
        <f t="shared" si="9"/>
        <v>0</v>
      </c>
      <c r="F43" s="95">
        <f>分析係数表!C46</f>
        <v>0.99300149364803736</v>
      </c>
      <c r="G43" s="124">
        <f>E43*F43</f>
        <v>0</v>
      </c>
      <c r="H43" s="124">
        <v>0</v>
      </c>
      <c r="I43" s="124">
        <f>C43+H43</f>
        <v>0</v>
      </c>
      <c r="J43" s="95">
        <f>分析係数表!G46</f>
        <v>1.2662527198429125E-2</v>
      </c>
      <c r="K43" s="125">
        <f>I43*J43</f>
        <v>0</v>
      </c>
      <c r="L43" s="89"/>
      <c r="M43" s="90"/>
      <c r="N43" s="91">
        <f>分析係数表!H46</f>
        <v>3.642815848522589E-5</v>
      </c>
      <c r="O43" s="92">
        <f t="shared" si="3"/>
        <v>0</v>
      </c>
      <c r="P43" s="86">
        <f>分析係数表!C46</f>
        <v>0.99300149364803736</v>
      </c>
      <c r="Q43" s="92">
        <f>O43*P43</f>
        <v>0</v>
      </c>
      <c r="R43" s="93">
        <v>0</v>
      </c>
      <c r="S43" s="94">
        <f>I43+R43</f>
        <v>0</v>
      </c>
      <c r="T43" s="95">
        <f>分析係数表!F46</f>
        <v>0.42786180544499286</v>
      </c>
      <c r="U43" s="96">
        <f>S43*T43</f>
        <v>0</v>
      </c>
      <c r="V43" s="97">
        <f>分析係数表!D46</f>
        <v>2.303242583452741E-3</v>
      </c>
      <c r="W43" s="98">
        <f>ROUND(S43*V43,0)</f>
        <v>0</v>
      </c>
      <c r="X43" s="86">
        <f>分析係数表!E46</f>
        <v>2.2926285623308391E-3</v>
      </c>
      <c r="Y43" s="99">
        <f>ROUND(S43*X43,0)</f>
        <v>0</v>
      </c>
    </row>
    <row r="44" spans="1:25">
      <c r="A44" s="216">
        <v>40</v>
      </c>
      <c r="B44" s="20" t="s">
        <v>156</v>
      </c>
      <c r="C44" s="224">
        <f>SUM(C5:C43)</f>
        <v>0</v>
      </c>
      <c r="D44" s="121">
        <f>投入係数表!AN44</f>
        <v>1</v>
      </c>
      <c r="E44" s="107">
        <f>SUM(E5:E43)</f>
        <v>0</v>
      </c>
      <c r="F44" s="109">
        <f>分析係数表!C47</f>
        <v>0.58532523599566522</v>
      </c>
      <c r="G44" s="107">
        <f>SUM(G5:G43)</f>
        <v>0</v>
      </c>
      <c r="H44" s="107">
        <f>SUM(H5:H43)</f>
        <v>0</v>
      </c>
      <c r="I44" s="107">
        <f>SUM(I5:I43)</f>
        <v>0</v>
      </c>
      <c r="J44" s="109">
        <f>分析係数表!G47</f>
        <v>0.25475569279079324</v>
      </c>
      <c r="K44" s="126">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12">
        <f>SUM(W5:W43)</f>
        <v>0</v>
      </c>
      <c r="X44" s="103">
        <f>分析係数表!E47</f>
        <v>5.7136770824146227E-2</v>
      </c>
      <c r="Y44" s="113">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customWidth="1"/>
    <col min="6" max="16384" width="8.875" style="5"/>
  </cols>
  <sheetData>
    <row r="1" spans="1:25" ht="13.5">
      <c r="B1" s="71" t="s">
        <v>355</v>
      </c>
      <c r="C1" s="72"/>
      <c r="D1" s="72"/>
      <c r="E1" s="72"/>
      <c r="F1" s="73"/>
      <c r="G1" s="72" t="s">
        <v>392</v>
      </c>
    </row>
    <row r="2" spans="1:25">
      <c r="B2" s="5" t="s">
        <v>293</v>
      </c>
      <c r="S2" s="5" t="s">
        <v>158</v>
      </c>
      <c r="U2" s="74" t="s">
        <v>216</v>
      </c>
      <c r="W2" s="5" t="s">
        <v>135</v>
      </c>
      <c r="Y2" s="5" t="s">
        <v>159</v>
      </c>
    </row>
    <row r="3" spans="1:25" ht="45">
      <c r="B3" s="75"/>
      <c r="C3" s="76" t="s">
        <v>234</v>
      </c>
      <c r="D3" s="76" t="s">
        <v>375</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120">
        <f>投入係数表!AO5</f>
        <v>0</v>
      </c>
      <c r="E5" s="124">
        <f>$C$43*D5</f>
        <v>0</v>
      </c>
      <c r="F5" s="95">
        <f>分析係数表!C8</f>
        <v>0.16988323914406789</v>
      </c>
      <c r="G5" s="124">
        <f t="shared" ref="G5:G38" si="0">E5*F5</f>
        <v>0</v>
      </c>
      <c r="H5" s="124">
        <f t="array" ref="H5:H43">MMULT(逆行列係数!C5:AO43,'39'!G5:G43)</f>
        <v>0</v>
      </c>
      <c r="I5" s="124">
        <f t="shared" ref="I5:I38" si="1">C5+H5</f>
        <v>0</v>
      </c>
      <c r="J5" s="95">
        <f>分析係数表!G8</f>
        <v>0.11982810575688495</v>
      </c>
      <c r="K5" s="125">
        <f t="shared" ref="K5:K38" si="2">I5*J5</f>
        <v>0</v>
      </c>
      <c r="L5" s="89" t="s">
        <v>183</v>
      </c>
      <c r="M5" s="90" t="s">
        <v>183</v>
      </c>
      <c r="N5" s="91">
        <f>分析係数表!H8</f>
        <v>1.1007693311748612E-2</v>
      </c>
      <c r="O5" s="92">
        <f t="shared" ref="O5:O43" si="3">$M$44*N5</f>
        <v>0</v>
      </c>
      <c r="P5" s="86">
        <f>分析係数表!C8</f>
        <v>0.16988323914406789</v>
      </c>
      <c r="Q5" s="92">
        <f t="shared" ref="Q5:Q38" si="4">O5*P5</f>
        <v>0</v>
      </c>
      <c r="R5" s="93">
        <f t="array" ref="R5:R43">MMULT(逆行列係数!C5:AO43,'39'!Q5:Q43)</f>
        <v>0</v>
      </c>
      <c r="S5" s="94">
        <f t="shared" ref="S5:S38" si="5">I5+R5</f>
        <v>0</v>
      </c>
      <c r="T5" s="95">
        <f>分析係数表!F8</f>
        <v>0.4520504153237429</v>
      </c>
      <c r="U5" s="96">
        <f t="shared" ref="U5:U38" si="6">S5*T5</f>
        <v>0</v>
      </c>
      <c r="V5" s="97">
        <f>分析係数表!D8</f>
        <v>0.2736524906322878</v>
      </c>
      <c r="W5" s="193">
        <f t="shared" ref="W5:W38" si="7">ROUND(S5*V5,0)</f>
        <v>0</v>
      </c>
      <c r="X5" s="86">
        <f>分析係数表!E8</f>
        <v>4.6479574456934729E-2</v>
      </c>
      <c r="Y5" s="192">
        <f t="shared" ref="Y5:Y38" si="8">ROUND(S5*X5,0)</f>
        <v>0</v>
      </c>
    </row>
    <row r="6" spans="1:25">
      <c r="A6" s="10" t="s">
        <v>226</v>
      </c>
      <c r="B6" s="9" t="s">
        <v>274</v>
      </c>
      <c r="C6" s="100"/>
      <c r="D6" s="120">
        <f>投入係数表!AO6</f>
        <v>0</v>
      </c>
      <c r="E6" s="124">
        <f t="shared" ref="E6:E43" si="9">$C$43*D6</f>
        <v>0</v>
      </c>
      <c r="F6" s="95">
        <f>分析係数表!C9</f>
        <v>0.40976645435244163</v>
      </c>
      <c r="G6" s="124">
        <f t="shared" si="0"/>
        <v>0</v>
      </c>
      <c r="H6" s="124">
        <v>0</v>
      </c>
      <c r="I6" s="124">
        <f t="shared" si="1"/>
        <v>0</v>
      </c>
      <c r="J6" s="95">
        <f>分析係数表!G9</f>
        <v>0.27278621711745094</v>
      </c>
      <c r="K6" s="125">
        <f t="shared" si="2"/>
        <v>0</v>
      </c>
      <c r="L6" s="89"/>
      <c r="M6" s="90"/>
      <c r="N6" s="91">
        <f>分析係数表!H9</f>
        <v>5.6766522140644718E-4</v>
      </c>
      <c r="O6" s="92">
        <f t="shared" si="3"/>
        <v>0</v>
      </c>
      <c r="P6" s="86">
        <f>分析係数表!C9</f>
        <v>0.40976645435244163</v>
      </c>
      <c r="Q6" s="92">
        <f t="shared" si="4"/>
        <v>0</v>
      </c>
      <c r="R6" s="93">
        <v>0</v>
      </c>
      <c r="S6" s="94">
        <f t="shared" si="5"/>
        <v>0</v>
      </c>
      <c r="T6" s="95">
        <f>分析係数表!F9</f>
        <v>0.74407187847350875</v>
      </c>
      <c r="U6" s="96">
        <f t="shared" si="6"/>
        <v>0</v>
      </c>
      <c r="V6" s="97">
        <f>分析係数表!D9</f>
        <v>0.14440533530937386</v>
      </c>
      <c r="W6" s="193">
        <f t="shared" si="7"/>
        <v>0</v>
      </c>
      <c r="X6" s="86">
        <f>分析係数表!E9</f>
        <v>0.11439422008151168</v>
      </c>
      <c r="Y6" s="192">
        <f t="shared" si="8"/>
        <v>0</v>
      </c>
    </row>
    <row r="7" spans="1:25">
      <c r="A7" s="10" t="s">
        <v>227</v>
      </c>
      <c r="B7" s="9" t="s">
        <v>275</v>
      </c>
      <c r="C7" s="100"/>
      <c r="D7" s="120">
        <f>投入係数表!AO7</f>
        <v>0</v>
      </c>
      <c r="E7" s="124">
        <f t="shared" si="9"/>
        <v>0</v>
      </c>
      <c r="F7" s="95">
        <f>分析係数表!C10</f>
        <v>0.68007710705743762</v>
      </c>
      <c r="G7" s="124">
        <f t="shared" si="0"/>
        <v>0</v>
      </c>
      <c r="H7" s="124">
        <v>0</v>
      </c>
      <c r="I7" s="124">
        <f t="shared" si="1"/>
        <v>0</v>
      </c>
      <c r="J7" s="95">
        <f>分析係数表!G10</f>
        <v>0.17854260725424764</v>
      </c>
      <c r="K7" s="125">
        <f t="shared" si="2"/>
        <v>0</v>
      </c>
      <c r="L7" s="89"/>
      <c r="M7" s="90"/>
      <c r="N7" s="91">
        <f>分析係数表!H10</f>
        <v>1.290834700219075E-3</v>
      </c>
      <c r="O7" s="92">
        <f t="shared" si="3"/>
        <v>0</v>
      </c>
      <c r="P7" s="86">
        <f>分析係数表!C10</f>
        <v>0.68007710705743762</v>
      </c>
      <c r="Q7" s="92">
        <f t="shared" si="4"/>
        <v>0</v>
      </c>
      <c r="R7" s="93">
        <v>0</v>
      </c>
      <c r="S7" s="94">
        <f t="shared" si="5"/>
        <v>0</v>
      </c>
      <c r="T7" s="95">
        <f>分析係数表!F10</f>
        <v>0.51654343606185527</v>
      </c>
      <c r="U7" s="96">
        <f t="shared" si="6"/>
        <v>0</v>
      </c>
      <c r="V7" s="97">
        <f>分析係数表!D10</f>
        <v>9.7799297694606213E-2</v>
      </c>
      <c r="W7" s="193">
        <f t="shared" si="7"/>
        <v>0</v>
      </c>
      <c r="X7" s="86">
        <f>分析係数表!E10</f>
        <v>2.6958057972911079E-2</v>
      </c>
      <c r="Y7" s="192">
        <f t="shared" si="8"/>
        <v>0</v>
      </c>
    </row>
    <row r="8" spans="1:25">
      <c r="A8" s="10" t="s">
        <v>228</v>
      </c>
      <c r="B8" s="9" t="s">
        <v>27</v>
      </c>
      <c r="C8" s="100"/>
      <c r="D8" s="120">
        <f>投入係数表!AO8</f>
        <v>2.2289444355994269E-4</v>
      </c>
      <c r="E8" s="124">
        <f t="shared" si="9"/>
        <v>0</v>
      </c>
      <c r="F8" s="95">
        <f>分析係数表!C11</f>
        <v>2.1147201560344109E-2</v>
      </c>
      <c r="G8" s="124">
        <f t="shared" si="0"/>
        <v>0</v>
      </c>
      <c r="H8" s="124">
        <v>0</v>
      </c>
      <c r="I8" s="124">
        <f t="shared" si="1"/>
        <v>0</v>
      </c>
      <c r="J8" s="95">
        <f>分析係数表!G11</f>
        <v>0.2349962690544718</v>
      </c>
      <c r="K8" s="125">
        <f t="shared" si="2"/>
        <v>0</v>
      </c>
      <c r="L8" s="89"/>
      <c r="M8" s="90"/>
      <c r="N8" s="91">
        <f>分析係数表!H11</f>
        <v>-2.2238602446561594E-5</v>
      </c>
      <c r="O8" s="92">
        <f t="shared" si="3"/>
        <v>0</v>
      </c>
      <c r="P8" s="86">
        <f>分析係数表!C11</f>
        <v>2.1147201560344109E-2</v>
      </c>
      <c r="Q8" s="92">
        <f t="shared" si="4"/>
        <v>0</v>
      </c>
      <c r="R8" s="93">
        <v>0</v>
      </c>
      <c r="S8" s="94">
        <f t="shared" si="5"/>
        <v>0</v>
      </c>
      <c r="T8" s="95">
        <f>分析係数表!F11</f>
        <v>0.38828483104146677</v>
      </c>
      <c r="U8" s="96">
        <f t="shared" si="6"/>
        <v>0</v>
      </c>
      <c r="V8" s="97">
        <f>分析係数表!D11</f>
        <v>2.238567316917173E-2</v>
      </c>
      <c r="W8" s="193">
        <f t="shared" si="7"/>
        <v>0</v>
      </c>
      <c r="X8" s="86">
        <f>分析係数表!E11</f>
        <v>2.1852680950858117E-2</v>
      </c>
      <c r="Y8" s="192">
        <f t="shared" si="8"/>
        <v>0</v>
      </c>
    </row>
    <row r="9" spans="1:25">
      <c r="A9" s="10" t="s">
        <v>229</v>
      </c>
      <c r="B9" s="9" t="s">
        <v>196</v>
      </c>
      <c r="C9" s="100"/>
      <c r="D9" s="120">
        <f>投入係数表!AO9</f>
        <v>3.0462240619858832E-3</v>
      </c>
      <c r="E9" s="124">
        <f t="shared" si="9"/>
        <v>0</v>
      </c>
      <c r="F9" s="95">
        <f>分析係数表!C12</f>
        <v>0.26979296775158057</v>
      </c>
      <c r="G9" s="124">
        <f t="shared" si="0"/>
        <v>0</v>
      </c>
      <c r="H9" s="124">
        <v>0</v>
      </c>
      <c r="I9" s="124">
        <f t="shared" si="1"/>
        <v>0</v>
      </c>
      <c r="J9" s="95">
        <f>分析係数表!G12</f>
        <v>0.14399966915404239</v>
      </c>
      <c r="K9" s="125">
        <f t="shared" si="2"/>
        <v>0</v>
      </c>
      <c r="L9" s="89"/>
      <c r="M9" s="90"/>
      <c r="N9" s="91">
        <f>分析係数表!H12</f>
        <v>8.4790563397567215E-2</v>
      </c>
      <c r="O9" s="92">
        <f t="shared" si="3"/>
        <v>0</v>
      </c>
      <c r="P9" s="86">
        <f>分析係数表!C12</f>
        <v>0.26979296775158057</v>
      </c>
      <c r="Q9" s="92">
        <f t="shared" si="4"/>
        <v>0</v>
      </c>
      <c r="R9" s="93">
        <v>0</v>
      </c>
      <c r="S9" s="94">
        <f t="shared" si="5"/>
        <v>0</v>
      </c>
      <c r="T9" s="95">
        <f>分析係数表!F12</f>
        <v>0.33481714299007204</v>
      </c>
      <c r="U9" s="96">
        <f t="shared" si="6"/>
        <v>0</v>
      </c>
      <c r="V9" s="97">
        <f>分析係数表!D12</f>
        <v>3.7088865741159563E-2</v>
      </c>
      <c r="W9" s="193">
        <f t="shared" si="7"/>
        <v>0</v>
      </c>
      <c r="X9" s="86">
        <f>分析係数表!E12</f>
        <v>3.539948357013805E-2</v>
      </c>
      <c r="Y9" s="192">
        <f t="shared" si="8"/>
        <v>0</v>
      </c>
    </row>
    <row r="10" spans="1:25">
      <c r="A10" s="10" t="s">
        <v>230</v>
      </c>
      <c r="B10" s="9" t="s">
        <v>28</v>
      </c>
      <c r="C10" s="100"/>
      <c r="D10" s="120">
        <f>投入係数表!AO10</f>
        <v>5.1478002441224854E-4</v>
      </c>
      <c r="E10" s="124">
        <f t="shared" si="9"/>
        <v>0</v>
      </c>
      <c r="F10" s="95">
        <f>分析係数表!C13</f>
        <v>6.684233532602335E-2</v>
      </c>
      <c r="G10" s="124">
        <f t="shared" si="0"/>
        <v>0</v>
      </c>
      <c r="H10" s="124">
        <v>0</v>
      </c>
      <c r="I10" s="124">
        <f t="shared" si="1"/>
        <v>0</v>
      </c>
      <c r="J10" s="95">
        <f>分析係数表!G13</f>
        <v>0.23596605339775753</v>
      </c>
      <c r="K10" s="125">
        <f t="shared" si="2"/>
        <v>0</v>
      </c>
      <c r="L10" s="89"/>
      <c r="M10" s="90"/>
      <c r="N10" s="91">
        <f>分析係数表!H13</f>
        <v>1.6879182236800124E-2</v>
      </c>
      <c r="O10" s="92">
        <f t="shared" si="3"/>
        <v>0</v>
      </c>
      <c r="P10" s="86">
        <f>分析係数表!C13</f>
        <v>6.684233532602335E-2</v>
      </c>
      <c r="Q10" s="92">
        <f t="shared" si="4"/>
        <v>0</v>
      </c>
      <c r="R10" s="93">
        <v>0</v>
      </c>
      <c r="S10" s="94">
        <f t="shared" si="5"/>
        <v>0</v>
      </c>
      <c r="T10" s="95">
        <f>分析係数表!F13</f>
        <v>0.36934894381465649</v>
      </c>
      <c r="U10" s="96">
        <f t="shared" si="6"/>
        <v>0</v>
      </c>
      <c r="V10" s="97">
        <f>分析係数表!D13</f>
        <v>0.1651861487951434</v>
      </c>
      <c r="W10" s="193">
        <f t="shared" si="7"/>
        <v>0</v>
      </c>
      <c r="X10" s="86">
        <f>分析係数表!E13</f>
        <v>0.12199715046769498</v>
      </c>
      <c r="Y10" s="192">
        <f t="shared" si="8"/>
        <v>0</v>
      </c>
    </row>
    <row r="11" spans="1:25">
      <c r="A11" s="10" t="s">
        <v>231</v>
      </c>
      <c r="B11" s="9" t="s">
        <v>276</v>
      </c>
      <c r="C11" s="100"/>
      <c r="D11" s="120">
        <f>投入係数表!AO11</f>
        <v>1.2206124290187338E-3</v>
      </c>
      <c r="E11" s="124">
        <f t="shared" si="9"/>
        <v>0</v>
      </c>
      <c r="F11" s="95">
        <f>分析係数表!C14</f>
        <v>0.21710827927701792</v>
      </c>
      <c r="G11" s="124">
        <f t="shared" si="0"/>
        <v>0</v>
      </c>
      <c r="H11" s="124">
        <v>0</v>
      </c>
      <c r="I11" s="124">
        <f t="shared" si="1"/>
        <v>0</v>
      </c>
      <c r="J11" s="95">
        <f>分析係数表!G14</f>
        <v>0.17574790290253137</v>
      </c>
      <c r="K11" s="125">
        <f t="shared" si="2"/>
        <v>0</v>
      </c>
      <c r="L11" s="89"/>
      <c r="M11" s="90"/>
      <c r="N11" s="91">
        <f>分析係数表!H14</f>
        <v>1.1225515443921091E-3</v>
      </c>
      <c r="O11" s="92">
        <f t="shared" si="3"/>
        <v>0</v>
      </c>
      <c r="P11" s="86">
        <f>分析係数表!C14</f>
        <v>0.21710827927701792</v>
      </c>
      <c r="Q11" s="92">
        <f t="shared" si="4"/>
        <v>0</v>
      </c>
      <c r="R11" s="93">
        <v>0</v>
      </c>
      <c r="S11" s="94">
        <f t="shared" si="5"/>
        <v>0</v>
      </c>
      <c r="T11" s="95">
        <f>分析係数表!F14</f>
        <v>0.32729567218469302</v>
      </c>
      <c r="U11" s="96">
        <f t="shared" si="6"/>
        <v>0</v>
      </c>
      <c r="V11" s="97">
        <f>分析係数表!D14</f>
        <v>4.5196804531672026E-2</v>
      </c>
      <c r="W11" s="193">
        <f t="shared" si="7"/>
        <v>0</v>
      </c>
      <c r="X11" s="86">
        <f>分析係数表!E14</f>
        <v>3.8130342673435243E-2</v>
      </c>
      <c r="Y11" s="192">
        <f t="shared" si="8"/>
        <v>0</v>
      </c>
    </row>
    <row r="12" spans="1:25">
      <c r="A12" s="10" t="s">
        <v>232</v>
      </c>
      <c r="B12" s="9" t="s">
        <v>29</v>
      </c>
      <c r="C12" s="100"/>
      <c r="D12" s="120">
        <f>投入係数表!AO12</f>
        <v>7.2918325107466965E-3</v>
      </c>
      <c r="E12" s="124">
        <f t="shared" si="9"/>
        <v>0</v>
      </c>
      <c r="F12" s="95">
        <f>分析係数表!C15</f>
        <v>0.1777237835164599</v>
      </c>
      <c r="G12" s="124">
        <f t="shared" si="0"/>
        <v>0</v>
      </c>
      <c r="H12" s="124">
        <v>0</v>
      </c>
      <c r="I12" s="124">
        <f t="shared" si="1"/>
        <v>0</v>
      </c>
      <c r="J12" s="95">
        <f>分析係数表!G15</f>
        <v>0.10387096116118634</v>
      </c>
      <c r="K12" s="125">
        <f t="shared" si="2"/>
        <v>0</v>
      </c>
      <c r="L12" s="89"/>
      <c r="M12" s="90"/>
      <c r="N12" s="91">
        <f>分析係数表!H15</f>
        <v>7.5144901505810619E-3</v>
      </c>
      <c r="O12" s="92">
        <f t="shared" si="3"/>
        <v>0</v>
      </c>
      <c r="P12" s="86">
        <f>分析係数表!C15</f>
        <v>0.1777237835164599</v>
      </c>
      <c r="Q12" s="92">
        <f t="shared" si="4"/>
        <v>0</v>
      </c>
      <c r="R12" s="93">
        <v>0</v>
      </c>
      <c r="S12" s="94">
        <f t="shared" si="5"/>
        <v>0</v>
      </c>
      <c r="T12" s="95">
        <f>分析係数表!F15</f>
        <v>0.33005409485469872</v>
      </c>
      <c r="U12" s="96">
        <f t="shared" si="6"/>
        <v>0</v>
      </c>
      <c r="V12" s="97">
        <f>分析係数表!D15</f>
        <v>1.862209422908882E-2</v>
      </c>
      <c r="W12" s="193">
        <f t="shared" si="7"/>
        <v>0</v>
      </c>
      <c r="X12" s="86">
        <f>分析係数表!E15</f>
        <v>1.8544573004253467E-2</v>
      </c>
      <c r="Y12" s="192">
        <f t="shared" si="8"/>
        <v>0</v>
      </c>
    </row>
    <row r="13" spans="1:25">
      <c r="A13" s="10" t="s">
        <v>233</v>
      </c>
      <c r="B13" s="9" t="s">
        <v>30</v>
      </c>
      <c r="C13" s="100"/>
      <c r="D13" s="120">
        <f>投入係数表!AO13</f>
        <v>2.3064267897893117E-2</v>
      </c>
      <c r="E13" s="124">
        <f t="shared" si="9"/>
        <v>0</v>
      </c>
      <c r="F13" s="95">
        <f>分析係数表!C16</f>
        <v>0.12368252551663639</v>
      </c>
      <c r="G13" s="124">
        <f t="shared" si="0"/>
        <v>0</v>
      </c>
      <c r="H13" s="124">
        <v>0</v>
      </c>
      <c r="I13" s="124">
        <f t="shared" si="1"/>
        <v>0</v>
      </c>
      <c r="J13" s="95">
        <f>分析係数表!G16</f>
        <v>1.9772048092292722E-2</v>
      </c>
      <c r="K13" s="125">
        <f t="shared" si="2"/>
        <v>0</v>
      </c>
      <c r="L13" s="89"/>
      <c r="M13" s="90"/>
      <c r="N13" s="91">
        <f>分析係数表!H16</f>
        <v>1.7113434381227897E-2</v>
      </c>
      <c r="O13" s="92">
        <f t="shared" si="3"/>
        <v>0</v>
      </c>
      <c r="P13" s="86">
        <f>分析係数表!C16</f>
        <v>0.12368252551663639</v>
      </c>
      <c r="Q13" s="92">
        <f t="shared" si="4"/>
        <v>0</v>
      </c>
      <c r="R13" s="93">
        <v>0</v>
      </c>
      <c r="S13" s="94">
        <f t="shared" si="5"/>
        <v>0</v>
      </c>
      <c r="T13" s="95">
        <f>分析係数表!F16</f>
        <v>0.17086837167280561</v>
      </c>
      <c r="U13" s="96">
        <f t="shared" si="6"/>
        <v>0</v>
      </c>
      <c r="V13" s="97">
        <f>分析係数表!D16</f>
        <v>1.2952602682604767E-2</v>
      </c>
      <c r="W13" s="193">
        <f t="shared" si="7"/>
        <v>0</v>
      </c>
      <c r="X13" s="86">
        <f>分析係数表!E16</f>
        <v>1.2952602682604767E-2</v>
      </c>
      <c r="Y13" s="192">
        <f t="shared" si="8"/>
        <v>0</v>
      </c>
    </row>
    <row r="14" spans="1:25">
      <c r="A14" s="10" t="s">
        <v>2</v>
      </c>
      <c r="B14" s="9" t="s">
        <v>388</v>
      </c>
      <c r="C14" s="100"/>
      <c r="D14" s="120">
        <f>投入係数表!AO14</f>
        <v>4.0174069946399193E-3</v>
      </c>
      <c r="E14" s="124">
        <f t="shared" si="9"/>
        <v>0</v>
      </c>
      <c r="F14" s="95">
        <f>分析係数表!C17</f>
        <v>0.19283956701830429</v>
      </c>
      <c r="G14" s="124">
        <f t="shared" si="0"/>
        <v>0</v>
      </c>
      <c r="H14" s="124">
        <v>0</v>
      </c>
      <c r="I14" s="124">
        <f t="shared" si="1"/>
        <v>0</v>
      </c>
      <c r="J14" s="95">
        <f>分析係数表!G17</f>
        <v>0.23402763404868787</v>
      </c>
      <c r="K14" s="125">
        <f t="shared" si="2"/>
        <v>0</v>
      </c>
      <c r="L14" s="89"/>
      <c r="M14" s="90"/>
      <c r="N14" s="91">
        <f>分析係数表!H17</f>
        <v>3.1766349957435482E-3</v>
      </c>
      <c r="O14" s="92">
        <f t="shared" si="3"/>
        <v>0</v>
      </c>
      <c r="P14" s="86">
        <f>分析係数表!C17</f>
        <v>0.19283956701830429</v>
      </c>
      <c r="Q14" s="92">
        <f t="shared" si="4"/>
        <v>0</v>
      </c>
      <c r="R14" s="93">
        <v>0</v>
      </c>
      <c r="S14" s="94">
        <f t="shared" si="5"/>
        <v>0</v>
      </c>
      <c r="T14" s="95">
        <f>分析係数表!F17</f>
        <v>0.36995154049829787</v>
      </c>
      <c r="U14" s="96">
        <f t="shared" si="6"/>
        <v>0</v>
      </c>
      <c r="V14" s="97">
        <f>分析係数表!D17</f>
        <v>4.4453920652026524E-2</v>
      </c>
      <c r="W14" s="193">
        <f t="shared" si="7"/>
        <v>0</v>
      </c>
      <c r="X14" s="86">
        <f>分析係数表!E17</f>
        <v>4.2061277361062542E-2</v>
      </c>
      <c r="Y14" s="192">
        <f t="shared" si="8"/>
        <v>0</v>
      </c>
    </row>
    <row r="15" spans="1:25">
      <c r="A15" s="10" t="s">
        <v>3</v>
      </c>
      <c r="B15" s="9" t="s">
        <v>31</v>
      </c>
      <c r="C15" s="100"/>
      <c r="D15" s="120">
        <f>投入係数表!AO15</f>
        <v>4.7020113570026001E-3</v>
      </c>
      <c r="E15" s="124">
        <f t="shared" si="9"/>
        <v>0</v>
      </c>
      <c r="F15" s="95">
        <f>分析係数表!C18</f>
        <v>0.30630539049432115</v>
      </c>
      <c r="G15" s="124">
        <f t="shared" si="0"/>
        <v>0</v>
      </c>
      <c r="H15" s="124">
        <v>0</v>
      </c>
      <c r="I15" s="124">
        <f t="shared" si="1"/>
        <v>0</v>
      </c>
      <c r="J15" s="95">
        <f>分析係数表!G18</f>
        <v>0.21755179396051724</v>
      </c>
      <c r="K15" s="125">
        <f t="shared" si="2"/>
        <v>0</v>
      </c>
      <c r="L15" s="89"/>
      <c r="M15" s="90"/>
      <c r="N15" s="91">
        <f>分析係数表!H18</f>
        <v>5.3704565311248737E-4</v>
      </c>
      <c r="O15" s="92">
        <f t="shared" si="3"/>
        <v>0</v>
      </c>
      <c r="P15" s="86">
        <f>分析係数表!C18</f>
        <v>0.30630539049432115</v>
      </c>
      <c r="Q15" s="92">
        <f t="shared" si="4"/>
        <v>0</v>
      </c>
      <c r="R15" s="93">
        <v>0</v>
      </c>
      <c r="S15" s="94">
        <f t="shared" si="5"/>
        <v>0</v>
      </c>
      <c r="T15" s="95">
        <f>分析係数表!F18</f>
        <v>0.4635011306393737</v>
      </c>
      <c r="U15" s="96">
        <f t="shared" si="6"/>
        <v>0</v>
      </c>
      <c r="V15" s="97">
        <f>分析係数表!D18</f>
        <v>4.1488554421314744E-2</v>
      </c>
      <c r="W15" s="193">
        <f t="shared" si="7"/>
        <v>0</v>
      </c>
      <c r="X15" s="86">
        <f>分析係数表!E18</f>
        <v>3.8178621954614265E-2</v>
      </c>
      <c r="Y15" s="192">
        <f t="shared" si="8"/>
        <v>0</v>
      </c>
    </row>
    <row r="16" spans="1:25">
      <c r="A16" s="10" t="s">
        <v>4</v>
      </c>
      <c r="B16" s="9" t="s">
        <v>32</v>
      </c>
      <c r="C16" s="100"/>
      <c r="D16" s="120">
        <f>投入係数表!AO16</f>
        <v>4.9089847688796899E-3</v>
      </c>
      <c r="E16" s="124">
        <f t="shared" si="9"/>
        <v>0</v>
      </c>
      <c r="F16" s="95">
        <f>分析係数表!C19</f>
        <v>0.36966314955627488</v>
      </c>
      <c r="G16" s="124">
        <f t="shared" si="0"/>
        <v>0</v>
      </c>
      <c r="H16" s="124">
        <v>0</v>
      </c>
      <c r="I16" s="124">
        <f t="shared" si="1"/>
        <v>0</v>
      </c>
      <c r="J16" s="95">
        <f>分析係数表!G19</f>
        <v>4.2381117789262797E-2</v>
      </c>
      <c r="K16" s="125">
        <f t="shared" si="2"/>
        <v>0</v>
      </c>
      <c r="L16" s="89"/>
      <c r="M16" s="90"/>
      <c r="N16" s="91">
        <f>分析係数表!H19</f>
        <v>-1.254655481313475E-4</v>
      </c>
      <c r="O16" s="92">
        <f t="shared" si="3"/>
        <v>0</v>
      </c>
      <c r="P16" s="86">
        <f>分析係数表!C19</f>
        <v>0.36966314955627488</v>
      </c>
      <c r="Q16" s="92">
        <f t="shared" si="4"/>
        <v>0</v>
      </c>
      <c r="R16" s="93">
        <v>0</v>
      </c>
      <c r="S16" s="94">
        <f t="shared" si="5"/>
        <v>0</v>
      </c>
      <c r="T16" s="95">
        <f>分析係数表!F19</f>
        <v>0.17645477862102601</v>
      </c>
      <c r="U16" s="96">
        <f t="shared" si="6"/>
        <v>0</v>
      </c>
      <c r="V16" s="97">
        <f>分析係数表!D19</f>
        <v>8.3109656186295868E-3</v>
      </c>
      <c r="W16" s="193">
        <f t="shared" si="7"/>
        <v>0</v>
      </c>
      <c r="X16" s="86">
        <f>分析係数表!E19</f>
        <v>8.1137788631236215E-3</v>
      </c>
      <c r="Y16" s="192">
        <f t="shared" si="8"/>
        <v>0</v>
      </c>
    </row>
    <row r="17" spans="1:25">
      <c r="A17" s="10" t="s">
        <v>5</v>
      </c>
      <c r="B17" s="9" t="s">
        <v>33</v>
      </c>
      <c r="C17" s="100"/>
      <c r="D17" s="120">
        <f>投入係数表!AO17</f>
        <v>3.7998195616409276E-3</v>
      </c>
      <c r="E17" s="124">
        <f t="shared" si="9"/>
        <v>0</v>
      </c>
      <c r="F17" s="95">
        <f>分析係数表!C20</f>
        <v>0.11840151680286914</v>
      </c>
      <c r="G17" s="124">
        <f t="shared" si="0"/>
        <v>0</v>
      </c>
      <c r="H17" s="124">
        <v>0</v>
      </c>
      <c r="I17" s="124">
        <f t="shared" si="1"/>
        <v>0</v>
      </c>
      <c r="J17" s="95">
        <f>分析係数表!G20</f>
        <v>0.11103277983246747</v>
      </c>
      <c r="K17" s="125">
        <f t="shared" si="2"/>
        <v>0</v>
      </c>
      <c r="L17" s="89"/>
      <c r="M17" s="90"/>
      <c r="N17" s="91">
        <f>分析係数表!H20</f>
        <v>6.0558701736942728E-4</v>
      </c>
      <c r="O17" s="92">
        <f t="shared" si="3"/>
        <v>0</v>
      </c>
      <c r="P17" s="86">
        <f>分析係数表!C20</f>
        <v>0.11840151680286914</v>
      </c>
      <c r="Q17" s="92">
        <f t="shared" si="4"/>
        <v>0</v>
      </c>
      <c r="R17" s="93">
        <v>0</v>
      </c>
      <c r="S17" s="94">
        <f t="shared" si="5"/>
        <v>0</v>
      </c>
      <c r="T17" s="95">
        <f>分析係数表!F20</f>
        <v>0.24737258814980315</v>
      </c>
      <c r="U17" s="96">
        <f t="shared" si="6"/>
        <v>0</v>
      </c>
      <c r="V17" s="97">
        <f>分析係数表!D20</f>
        <v>2.4837040813006365E-2</v>
      </c>
      <c r="W17" s="193">
        <f t="shared" si="7"/>
        <v>0</v>
      </c>
      <c r="X17" s="86">
        <f>分析係数表!E20</f>
        <v>2.4562278789456368E-2</v>
      </c>
      <c r="Y17" s="192">
        <f t="shared" si="8"/>
        <v>0</v>
      </c>
    </row>
    <row r="18" spans="1:25">
      <c r="A18" s="10" t="s">
        <v>6</v>
      </c>
      <c r="B18" s="9" t="s">
        <v>34</v>
      </c>
      <c r="C18" s="100"/>
      <c r="D18" s="120">
        <f>投入係数表!AO18</f>
        <v>5.8164835748023141E-3</v>
      </c>
      <c r="E18" s="124">
        <f t="shared" si="9"/>
        <v>0</v>
      </c>
      <c r="F18" s="95">
        <f>分析係数表!C21</f>
        <v>0.26258212636596168</v>
      </c>
      <c r="G18" s="124">
        <f t="shared" si="0"/>
        <v>0</v>
      </c>
      <c r="H18" s="124">
        <v>0</v>
      </c>
      <c r="I18" s="124">
        <f t="shared" si="1"/>
        <v>0</v>
      </c>
      <c r="J18" s="95">
        <f>分析係数表!G21</f>
        <v>0.28467983327929475</v>
      </c>
      <c r="K18" s="125">
        <f t="shared" si="2"/>
        <v>0</v>
      </c>
      <c r="L18" s="89"/>
      <c r="M18" s="90"/>
      <c r="N18" s="91">
        <f>分析係数表!H21</f>
        <v>1.0324354165676096E-3</v>
      </c>
      <c r="O18" s="92">
        <f t="shared" si="3"/>
        <v>0</v>
      </c>
      <c r="P18" s="86">
        <f>分析係数表!C21</f>
        <v>0.26258212636596168</v>
      </c>
      <c r="Q18" s="92">
        <f t="shared" si="4"/>
        <v>0</v>
      </c>
      <c r="R18" s="93">
        <v>0</v>
      </c>
      <c r="S18" s="94">
        <f t="shared" si="5"/>
        <v>0</v>
      </c>
      <c r="T18" s="95">
        <f>分析係数表!F21</f>
        <v>0.42515189534375575</v>
      </c>
      <c r="U18" s="96">
        <f t="shared" si="6"/>
        <v>0</v>
      </c>
      <c r="V18" s="97">
        <f>分析係数表!D21</f>
        <v>6.1343946819791585E-2</v>
      </c>
      <c r="W18" s="193">
        <f t="shared" si="7"/>
        <v>0</v>
      </c>
      <c r="X18" s="86">
        <f>分析係数表!E21</f>
        <v>5.4343995376178865E-2</v>
      </c>
      <c r="Y18" s="192">
        <f t="shared" si="8"/>
        <v>0</v>
      </c>
    </row>
    <row r="19" spans="1:25">
      <c r="A19" s="10" t="s">
        <v>7</v>
      </c>
      <c r="B19" s="9" t="s">
        <v>277</v>
      </c>
      <c r="C19" s="100"/>
      <c r="D19" s="120">
        <f>投入係数表!AO19</f>
        <v>0</v>
      </c>
      <c r="E19" s="124">
        <f t="shared" si="9"/>
        <v>0</v>
      </c>
      <c r="F19" s="95">
        <f>分析係数表!C22</f>
        <v>0.19256748567873505</v>
      </c>
      <c r="G19" s="124">
        <f t="shared" si="0"/>
        <v>0</v>
      </c>
      <c r="H19" s="124">
        <v>0</v>
      </c>
      <c r="I19" s="124">
        <f t="shared" si="1"/>
        <v>0</v>
      </c>
      <c r="J19" s="95">
        <f>分析係数表!G22</f>
        <v>0.19753386347788673</v>
      </c>
      <c r="K19" s="125">
        <f t="shared" si="2"/>
        <v>0</v>
      </c>
      <c r="L19" s="89"/>
      <c r="M19" s="90"/>
      <c r="N19" s="91">
        <f>分析係数表!H22</f>
        <v>4.8211298587508529E-5</v>
      </c>
      <c r="O19" s="92">
        <f t="shared" si="3"/>
        <v>0</v>
      </c>
      <c r="P19" s="86">
        <f>分析係数表!C22</f>
        <v>0.19256748567873505</v>
      </c>
      <c r="Q19" s="92">
        <f t="shared" si="4"/>
        <v>0</v>
      </c>
      <c r="R19" s="93">
        <v>0</v>
      </c>
      <c r="S19" s="94">
        <f t="shared" si="5"/>
        <v>0</v>
      </c>
      <c r="T19" s="95">
        <f>分析係数表!F22</f>
        <v>0.41915604646677446</v>
      </c>
      <c r="U19" s="96">
        <f t="shared" si="6"/>
        <v>0</v>
      </c>
      <c r="V19" s="97">
        <f>分析係数表!D22</f>
        <v>2.9425619037728289E-2</v>
      </c>
      <c r="W19" s="193">
        <f t="shared" si="7"/>
        <v>0</v>
      </c>
      <c r="X19" s="86">
        <f>分析係数表!E22</f>
        <v>2.8940662878506891E-2</v>
      </c>
      <c r="Y19" s="192">
        <f t="shared" si="8"/>
        <v>0</v>
      </c>
    </row>
    <row r="20" spans="1:25">
      <c r="A20" s="10" t="s">
        <v>8</v>
      </c>
      <c r="B20" s="9" t="s">
        <v>278</v>
      </c>
      <c r="C20" s="100"/>
      <c r="D20" s="120">
        <f>投入係数表!AO20</f>
        <v>0</v>
      </c>
      <c r="E20" s="124">
        <f t="shared" si="9"/>
        <v>0</v>
      </c>
      <c r="F20" s="95">
        <f>分析係数表!C23</f>
        <v>0.20116432520583094</v>
      </c>
      <c r="G20" s="124">
        <f t="shared" si="0"/>
        <v>0</v>
      </c>
      <c r="H20" s="124">
        <v>0</v>
      </c>
      <c r="I20" s="124">
        <f t="shared" si="1"/>
        <v>0</v>
      </c>
      <c r="J20" s="95">
        <f>分析係数表!G23</f>
        <v>0.20785566100352021</v>
      </c>
      <c r="K20" s="125">
        <f t="shared" si="2"/>
        <v>0</v>
      </c>
      <c r="L20" s="89"/>
      <c r="M20" s="90"/>
      <c r="N20" s="91">
        <f>分析係数表!H23</f>
        <v>2.5225877402069866E-5</v>
      </c>
      <c r="O20" s="92">
        <f t="shared" si="3"/>
        <v>0</v>
      </c>
      <c r="P20" s="86">
        <f>分析係数表!C23</f>
        <v>0.20116432520583094</v>
      </c>
      <c r="Q20" s="92">
        <f t="shared" si="4"/>
        <v>0</v>
      </c>
      <c r="R20" s="93">
        <v>0</v>
      </c>
      <c r="S20" s="94">
        <f t="shared" si="5"/>
        <v>0</v>
      </c>
      <c r="T20" s="95">
        <f>分析係数表!F23</f>
        <v>0.42478695148042223</v>
      </c>
      <c r="U20" s="96">
        <f t="shared" si="6"/>
        <v>0</v>
      </c>
      <c r="V20" s="97">
        <f>分析係数表!D23</f>
        <v>3.5044555722743287E-2</v>
      </c>
      <c r="W20" s="193">
        <f t="shared" si="7"/>
        <v>0</v>
      </c>
      <c r="X20" s="86">
        <f>分析係数表!E23</f>
        <v>3.4275414947972954E-2</v>
      </c>
      <c r="Y20" s="192">
        <f t="shared" si="8"/>
        <v>0</v>
      </c>
    </row>
    <row r="21" spans="1:25">
      <c r="A21" s="10" t="s">
        <v>9</v>
      </c>
      <c r="B21" s="9" t="s">
        <v>279</v>
      </c>
      <c r="C21" s="100"/>
      <c r="D21" s="120">
        <f>投入係数表!AO21</f>
        <v>0</v>
      </c>
      <c r="E21" s="124">
        <f t="shared" si="9"/>
        <v>0</v>
      </c>
      <c r="F21" s="95">
        <f>分析係数表!C24</f>
        <v>0.46796458506974481</v>
      </c>
      <c r="G21" s="124">
        <f t="shared" si="0"/>
        <v>0</v>
      </c>
      <c r="H21" s="124">
        <v>0</v>
      </c>
      <c r="I21" s="124">
        <f t="shared" si="1"/>
        <v>0</v>
      </c>
      <c r="J21" s="95">
        <f>分析係数表!G24</f>
        <v>0.19290112247208774</v>
      </c>
      <c r="K21" s="125">
        <f t="shared" si="2"/>
        <v>0</v>
      </c>
      <c r="L21" s="89"/>
      <c r="M21" s="90"/>
      <c r="N21" s="91">
        <f>分析係数表!H24</f>
        <v>1.1220536652328578E-3</v>
      </c>
      <c r="O21" s="92">
        <f t="shared" si="3"/>
        <v>0</v>
      </c>
      <c r="P21" s="86">
        <f>分析係数表!C24</f>
        <v>0.46796458506974481</v>
      </c>
      <c r="Q21" s="92">
        <f t="shared" si="4"/>
        <v>0</v>
      </c>
      <c r="R21" s="93">
        <v>0</v>
      </c>
      <c r="S21" s="94">
        <f t="shared" si="5"/>
        <v>0</v>
      </c>
      <c r="T21" s="95">
        <f>分析係数表!F24</f>
        <v>0.36341689561906876</v>
      </c>
      <c r="U21" s="96">
        <f t="shared" si="6"/>
        <v>0</v>
      </c>
      <c r="V21" s="97">
        <f>分析係数表!D24</f>
        <v>4.5804723184795566E-2</v>
      </c>
      <c r="W21" s="193">
        <f t="shared" si="7"/>
        <v>0</v>
      </c>
      <c r="X21" s="86">
        <f>分析係数表!E24</f>
        <v>4.4933066139114755E-2</v>
      </c>
      <c r="Y21" s="192">
        <f t="shared" si="8"/>
        <v>0</v>
      </c>
    </row>
    <row r="22" spans="1:25">
      <c r="A22" s="10" t="s">
        <v>10</v>
      </c>
      <c r="B22" s="9" t="s">
        <v>280</v>
      </c>
      <c r="C22" s="100"/>
      <c r="D22" s="120">
        <f>投入係数表!AO22</f>
        <v>0</v>
      </c>
      <c r="E22" s="124">
        <f t="shared" si="9"/>
        <v>0</v>
      </c>
      <c r="F22" s="95">
        <f>分析係数表!C25</f>
        <v>0.11839811615034102</v>
      </c>
      <c r="G22" s="124">
        <f t="shared" si="0"/>
        <v>0</v>
      </c>
      <c r="H22" s="124">
        <v>0</v>
      </c>
      <c r="I22" s="124">
        <f t="shared" si="1"/>
        <v>0</v>
      </c>
      <c r="J22" s="95">
        <f>分析係数表!G25</f>
        <v>0.19601885967651284</v>
      </c>
      <c r="K22" s="125">
        <f t="shared" si="2"/>
        <v>0</v>
      </c>
      <c r="L22" s="89"/>
      <c r="M22" s="90"/>
      <c r="N22" s="91">
        <f>分析係数表!H25</f>
        <v>4.7721717414244671E-4</v>
      </c>
      <c r="O22" s="92">
        <f t="shared" si="3"/>
        <v>0</v>
      </c>
      <c r="P22" s="86">
        <f>分析係数表!C25</f>
        <v>0.11839811615034102</v>
      </c>
      <c r="Q22" s="92">
        <f t="shared" si="4"/>
        <v>0</v>
      </c>
      <c r="R22" s="93">
        <v>0</v>
      </c>
      <c r="S22" s="94">
        <f t="shared" si="5"/>
        <v>0</v>
      </c>
      <c r="T22" s="95">
        <f>分析係数表!F25</f>
        <v>0.34892899519140697</v>
      </c>
      <c r="U22" s="96">
        <f t="shared" si="6"/>
        <v>0</v>
      </c>
      <c r="V22" s="97">
        <f>分析係数表!D25</f>
        <v>3.4959095734715541E-2</v>
      </c>
      <c r="W22" s="193">
        <f t="shared" si="7"/>
        <v>0</v>
      </c>
      <c r="X22" s="86">
        <f>分析係数表!E25</f>
        <v>3.4440766876912506E-2</v>
      </c>
      <c r="Y22" s="192">
        <f t="shared" si="8"/>
        <v>0</v>
      </c>
    </row>
    <row r="23" spans="1:25">
      <c r="A23" s="10" t="s">
        <v>11</v>
      </c>
      <c r="B23" s="9" t="s">
        <v>35</v>
      </c>
      <c r="C23" s="100"/>
      <c r="D23" s="120">
        <f>投入係数表!AO23</f>
        <v>1.1569283022873215E-3</v>
      </c>
      <c r="E23" s="124">
        <f t="shared" si="9"/>
        <v>0</v>
      </c>
      <c r="F23" s="95">
        <f>分析係数表!C26</f>
        <v>0.29113960871661038</v>
      </c>
      <c r="G23" s="124">
        <f t="shared" si="0"/>
        <v>0</v>
      </c>
      <c r="H23" s="124">
        <v>0</v>
      </c>
      <c r="I23" s="124">
        <f t="shared" si="1"/>
        <v>0</v>
      </c>
      <c r="J23" s="95">
        <f>分析係数表!G26</f>
        <v>0.2004458717578543</v>
      </c>
      <c r="K23" s="125">
        <f t="shared" si="2"/>
        <v>0</v>
      </c>
      <c r="L23" s="89"/>
      <c r="M23" s="90"/>
      <c r="N23" s="91">
        <f>分析係数表!H26</f>
        <v>1.0726059667332082E-2</v>
      </c>
      <c r="O23" s="92">
        <f t="shared" si="3"/>
        <v>0</v>
      </c>
      <c r="P23" s="86">
        <f>分析係数表!C26</f>
        <v>0.29113960871661038</v>
      </c>
      <c r="Q23" s="92">
        <f t="shared" si="4"/>
        <v>0</v>
      </c>
      <c r="R23" s="93">
        <v>0</v>
      </c>
      <c r="S23" s="94">
        <f t="shared" si="5"/>
        <v>0</v>
      </c>
      <c r="T23" s="95">
        <f>分析係数表!F26</f>
        <v>0.34176102976079403</v>
      </c>
      <c r="U23" s="96">
        <f t="shared" si="6"/>
        <v>0</v>
      </c>
      <c r="V23" s="97">
        <f>分析係数表!D26</f>
        <v>2.5195355338839619E-2</v>
      </c>
      <c r="W23" s="193">
        <f t="shared" si="7"/>
        <v>0</v>
      </c>
      <c r="X23" s="86">
        <f>分析係数表!E26</f>
        <v>2.4685974681555249E-2</v>
      </c>
      <c r="Y23" s="192">
        <f t="shared" si="8"/>
        <v>0</v>
      </c>
    </row>
    <row r="24" spans="1:25">
      <c r="A24" s="10" t="s">
        <v>12</v>
      </c>
      <c r="B24" s="9" t="s">
        <v>389</v>
      </c>
      <c r="C24" s="100"/>
      <c r="D24" s="120">
        <f>投入係数表!AO24</f>
        <v>0</v>
      </c>
      <c r="E24" s="124">
        <f t="shared" si="9"/>
        <v>0</v>
      </c>
      <c r="F24" s="95">
        <f>分析係数表!C27</f>
        <v>0.22390034937983039</v>
      </c>
      <c r="G24" s="124">
        <f t="shared" si="0"/>
        <v>0</v>
      </c>
      <c r="H24" s="124">
        <v>0</v>
      </c>
      <c r="I24" s="124">
        <f t="shared" si="1"/>
        <v>0</v>
      </c>
      <c r="J24" s="95">
        <f>分析係数表!G27</f>
        <v>0.17801424712710151</v>
      </c>
      <c r="K24" s="125">
        <f t="shared" si="2"/>
        <v>0</v>
      </c>
      <c r="L24" s="89"/>
      <c r="M24" s="90"/>
      <c r="N24" s="91">
        <f>分析係数表!H27</f>
        <v>1.001616696609949E-2</v>
      </c>
      <c r="O24" s="92">
        <f t="shared" si="3"/>
        <v>0</v>
      </c>
      <c r="P24" s="86">
        <f>分析係数表!C27</f>
        <v>0.22390034937983039</v>
      </c>
      <c r="Q24" s="92">
        <f t="shared" si="4"/>
        <v>0</v>
      </c>
      <c r="R24" s="93">
        <v>0</v>
      </c>
      <c r="S24" s="94">
        <f t="shared" si="5"/>
        <v>0</v>
      </c>
      <c r="T24" s="95">
        <f>分析係数表!F27</f>
        <v>0.3354402389489512</v>
      </c>
      <c r="U24" s="96">
        <f t="shared" si="6"/>
        <v>0</v>
      </c>
      <c r="V24" s="97">
        <f>分析係数表!D27</f>
        <v>2.2648101403620974E-2</v>
      </c>
      <c r="W24" s="193">
        <f t="shared" si="7"/>
        <v>0</v>
      </c>
      <c r="X24" s="86">
        <f>分析係数表!E27</f>
        <v>2.2430380263578655E-2</v>
      </c>
      <c r="Y24" s="192">
        <f t="shared" si="8"/>
        <v>0</v>
      </c>
    </row>
    <row r="25" spans="1:25">
      <c r="A25" s="10" t="s">
        <v>13</v>
      </c>
      <c r="B25" s="9" t="s">
        <v>197</v>
      </c>
      <c r="C25" s="100"/>
      <c r="D25" s="120">
        <f>投入係数表!AO25</f>
        <v>0</v>
      </c>
      <c r="E25" s="124">
        <f t="shared" si="9"/>
        <v>0</v>
      </c>
      <c r="F25" s="95">
        <f>分析係数表!C28</f>
        <v>0.22512814125204084</v>
      </c>
      <c r="G25" s="124">
        <f t="shared" si="0"/>
        <v>0</v>
      </c>
      <c r="H25" s="124">
        <v>0</v>
      </c>
      <c r="I25" s="124">
        <f t="shared" si="1"/>
        <v>0</v>
      </c>
      <c r="J25" s="95">
        <f>分析係数表!G28</f>
        <v>0.17968722251031818</v>
      </c>
      <c r="K25" s="125">
        <f t="shared" si="2"/>
        <v>0</v>
      </c>
      <c r="L25" s="89"/>
      <c r="M25" s="90"/>
      <c r="N25" s="91">
        <f>分析係数表!H28</f>
        <v>8.1409051127791718E-3</v>
      </c>
      <c r="O25" s="92">
        <f t="shared" si="3"/>
        <v>0</v>
      </c>
      <c r="P25" s="86">
        <f>分析係数表!C28</f>
        <v>0.22512814125204084</v>
      </c>
      <c r="Q25" s="92">
        <f t="shared" si="4"/>
        <v>0</v>
      </c>
      <c r="R25" s="93">
        <v>0</v>
      </c>
      <c r="S25" s="94">
        <f t="shared" si="5"/>
        <v>0</v>
      </c>
      <c r="T25" s="95">
        <f>分析係数表!F28</f>
        <v>0.30733691598411605</v>
      </c>
      <c r="U25" s="96">
        <f t="shared" si="6"/>
        <v>0</v>
      </c>
      <c r="V25" s="97">
        <f>分析係数表!D28</f>
        <v>2.8688437249149327E-2</v>
      </c>
      <c r="W25" s="193">
        <f t="shared" si="7"/>
        <v>0</v>
      </c>
      <c r="X25" s="86">
        <f>分析係数表!E28</f>
        <v>2.8133457885501985E-2</v>
      </c>
      <c r="Y25" s="192">
        <f t="shared" si="8"/>
        <v>0</v>
      </c>
    </row>
    <row r="26" spans="1:25">
      <c r="A26" s="10" t="s">
        <v>14</v>
      </c>
      <c r="B26" s="9" t="s">
        <v>55</v>
      </c>
      <c r="C26" s="100"/>
      <c r="D26" s="120">
        <f>投入係数表!AO26</f>
        <v>1.7194714217481292E-3</v>
      </c>
      <c r="E26" s="124">
        <f t="shared" si="9"/>
        <v>0</v>
      </c>
      <c r="F26" s="95">
        <f>分析係数表!C29</f>
        <v>0.20292812083079403</v>
      </c>
      <c r="G26" s="124">
        <f t="shared" si="0"/>
        <v>0</v>
      </c>
      <c r="H26" s="124">
        <v>0</v>
      </c>
      <c r="I26" s="124">
        <f t="shared" si="1"/>
        <v>0</v>
      </c>
      <c r="J26" s="95">
        <f>分析係数表!G29</f>
        <v>0.25422836329948895</v>
      </c>
      <c r="K26" s="125">
        <f t="shared" si="2"/>
        <v>0</v>
      </c>
      <c r="L26" s="89"/>
      <c r="M26" s="90"/>
      <c r="N26" s="91">
        <f>分析係数表!H29</f>
        <v>1.2173975242294967E-2</v>
      </c>
      <c r="O26" s="92">
        <f t="shared" si="3"/>
        <v>0</v>
      </c>
      <c r="P26" s="86">
        <f>分析係数表!C29</f>
        <v>0.20292812083079403</v>
      </c>
      <c r="Q26" s="92">
        <f t="shared" si="4"/>
        <v>0</v>
      </c>
      <c r="R26" s="93">
        <v>0</v>
      </c>
      <c r="S26" s="94">
        <f t="shared" si="5"/>
        <v>0</v>
      </c>
      <c r="T26" s="95">
        <f>分析係数表!F29</f>
        <v>0.40384720428768384</v>
      </c>
      <c r="U26" s="96">
        <f t="shared" si="6"/>
        <v>0</v>
      </c>
      <c r="V26" s="97">
        <f>分析係数表!D29</f>
        <v>7.670374473161555E-2</v>
      </c>
      <c r="W26" s="193">
        <f t="shared" si="7"/>
        <v>0</v>
      </c>
      <c r="X26" s="86">
        <f>分析係数表!E29</f>
        <v>6.1557890505000185E-2</v>
      </c>
      <c r="Y26" s="192">
        <f t="shared" si="8"/>
        <v>0</v>
      </c>
    </row>
    <row r="27" spans="1:25">
      <c r="A27" s="10" t="s">
        <v>15</v>
      </c>
      <c r="B27" s="9" t="s">
        <v>36</v>
      </c>
      <c r="C27" s="100"/>
      <c r="D27" s="120">
        <f>投入係数表!AO27</f>
        <v>1.326752640237754E-4</v>
      </c>
      <c r="E27" s="124">
        <f t="shared" si="9"/>
        <v>0</v>
      </c>
      <c r="F27" s="95">
        <f>分析係数表!C30</f>
        <v>1</v>
      </c>
      <c r="G27" s="124">
        <f t="shared" si="0"/>
        <v>0</v>
      </c>
      <c r="H27" s="124">
        <v>0</v>
      </c>
      <c r="I27" s="124">
        <f t="shared" si="1"/>
        <v>0</v>
      </c>
      <c r="J27" s="95">
        <f>分析係数表!G30</f>
        <v>0.34673715455884868</v>
      </c>
      <c r="K27" s="125">
        <f t="shared" si="2"/>
        <v>0</v>
      </c>
      <c r="L27" s="89"/>
      <c r="M27" s="90"/>
      <c r="N27" s="91">
        <f>分析係数表!H30</f>
        <v>0</v>
      </c>
      <c r="O27" s="92">
        <f t="shared" si="3"/>
        <v>0</v>
      </c>
      <c r="P27" s="86">
        <f>分析係数表!C30</f>
        <v>1</v>
      </c>
      <c r="Q27" s="92">
        <f t="shared" si="4"/>
        <v>0</v>
      </c>
      <c r="R27" s="93">
        <v>0</v>
      </c>
      <c r="S27" s="94">
        <f t="shared" si="5"/>
        <v>0</v>
      </c>
      <c r="T27" s="95">
        <f>分析係数表!F30</f>
        <v>0.44336430675838301</v>
      </c>
      <c r="U27" s="96">
        <f t="shared" si="6"/>
        <v>0</v>
      </c>
      <c r="V27" s="97">
        <f>分析係数表!D30</f>
        <v>8.6867041025616112E-2</v>
      </c>
      <c r="W27" s="193">
        <f t="shared" si="7"/>
        <v>0</v>
      </c>
      <c r="X27" s="86">
        <f>分析係数表!E30</f>
        <v>6.5897217034789901E-2</v>
      </c>
      <c r="Y27" s="192">
        <f t="shared" si="8"/>
        <v>0</v>
      </c>
    </row>
    <row r="28" spans="1:25">
      <c r="A28" s="10" t="s">
        <v>16</v>
      </c>
      <c r="B28" s="9" t="s">
        <v>198</v>
      </c>
      <c r="C28" s="100"/>
      <c r="D28" s="120">
        <f>投入係数表!AO28</f>
        <v>4.5640290824178744E-3</v>
      </c>
      <c r="E28" s="124">
        <f t="shared" si="9"/>
        <v>0</v>
      </c>
      <c r="F28" s="95">
        <f>分析係数表!C31</f>
        <v>0.99667993786519227</v>
      </c>
      <c r="G28" s="124">
        <f t="shared" si="0"/>
        <v>0</v>
      </c>
      <c r="H28" s="124">
        <v>0</v>
      </c>
      <c r="I28" s="124">
        <f t="shared" si="1"/>
        <v>0</v>
      </c>
      <c r="J28" s="95">
        <f>分析係数表!G31</f>
        <v>7.0744430198025232E-2</v>
      </c>
      <c r="K28" s="125">
        <f t="shared" si="2"/>
        <v>0</v>
      </c>
      <c r="L28" s="89"/>
      <c r="M28" s="90"/>
      <c r="N28" s="91">
        <f>分析係数表!H31</f>
        <v>1.5783931066306964E-2</v>
      </c>
      <c r="O28" s="92">
        <f t="shared" si="3"/>
        <v>0</v>
      </c>
      <c r="P28" s="86">
        <f>分析係数表!C31</f>
        <v>0.99667993786519227</v>
      </c>
      <c r="Q28" s="92">
        <f t="shared" si="4"/>
        <v>0</v>
      </c>
      <c r="R28" s="93">
        <v>0</v>
      </c>
      <c r="S28" s="94">
        <f t="shared" si="5"/>
        <v>0</v>
      </c>
      <c r="T28" s="95">
        <f>分析係数表!F31</f>
        <v>0.308369223350977</v>
      </c>
      <c r="U28" s="96">
        <f t="shared" si="6"/>
        <v>0</v>
      </c>
      <c r="V28" s="97">
        <f>分析係数表!D31</f>
        <v>6.5953615120199595E-3</v>
      </c>
      <c r="W28" s="193">
        <f t="shared" si="7"/>
        <v>0</v>
      </c>
      <c r="X28" s="86">
        <f>分析係数表!E31</f>
        <v>6.5953615120199595E-3</v>
      </c>
      <c r="Y28" s="192">
        <f t="shared" si="8"/>
        <v>0</v>
      </c>
    </row>
    <row r="29" spans="1:25">
      <c r="A29" s="10" t="s">
        <v>17</v>
      </c>
      <c r="B29" s="9" t="s">
        <v>281</v>
      </c>
      <c r="C29" s="100"/>
      <c r="D29" s="120">
        <f>投入係数表!AO29</f>
        <v>1.7300854428700314E-3</v>
      </c>
      <c r="E29" s="124">
        <f t="shared" si="9"/>
        <v>0</v>
      </c>
      <c r="F29" s="95">
        <f>分析係数表!C32</f>
        <v>0.99973750468741629</v>
      </c>
      <c r="G29" s="124">
        <f t="shared" si="0"/>
        <v>0</v>
      </c>
      <c r="H29" s="124">
        <v>0</v>
      </c>
      <c r="I29" s="124">
        <f t="shared" si="1"/>
        <v>0</v>
      </c>
      <c r="J29" s="95">
        <f>分析係数表!G32</f>
        <v>0.13654952076677315</v>
      </c>
      <c r="K29" s="125">
        <f t="shared" si="2"/>
        <v>0</v>
      </c>
      <c r="L29" s="89"/>
      <c r="M29" s="90"/>
      <c r="N29" s="91">
        <f>分析係数表!H32</f>
        <v>6.1925380029087757E-3</v>
      </c>
      <c r="O29" s="92">
        <f t="shared" si="3"/>
        <v>0</v>
      </c>
      <c r="P29" s="86">
        <f>分析係数表!C32</f>
        <v>0.99973750468741629</v>
      </c>
      <c r="Q29" s="92">
        <f t="shared" si="4"/>
        <v>0</v>
      </c>
      <c r="R29" s="93">
        <v>0</v>
      </c>
      <c r="S29" s="94">
        <f t="shared" si="5"/>
        <v>0</v>
      </c>
      <c r="T29" s="95">
        <f>分析係数表!F32</f>
        <v>0.46980830670926516</v>
      </c>
      <c r="U29" s="96">
        <f t="shared" si="6"/>
        <v>0</v>
      </c>
      <c r="V29" s="97">
        <f>分析係数表!D32</f>
        <v>1.7896698615548455E-2</v>
      </c>
      <c r="W29" s="193">
        <f t="shared" si="7"/>
        <v>0</v>
      </c>
      <c r="X29" s="86">
        <f>分析係数表!E32</f>
        <v>1.7896698615548455E-2</v>
      </c>
      <c r="Y29" s="192">
        <f t="shared" si="8"/>
        <v>0</v>
      </c>
    </row>
    <row r="30" spans="1:25">
      <c r="A30" s="10" t="s">
        <v>18</v>
      </c>
      <c r="B30" s="9" t="s">
        <v>282</v>
      </c>
      <c r="C30" s="100"/>
      <c r="D30" s="120">
        <f>投入係数表!AO30</f>
        <v>1.4355463567372499E-2</v>
      </c>
      <c r="E30" s="124">
        <f t="shared" si="9"/>
        <v>0</v>
      </c>
      <c r="F30" s="95">
        <f>分析係数表!C33</f>
        <v>0.92720800471848297</v>
      </c>
      <c r="G30" s="124">
        <f t="shared" si="0"/>
        <v>0</v>
      </c>
      <c r="H30" s="124">
        <v>0</v>
      </c>
      <c r="I30" s="124">
        <f t="shared" si="1"/>
        <v>0</v>
      </c>
      <c r="J30" s="95">
        <f>分析係数表!G33</f>
        <v>0.48251618559482062</v>
      </c>
      <c r="K30" s="125">
        <f t="shared" si="2"/>
        <v>0</v>
      </c>
      <c r="L30" s="89"/>
      <c r="M30" s="90"/>
      <c r="N30" s="91">
        <f>分析係数表!H33</f>
        <v>1.0711870111293417E-3</v>
      </c>
      <c r="O30" s="92">
        <f t="shared" si="3"/>
        <v>0</v>
      </c>
      <c r="P30" s="86">
        <f>分析係数表!C33</f>
        <v>0.92720800471848297</v>
      </c>
      <c r="Q30" s="92">
        <f t="shared" si="4"/>
        <v>0</v>
      </c>
      <c r="R30" s="93">
        <v>0</v>
      </c>
      <c r="S30" s="94">
        <f t="shared" si="5"/>
        <v>0</v>
      </c>
      <c r="T30" s="95">
        <f>分析係数表!F33</f>
        <v>0.61375438359859724</v>
      </c>
      <c r="U30" s="96">
        <f t="shared" si="6"/>
        <v>0</v>
      </c>
      <c r="V30" s="97">
        <f>分析係数表!D33</f>
        <v>6.3927479543206545E-2</v>
      </c>
      <c r="W30" s="193">
        <f t="shared" si="7"/>
        <v>0</v>
      </c>
      <c r="X30" s="86">
        <f>分析係数表!E33</f>
        <v>6.2471900008991998E-2</v>
      </c>
      <c r="Y30" s="192">
        <f t="shared" si="8"/>
        <v>0</v>
      </c>
    </row>
    <row r="31" spans="1:25">
      <c r="A31" s="10" t="s">
        <v>19</v>
      </c>
      <c r="B31" s="9" t="s">
        <v>283</v>
      </c>
      <c r="C31" s="100"/>
      <c r="D31" s="120">
        <f>投入係数表!AO31</f>
        <v>1.1309239505386615E-2</v>
      </c>
      <c r="E31" s="124">
        <f t="shared" si="9"/>
        <v>0</v>
      </c>
      <c r="F31" s="95">
        <f>分析係数表!C34</f>
        <v>0.43058167090385968</v>
      </c>
      <c r="G31" s="124">
        <f t="shared" si="0"/>
        <v>0</v>
      </c>
      <c r="H31" s="124">
        <v>0</v>
      </c>
      <c r="I31" s="124">
        <f t="shared" si="1"/>
        <v>0</v>
      </c>
      <c r="J31" s="95">
        <f>分析係数表!G34</f>
        <v>0.40252218378442245</v>
      </c>
      <c r="K31" s="125">
        <f t="shared" si="2"/>
        <v>0</v>
      </c>
      <c r="L31" s="89"/>
      <c r="M31" s="90"/>
      <c r="N31" s="91">
        <f>分析係数表!H34</f>
        <v>0.17332617383102331</v>
      </c>
      <c r="O31" s="92">
        <f t="shared" si="3"/>
        <v>0</v>
      </c>
      <c r="P31" s="86">
        <f>分析係数表!C34</f>
        <v>0.43058167090385968</v>
      </c>
      <c r="Q31" s="92">
        <f t="shared" si="4"/>
        <v>0</v>
      </c>
      <c r="R31" s="93">
        <v>0</v>
      </c>
      <c r="S31" s="94">
        <f t="shared" si="5"/>
        <v>0</v>
      </c>
      <c r="T31" s="95">
        <f>分析係数表!F34</f>
        <v>0.66293540075026103</v>
      </c>
      <c r="U31" s="96">
        <f t="shared" si="6"/>
        <v>0</v>
      </c>
      <c r="V31" s="97">
        <f>分析係数表!D34</f>
        <v>0.16067471370017011</v>
      </c>
      <c r="W31" s="193">
        <f t="shared" si="7"/>
        <v>0</v>
      </c>
      <c r="X31" s="86">
        <f>分析係数表!E34</f>
        <v>0.14658203786750718</v>
      </c>
      <c r="Y31" s="192">
        <f t="shared" si="8"/>
        <v>0</v>
      </c>
    </row>
    <row r="32" spans="1:25">
      <c r="A32" s="10" t="s">
        <v>20</v>
      </c>
      <c r="B32" s="9" t="s">
        <v>37</v>
      </c>
      <c r="C32" s="100"/>
      <c r="D32" s="120">
        <f>投入係数表!AO32</f>
        <v>3.3434166533991404E-3</v>
      </c>
      <c r="E32" s="124">
        <f t="shared" si="9"/>
        <v>0</v>
      </c>
      <c r="F32" s="95">
        <f>分析係数表!C35</f>
        <v>0.85041941808411148</v>
      </c>
      <c r="G32" s="124">
        <f t="shared" si="0"/>
        <v>0</v>
      </c>
      <c r="H32" s="124">
        <v>0</v>
      </c>
      <c r="I32" s="124">
        <f t="shared" si="1"/>
        <v>0</v>
      </c>
      <c r="J32" s="95">
        <f>分析係数表!G35</f>
        <v>0.31439227022235533</v>
      </c>
      <c r="K32" s="125">
        <f t="shared" si="2"/>
        <v>0</v>
      </c>
      <c r="L32" s="89"/>
      <c r="M32" s="90"/>
      <c r="N32" s="91">
        <f>分析係数表!H35</f>
        <v>5.0116599150103677E-2</v>
      </c>
      <c r="O32" s="92">
        <f t="shared" si="3"/>
        <v>0</v>
      </c>
      <c r="P32" s="86">
        <f>分析係数表!C35</f>
        <v>0.85041941808411148</v>
      </c>
      <c r="Q32" s="92">
        <f t="shared" si="4"/>
        <v>0</v>
      </c>
      <c r="R32" s="93">
        <v>0</v>
      </c>
      <c r="S32" s="94">
        <f t="shared" si="5"/>
        <v>0</v>
      </c>
      <c r="T32" s="95">
        <f>分析係数表!F35</f>
        <v>0.64510687312527537</v>
      </c>
      <c r="U32" s="96">
        <f t="shared" si="6"/>
        <v>0</v>
      </c>
      <c r="V32" s="97">
        <f>分析係数表!D35</f>
        <v>4.4457450663799247E-2</v>
      </c>
      <c r="W32" s="193">
        <f t="shared" si="7"/>
        <v>0</v>
      </c>
      <c r="X32" s="86">
        <f>分析係数表!E35</f>
        <v>4.3787951741632962E-2</v>
      </c>
      <c r="Y32" s="192">
        <f t="shared" si="8"/>
        <v>0</v>
      </c>
    </row>
    <row r="33" spans="1:25">
      <c r="A33" s="10" t="s">
        <v>21</v>
      </c>
      <c r="B33" s="9" t="s">
        <v>38</v>
      </c>
      <c r="C33" s="100"/>
      <c r="D33" s="120">
        <f>投入係数表!AO33</f>
        <v>3.182083532346229E-2</v>
      </c>
      <c r="E33" s="124">
        <f t="shared" si="9"/>
        <v>0</v>
      </c>
      <c r="F33" s="95">
        <f>分析係数表!C36</f>
        <v>0.99367212085214862</v>
      </c>
      <c r="G33" s="124">
        <f t="shared" si="0"/>
        <v>0</v>
      </c>
      <c r="H33" s="124">
        <v>0</v>
      </c>
      <c r="I33" s="124">
        <f t="shared" si="1"/>
        <v>0</v>
      </c>
      <c r="J33" s="95">
        <f>分析係数表!G36</f>
        <v>5.4622350270852466E-2</v>
      </c>
      <c r="K33" s="125">
        <f t="shared" si="2"/>
        <v>0</v>
      </c>
      <c r="L33" s="89"/>
      <c r="M33" s="90"/>
      <c r="N33" s="91">
        <f>分析係数表!H36</f>
        <v>0.22260102528255266</v>
      </c>
      <c r="O33" s="92">
        <f t="shared" si="3"/>
        <v>0</v>
      </c>
      <c r="P33" s="86">
        <f>分析係数表!C36</f>
        <v>0.99367212085214862</v>
      </c>
      <c r="Q33" s="92">
        <f t="shared" si="4"/>
        <v>0</v>
      </c>
      <c r="R33" s="93">
        <v>0</v>
      </c>
      <c r="S33" s="94">
        <f t="shared" si="5"/>
        <v>0</v>
      </c>
      <c r="T33" s="95">
        <f>分析係数表!F36</f>
        <v>0.84078106922799567</v>
      </c>
      <c r="U33" s="96">
        <f t="shared" si="6"/>
        <v>0</v>
      </c>
      <c r="V33" s="97">
        <f>分析係数表!D36</f>
        <v>1.6146279761308086E-2</v>
      </c>
      <c r="W33" s="193">
        <f t="shared" si="7"/>
        <v>0</v>
      </c>
      <c r="X33" s="86">
        <f>分析係数表!E36</f>
        <v>1.4152245516969955E-2</v>
      </c>
      <c r="Y33" s="192">
        <f t="shared" si="8"/>
        <v>0</v>
      </c>
    </row>
    <row r="34" spans="1:25">
      <c r="A34" s="10" t="s">
        <v>22</v>
      </c>
      <c r="B34" s="9" t="s">
        <v>409</v>
      </c>
      <c r="C34" s="100"/>
      <c r="D34" s="120">
        <f>投入係数表!AO34</f>
        <v>6.0685665764474872E-2</v>
      </c>
      <c r="E34" s="124">
        <f t="shared" si="9"/>
        <v>0</v>
      </c>
      <c r="F34" s="95">
        <f>分析係数表!C37</f>
        <v>0.57178358697686016</v>
      </c>
      <c r="G34" s="124">
        <f t="shared" si="0"/>
        <v>0</v>
      </c>
      <c r="H34" s="124">
        <v>0</v>
      </c>
      <c r="I34" s="124">
        <f t="shared" si="1"/>
        <v>0</v>
      </c>
      <c r="J34" s="95">
        <f>分析係数表!G37</f>
        <v>0.36884830758302428</v>
      </c>
      <c r="K34" s="125">
        <f t="shared" si="2"/>
        <v>0</v>
      </c>
      <c r="L34" s="89"/>
      <c r="M34" s="90"/>
      <c r="N34" s="91">
        <f>分析係数表!H37</f>
        <v>4.5622990798280361E-2</v>
      </c>
      <c r="O34" s="92">
        <f t="shared" si="3"/>
        <v>0</v>
      </c>
      <c r="P34" s="86">
        <f>分析係数表!C37</f>
        <v>0.57178358697686016</v>
      </c>
      <c r="Q34" s="92">
        <f t="shared" si="4"/>
        <v>0</v>
      </c>
      <c r="R34" s="93">
        <v>0</v>
      </c>
      <c r="S34" s="94">
        <f t="shared" si="5"/>
        <v>0</v>
      </c>
      <c r="T34" s="95">
        <f>分析係数表!F37</f>
        <v>0.64429400301330442</v>
      </c>
      <c r="U34" s="96">
        <f t="shared" si="6"/>
        <v>0</v>
      </c>
      <c r="V34" s="97">
        <f>分析係数表!D37</f>
        <v>7.2142948725191447E-2</v>
      </c>
      <c r="W34" s="193">
        <f t="shared" si="7"/>
        <v>0</v>
      </c>
      <c r="X34" s="86">
        <f>分析係数表!E37</f>
        <v>6.9101643267789628E-2</v>
      </c>
      <c r="Y34" s="192">
        <f t="shared" si="8"/>
        <v>0</v>
      </c>
    </row>
    <row r="35" spans="1:25">
      <c r="A35" s="10" t="s">
        <v>23</v>
      </c>
      <c r="B35" s="9" t="s">
        <v>199</v>
      </c>
      <c r="C35" s="100"/>
      <c r="D35" s="120">
        <f>投入係数表!AO35</f>
        <v>7.511542747970068E-2</v>
      </c>
      <c r="E35" s="124">
        <f t="shared" si="9"/>
        <v>0</v>
      </c>
      <c r="F35" s="95">
        <f>分析係数表!C38</f>
        <v>0.42668283982472699</v>
      </c>
      <c r="G35" s="124">
        <f t="shared" si="0"/>
        <v>0</v>
      </c>
      <c r="H35" s="124">
        <v>0</v>
      </c>
      <c r="I35" s="124">
        <f t="shared" si="1"/>
        <v>0</v>
      </c>
      <c r="J35" s="95">
        <f>分析係数表!G38</f>
        <v>0.18042179614021467</v>
      </c>
      <c r="K35" s="125">
        <f t="shared" si="2"/>
        <v>0</v>
      </c>
      <c r="L35" s="89"/>
      <c r="M35" s="90"/>
      <c r="N35" s="91">
        <f>分析係数表!H38</f>
        <v>3.1385057501308801E-2</v>
      </c>
      <c r="O35" s="92">
        <f t="shared" si="3"/>
        <v>0</v>
      </c>
      <c r="P35" s="86">
        <f>分析係数表!C38</f>
        <v>0.42668283982472699</v>
      </c>
      <c r="Q35" s="92">
        <f t="shared" si="4"/>
        <v>0</v>
      </c>
      <c r="R35" s="93">
        <v>0</v>
      </c>
      <c r="S35" s="94">
        <f t="shared" si="5"/>
        <v>0</v>
      </c>
      <c r="T35" s="95">
        <f>分析係数表!F38</f>
        <v>0.52437100026299643</v>
      </c>
      <c r="U35" s="96">
        <f t="shared" si="6"/>
        <v>0</v>
      </c>
      <c r="V35" s="97">
        <f>分析係数表!D38</f>
        <v>3.745569762927526E-2</v>
      </c>
      <c r="W35" s="193">
        <f t="shared" si="7"/>
        <v>0</v>
      </c>
      <c r="X35" s="86">
        <f>分析係数表!E38</f>
        <v>3.4218337111297577E-2</v>
      </c>
      <c r="Y35" s="192">
        <f t="shared" si="8"/>
        <v>0</v>
      </c>
    </row>
    <row r="36" spans="1:25">
      <c r="A36" s="10" t="s">
        <v>24</v>
      </c>
      <c r="B36" s="9" t="s">
        <v>39</v>
      </c>
      <c r="C36" s="100"/>
      <c r="D36" s="120">
        <f>投入係数表!AO36</f>
        <v>0.24660085973571089</v>
      </c>
      <c r="E36" s="124">
        <f t="shared" si="9"/>
        <v>0</v>
      </c>
      <c r="F36" s="95">
        <f>分析係数表!C39</f>
        <v>1</v>
      </c>
      <c r="G36" s="124">
        <f t="shared" si="0"/>
        <v>0</v>
      </c>
      <c r="H36" s="124">
        <v>0</v>
      </c>
      <c r="I36" s="124">
        <f t="shared" si="1"/>
        <v>0</v>
      </c>
      <c r="J36" s="95">
        <f>分析係数表!G39</f>
        <v>0.351753812215997</v>
      </c>
      <c r="K36" s="125">
        <f t="shared" si="2"/>
        <v>0</v>
      </c>
      <c r="L36" s="89"/>
      <c r="M36" s="90"/>
      <c r="N36" s="91">
        <f>分析係数表!H39</f>
        <v>2.6196741762610056E-3</v>
      </c>
      <c r="O36" s="92">
        <f t="shared" si="3"/>
        <v>0</v>
      </c>
      <c r="P36" s="86">
        <f>分析係数表!C39</f>
        <v>1</v>
      </c>
      <c r="Q36" s="92">
        <f t="shared" si="4"/>
        <v>0</v>
      </c>
      <c r="R36" s="93">
        <v>0</v>
      </c>
      <c r="S36" s="94">
        <f t="shared" si="5"/>
        <v>0</v>
      </c>
      <c r="T36" s="95">
        <f>分析係数表!F39</f>
        <v>0.70125652740175148</v>
      </c>
      <c r="U36" s="96">
        <f t="shared" si="6"/>
        <v>0</v>
      </c>
      <c r="V36" s="97">
        <f>分析係数表!D39</f>
        <v>5.4632803645743147E-2</v>
      </c>
      <c r="W36" s="193">
        <f t="shared" si="7"/>
        <v>0</v>
      </c>
      <c r="X36" s="86">
        <f>分析係数表!E39</f>
        <v>5.4632803645743147E-2</v>
      </c>
      <c r="Y36" s="192">
        <f t="shared" si="8"/>
        <v>0</v>
      </c>
    </row>
    <row r="37" spans="1:25">
      <c r="A37" s="10" t="s">
        <v>25</v>
      </c>
      <c r="B37" s="9" t="s">
        <v>40</v>
      </c>
      <c r="C37" s="100"/>
      <c r="D37" s="120">
        <f>投入係数表!AO37</f>
        <v>1.645173273894815E-4</v>
      </c>
      <c r="E37" s="124">
        <f t="shared" si="9"/>
        <v>0</v>
      </c>
      <c r="F37" s="95">
        <f>分析係数表!C40</f>
        <v>0.86812466863195592</v>
      </c>
      <c r="G37" s="124">
        <f t="shared" si="0"/>
        <v>0</v>
      </c>
      <c r="H37" s="124">
        <v>0</v>
      </c>
      <c r="I37" s="124">
        <f t="shared" si="1"/>
        <v>0</v>
      </c>
      <c r="J37" s="95">
        <f>分析係数表!G40</f>
        <v>0.5308449982881025</v>
      </c>
      <c r="K37" s="125">
        <f t="shared" si="2"/>
        <v>0</v>
      </c>
      <c r="L37" s="89"/>
      <c r="M37" s="90"/>
      <c r="N37" s="91">
        <f>分析係数表!H40</f>
        <v>3.1726768564274997E-2</v>
      </c>
      <c r="O37" s="92">
        <f t="shared" si="3"/>
        <v>0</v>
      </c>
      <c r="P37" s="86">
        <f>分析係数表!C40</f>
        <v>0.86812466863195592</v>
      </c>
      <c r="Q37" s="92">
        <f t="shared" si="4"/>
        <v>0</v>
      </c>
      <c r="R37" s="93">
        <v>0</v>
      </c>
      <c r="S37" s="94">
        <f t="shared" si="5"/>
        <v>0</v>
      </c>
      <c r="T37" s="95">
        <f>分析係数表!F40</f>
        <v>0.72849135138041188</v>
      </c>
      <c r="U37" s="96">
        <f t="shared" si="6"/>
        <v>0</v>
      </c>
      <c r="V37" s="97">
        <f>分析係数表!D40</f>
        <v>7.8167788596215718E-2</v>
      </c>
      <c r="W37" s="193">
        <f t="shared" si="7"/>
        <v>0</v>
      </c>
      <c r="X37" s="86">
        <f>分析係数表!E40</f>
        <v>7.1051953968348291E-2</v>
      </c>
      <c r="Y37" s="192">
        <f t="shared" si="8"/>
        <v>0</v>
      </c>
    </row>
    <row r="38" spans="1:25">
      <c r="A38" s="10" t="s">
        <v>26</v>
      </c>
      <c r="B38" s="9" t="s">
        <v>285</v>
      </c>
      <c r="C38" s="100"/>
      <c r="D38" s="120">
        <f>投入係数表!AO38</f>
        <v>2.4412248580374676E-3</v>
      </c>
      <c r="E38" s="124">
        <f t="shared" si="9"/>
        <v>0</v>
      </c>
      <c r="F38" s="95">
        <f>分析係数表!C41</f>
        <v>0.9999434031873089</v>
      </c>
      <c r="G38" s="124">
        <f t="shared" si="0"/>
        <v>0</v>
      </c>
      <c r="H38" s="124">
        <v>0</v>
      </c>
      <c r="I38" s="124">
        <f t="shared" si="1"/>
        <v>0</v>
      </c>
      <c r="J38" s="95">
        <f>分析係数表!G41</f>
        <v>0.50163334603597476</v>
      </c>
      <c r="K38" s="125">
        <f t="shared" si="2"/>
        <v>0</v>
      </c>
      <c r="L38" s="89"/>
      <c r="M38" s="90"/>
      <c r="N38" s="91">
        <f>分析係数表!H41</f>
        <v>4.605647758626856E-2</v>
      </c>
      <c r="O38" s="92">
        <f t="shared" si="3"/>
        <v>0</v>
      </c>
      <c r="P38" s="86">
        <f>分析係数表!C41</f>
        <v>0.9999434031873089</v>
      </c>
      <c r="Q38" s="92">
        <f t="shared" si="4"/>
        <v>0</v>
      </c>
      <c r="R38" s="93">
        <v>0</v>
      </c>
      <c r="S38" s="94">
        <f t="shared" si="5"/>
        <v>0</v>
      </c>
      <c r="T38" s="95">
        <f>分析係数表!F41</f>
        <v>0.6065809667987323</v>
      </c>
      <c r="U38" s="96">
        <f t="shared" si="6"/>
        <v>0</v>
      </c>
      <c r="V38" s="97">
        <f>分析係数表!D41</f>
        <v>0.10372147914479408</v>
      </c>
      <c r="W38" s="193">
        <f t="shared" si="7"/>
        <v>0</v>
      </c>
      <c r="X38" s="86">
        <f>分析係数表!E41</f>
        <v>9.872112035903656E-2</v>
      </c>
      <c r="Y38" s="192">
        <f t="shared" si="8"/>
        <v>0</v>
      </c>
    </row>
    <row r="39" spans="1:25">
      <c r="A39" s="10" t="s">
        <v>56</v>
      </c>
      <c r="B39" s="9" t="s">
        <v>391</v>
      </c>
      <c r="C39" s="100"/>
      <c r="D39" s="120">
        <f>投入係数表!AO39</f>
        <v>4.8187655893435228E-3</v>
      </c>
      <c r="E39" s="124">
        <f t="shared" si="9"/>
        <v>0</v>
      </c>
      <c r="F39" s="95">
        <f>分析係数表!C42</f>
        <v>0.93692850875802069</v>
      </c>
      <c r="G39" s="124">
        <f>E39*F39</f>
        <v>0</v>
      </c>
      <c r="H39" s="124">
        <v>0</v>
      </c>
      <c r="I39" s="124">
        <f>C39+H39</f>
        <v>0</v>
      </c>
      <c r="J39" s="95">
        <f>分析係数表!G42</f>
        <v>0.49922072097325781</v>
      </c>
      <c r="K39" s="125">
        <f>I39*J39</f>
        <v>0</v>
      </c>
      <c r="L39" s="89"/>
      <c r="M39" s="90"/>
      <c r="N39" s="91">
        <f>分析係数表!H42</f>
        <v>1.1809361738003208E-2</v>
      </c>
      <c r="O39" s="92">
        <f t="shared" si="3"/>
        <v>0</v>
      </c>
      <c r="P39" s="86">
        <f>分析係数表!C42</f>
        <v>0.93692850875802069</v>
      </c>
      <c r="Q39" s="92">
        <f>O39*P39</f>
        <v>0</v>
      </c>
      <c r="R39" s="93">
        <v>0</v>
      </c>
      <c r="S39" s="94">
        <f>I39+R39</f>
        <v>0</v>
      </c>
      <c r="T39" s="95">
        <f>分析係数表!F42</f>
        <v>0.57339238661209846</v>
      </c>
      <c r="U39" s="96">
        <f>S39*T39</f>
        <v>0</v>
      </c>
      <c r="V39" s="97">
        <f>分析係数表!D42</f>
        <v>0.13686157986208444</v>
      </c>
      <c r="W39" s="193">
        <f>ROUND(S39*V39,0)</f>
        <v>0</v>
      </c>
      <c r="X39" s="86">
        <f>分析係数表!E42</f>
        <v>0.12798116275158378</v>
      </c>
      <c r="Y39" s="192">
        <f>ROUND(S39*X39,0)</f>
        <v>0</v>
      </c>
    </row>
    <row r="40" spans="1:25">
      <c r="A40" s="10" t="s">
        <v>200</v>
      </c>
      <c r="B40" s="9" t="s">
        <v>41</v>
      </c>
      <c r="C40" s="100"/>
      <c r="D40" s="120">
        <f>投入係数表!AO40</f>
        <v>4.747651647826779E-2</v>
      </c>
      <c r="E40" s="124">
        <f t="shared" si="9"/>
        <v>0</v>
      </c>
      <c r="F40" s="95">
        <f>分析係数表!C43</f>
        <v>0.64668770435795053</v>
      </c>
      <c r="G40" s="124">
        <f>E40*F40</f>
        <v>0</v>
      </c>
      <c r="H40" s="124">
        <v>0</v>
      </c>
      <c r="I40" s="124">
        <f>C40+H40</f>
        <v>0</v>
      </c>
      <c r="J40" s="95">
        <f>分析係数表!G43</f>
        <v>0.34525361813281841</v>
      </c>
      <c r="K40" s="125">
        <f>I40*J40</f>
        <v>0</v>
      </c>
      <c r="L40" s="89"/>
      <c r="M40" s="90"/>
      <c r="N40" s="91">
        <f>分析係数表!H43</f>
        <v>1.6687581740348217E-2</v>
      </c>
      <c r="O40" s="92">
        <f t="shared" si="3"/>
        <v>0</v>
      </c>
      <c r="P40" s="86">
        <f>分析係数表!C43</f>
        <v>0.64668770435795053</v>
      </c>
      <c r="Q40" s="92">
        <f>O40*P40</f>
        <v>0</v>
      </c>
      <c r="R40" s="93">
        <v>0</v>
      </c>
      <c r="S40" s="94">
        <f>I40+R40</f>
        <v>0</v>
      </c>
      <c r="T40" s="95">
        <f>分析係数表!F43</f>
        <v>0.5971160790993254</v>
      </c>
      <c r="U40" s="96">
        <f>S40*T40</f>
        <v>0</v>
      </c>
      <c r="V40" s="97">
        <f>分析係数表!D43</f>
        <v>0.11965406207615147</v>
      </c>
      <c r="W40" s="193">
        <f>ROUND(S40*V40,0)</f>
        <v>0</v>
      </c>
      <c r="X40" s="86">
        <f>分析係数表!E43</f>
        <v>0.10089499703022012</v>
      </c>
      <c r="Y40" s="192">
        <f>ROUND(S40*X40,0)</f>
        <v>0</v>
      </c>
    </row>
    <row r="41" spans="1:25">
      <c r="A41" s="10" t="s">
        <v>352</v>
      </c>
      <c r="B41" s="9" t="s">
        <v>42</v>
      </c>
      <c r="C41" s="100"/>
      <c r="D41" s="120">
        <f>投入係数表!AO41</f>
        <v>1.6664013161386191E-3</v>
      </c>
      <c r="E41" s="124">
        <f t="shared" si="9"/>
        <v>0</v>
      </c>
      <c r="F41" s="95">
        <f>分析係数表!C44</f>
        <v>0.69156580457188765</v>
      </c>
      <c r="G41" s="124">
        <f>E41*F41</f>
        <v>0</v>
      </c>
      <c r="H41" s="124">
        <v>0</v>
      </c>
      <c r="I41" s="124">
        <f>C41+H41</f>
        <v>0</v>
      </c>
      <c r="J41" s="95">
        <f>分析係数表!G44</f>
        <v>0.27271905819722003</v>
      </c>
      <c r="K41" s="125">
        <f>I41*J41</f>
        <v>0</v>
      </c>
      <c r="L41" s="89"/>
      <c r="M41" s="90"/>
      <c r="N41" s="91">
        <f>分析係数表!H44</f>
        <v>0.15674397651271663</v>
      </c>
      <c r="O41" s="92">
        <f t="shared" si="3"/>
        <v>0</v>
      </c>
      <c r="P41" s="86">
        <f>分析係数表!C44</f>
        <v>0.69156580457188765</v>
      </c>
      <c r="Q41" s="92">
        <f>O41*P41</f>
        <v>0</v>
      </c>
      <c r="R41" s="93">
        <v>0</v>
      </c>
      <c r="S41" s="94">
        <f>I41+R41</f>
        <v>0</v>
      </c>
      <c r="T41" s="95">
        <f>分析係数表!F44</f>
        <v>0.50862281906626206</v>
      </c>
      <c r="U41" s="96">
        <f>S41*T41</f>
        <v>0</v>
      </c>
      <c r="V41" s="97">
        <f>分析係数表!D44</f>
        <v>0.14406819380410243</v>
      </c>
      <c r="W41" s="193">
        <f>ROUND(S41*V41,0)</f>
        <v>0</v>
      </c>
      <c r="X41" s="86">
        <f>分析係数表!E44</f>
        <v>0.11993705213297758</v>
      </c>
      <c r="Y41" s="192">
        <f>ROUND(S41*X41,0)</f>
        <v>0</v>
      </c>
    </row>
    <row r="42" spans="1:25">
      <c r="A42" s="10" t="s">
        <v>353</v>
      </c>
      <c r="B42" s="9" t="s">
        <v>287</v>
      </c>
      <c r="C42" s="100"/>
      <c r="D42" s="120">
        <f>投入係数表!AO42</f>
        <v>2.1758743299899166E-4</v>
      </c>
      <c r="E42" s="124">
        <f t="shared" si="9"/>
        <v>0</v>
      </c>
      <c r="F42" s="95">
        <f>分析係数表!C45</f>
        <v>1</v>
      </c>
      <c r="G42" s="124">
        <f>E42*F42</f>
        <v>0</v>
      </c>
      <c r="H42" s="124">
        <v>0</v>
      </c>
      <c r="I42" s="124">
        <f>C42+H42</f>
        <v>0</v>
      </c>
      <c r="J42" s="95">
        <f>分析係数表!G45</f>
        <v>0</v>
      </c>
      <c r="K42" s="125">
        <f>I42*J42</f>
        <v>0</v>
      </c>
      <c r="L42" s="89"/>
      <c r="M42" s="90"/>
      <c r="N42" s="91">
        <f>分析係数表!H45</f>
        <v>0</v>
      </c>
      <c r="O42" s="92">
        <f t="shared" si="3"/>
        <v>0</v>
      </c>
      <c r="P42" s="86">
        <f>分析係数表!C45</f>
        <v>1</v>
      </c>
      <c r="Q42" s="92">
        <f>O42*P42</f>
        <v>0</v>
      </c>
      <c r="R42" s="93">
        <v>0</v>
      </c>
      <c r="S42" s="94">
        <f>I42+R42</f>
        <v>0</v>
      </c>
      <c r="T42" s="95">
        <f>分析係数表!F45</f>
        <v>0</v>
      </c>
      <c r="U42" s="96">
        <f>S42*T42</f>
        <v>0</v>
      </c>
      <c r="V42" s="97">
        <f>分析係数表!D45</f>
        <v>0</v>
      </c>
      <c r="W42" s="193">
        <f>ROUND(S42*V42,0)</f>
        <v>0</v>
      </c>
      <c r="X42" s="86">
        <f>分析係数表!E45</f>
        <v>0</v>
      </c>
      <c r="Y42" s="192">
        <f>ROUND(S42*X42,0)</f>
        <v>0</v>
      </c>
    </row>
    <row r="43" spans="1:25">
      <c r="A43" s="10" t="s">
        <v>354</v>
      </c>
      <c r="B43" s="9" t="s">
        <v>288</v>
      </c>
      <c r="C43" s="334">
        <f>最終需要_まとめ!C44</f>
        <v>0</v>
      </c>
      <c r="D43" s="120">
        <f>投入係数表!AO43</f>
        <v>0</v>
      </c>
      <c r="E43" s="124">
        <f t="shared" si="9"/>
        <v>0</v>
      </c>
      <c r="F43" s="95">
        <f>分析係数表!C46</f>
        <v>0.99300149364803736</v>
      </c>
      <c r="G43" s="124">
        <f>E43*F43</f>
        <v>0</v>
      </c>
      <c r="H43" s="124">
        <v>0</v>
      </c>
      <c r="I43" s="124">
        <f>C43+H43</f>
        <v>0</v>
      </c>
      <c r="J43" s="95">
        <f>分析係数表!G46</f>
        <v>1.2662527198429125E-2</v>
      </c>
      <c r="K43" s="125">
        <f>I43*J43</f>
        <v>0</v>
      </c>
      <c r="L43" s="89"/>
      <c r="M43" s="90"/>
      <c r="N43" s="91">
        <f>分析係数表!H46</f>
        <v>3.642815848522589E-5</v>
      </c>
      <c r="O43" s="92">
        <f t="shared" si="3"/>
        <v>0</v>
      </c>
      <c r="P43" s="86">
        <f>分析係数表!C46</f>
        <v>0.99300149364803736</v>
      </c>
      <c r="Q43" s="92">
        <f>O43*P43</f>
        <v>0</v>
      </c>
      <c r="R43" s="93">
        <v>0</v>
      </c>
      <c r="S43" s="94">
        <f>I43+R43</f>
        <v>0</v>
      </c>
      <c r="T43" s="95">
        <f>分析係数表!F46</f>
        <v>0.42786180544499286</v>
      </c>
      <c r="U43" s="96">
        <f>S43*T43</f>
        <v>0</v>
      </c>
      <c r="V43" s="97">
        <f>分析係数表!D46</f>
        <v>2.303242583452741E-3</v>
      </c>
      <c r="W43" s="193">
        <f>ROUND(S43*V43,0)</f>
        <v>0</v>
      </c>
      <c r="X43" s="86">
        <f>分析係数表!E46</f>
        <v>2.2926285623308391E-3</v>
      </c>
      <c r="Y43" s="192">
        <f>ROUND(S43*X43,0)</f>
        <v>0</v>
      </c>
    </row>
    <row r="44" spans="1:25">
      <c r="A44" s="216">
        <v>40</v>
      </c>
      <c r="B44" s="20" t="s">
        <v>156</v>
      </c>
      <c r="C44" s="224">
        <f>SUM(C5:C43)</f>
        <v>0</v>
      </c>
      <c r="D44" s="121">
        <f>投入係数表!AO44</f>
        <v>0.56792442816961208</v>
      </c>
      <c r="E44" s="107">
        <f>SUM(E5:E43)</f>
        <v>0</v>
      </c>
      <c r="F44" s="109">
        <f>分析係数表!C47</f>
        <v>0.58532523599566522</v>
      </c>
      <c r="G44" s="107">
        <f>SUM(G5:G43)</f>
        <v>0</v>
      </c>
      <c r="H44" s="107">
        <f>SUM(H5:H43)</f>
        <v>0</v>
      </c>
      <c r="I44" s="107">
        <f>SUM(I5:I43)</f>
        <v>0</v>
      </c>
      <c r="J44" s="109">
        <f>分析係数表!G47</f>
        <v>0.25475569279079324</v>
      </c>
      <c r="K44" s="126">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90">
        <f>SUM(W5:W43)</f>
        <v>0</v>
      </c>
      <c r="X44" s="103">
        <f>分析係数表!E47</f>
        <v>5.7136770824146227E-2</v>
      </c>
      <c r="Y44" s="191">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W52"/>
  <sheetViews>
    <sheetView workbookViewId="0">
      <pane xSplit="2" ySplit="7" topLeftCell="S8" activePane="bottomRight" state="frozen"/>
      <selection activeCell="F63" sqref="F63"/>
      <selection pane="topRight" activeCell="F63" sqref="F63"/>
      <selection pane="bottomLeft" activeCell="F63" sqref="F63"/>
      <selection pane="bottomRight" activeCell="W12" sqref="W12"/>
    </sheetView>
  </sheetViews>
  <sheetFormatPr defaultColWidth="9" defaultRowHeight="12"/>
  <cols>
    <col min="1" max="1" width="3.625" style="2" customWidth="1"/>
    <col min="2" max="2" width="20.625" style="127" customWidth="1"/>
    <col min="3" max="8" width="9.125" style="127" bestFit="1" customWidth="1"/>
    <col min="9" max="10" width="9" style="127"/>
    <col min="11" max="11" width="3.625" style="2" customWidth="1"/>
    <col min="12" max="12" width="20.625" style="127" customWidth="1"/>
    <col min="13" max="13" width="10.625" style="127" bestFit="1" customWidth="1"/>
    <col min="14" max="14" width="9.25" style="127" bestFit="1" customWidth="1"/>
    <col min="15" max="16" width="9.125" style="127" bestFit="1" customWidth="1"/>
    <col min="17" max="17" width="4" style="127" customWidth="1"/>
    <col min="18" max="18" width="3.625" style="127" customWidth="1"/>
    <col min="19" max="19" width="20.5" style="127" customWidth="1"/>
    <col min="20" max="20" width="9.25" style="127" bestFit="1" customWidth="1"/>
    <col min="21" max="24" width="9.125" style="127" bestFit="1" customWidth="1"/>
    <col min="25" max="25" width="4" style="127" customWidth="1"/>
    <col min="26" max="26" width="3.625" style="127" customWidth="1"/>
    <col min="27" max="27" width="20.5" style="127" customWidth="1"/>
    <col min="28" max="34" width="10.5" style="127" customWidth="1"/>
    <col min="35" max="35" width="9.125" style="127" bestFit="1" customWidth="1"/>
    <col min="36" max="36" width="4" style="127" customWidth="1"/>
    <col min="37" max="37" width="3.625" style="127" customWidth="1"/>
    <col min="38" max="38" width="20.5" style="127" customWidth="1"/>
    <col min="39" max="39" width="9.25" style="127" bestFit="1" customWidth="1"/>
    <col min="40" max="40" width="9.125" style="127" bestFit="1" customWidth="1"/>
    <col min="41" max="41" width="9" style="127"/>
    <col min="42" max="42" width="3.875" style="127" customWidth="1"/>
    <col min="43" max="43" width="20.75" style="127" customWidth="1"/>
    <col min="44" max="44" width="9.5" style="127" bestFit="1" customWidth="1"/>
    <col min="45" max="45" width="9.375" style="127" bestFit="1" customWidth="1"/>
    <col min="46" max="46" width="9.5" style="127" bestFit="1" customWidth="1"/>
    <col min="47" max="47" width="10.75" style="127" customWidth="1"/>
    <col min="48" max="49" width="9.25" style="127" bestFit="1" customWidth="1"/>
    <col min="50" max="16384" width="9" style="127"/>
  </cols>
  <sheetData>
    <row r="1" spans="1:49" s="58" customFormat="1" ht="13.5">
      <c r="A1" s="122" t="s">
        <v>406</v>
      </c>
      <c r="K1" s="343" t="s">
        <v>406</v>
      </c>
    </row>
    <row r="2" spans="1:49" s="58" customFormat="1">
      <c r="A2" s="343" t="s">
        <v>64</v>
      </c>
      <c r="K2" s="343" t="s">
        <v>194</v>
      </c>
      <c r="R2" s="58" t="s">
        <v>221</v>
      </c>
      <c r="Z2" s="58" t="s">
        <v>65</v>
      </c>
      <c r="AK2" s="58" t="s">
        <v>66</v>
      </c>
    </row>
    <row r="3" spans="1:49" s="58" customFormat="1">
      <c r="A3" s="343"/>
      <c r="K3" s="343" t="s">
        <v>67</v>
      </c>
      <c r="R3" s="58" t="s">
        <v>68</v>
      </c>
      <c r="Z3" s="58" t="s">
        <v>69</v>
      </c>
      <c r="AK3" s="58" t="s">
        <v>69</v>
      </c>
    </row>
    <row r="4" spans="1:49" s="58" customFormat="1">
      <c r="A4" s="343"/>
      <c r="K4" s="343"/>
      <c r="W4" s="344"/>
      <c r="Z4" s="58" t="s">
        <v>70</v>
      </c>
      <c r="AP4" s="345" t="s">
        <v>439</v>
      </c>
      <c r="AU4" s="58" t="s">
        <v>426</v>
      </c>
    </row>
    <row r="5" spans="1:49">
      <c r="A5" s="346"/>
      <c r="B5" s="347"/>
      <c r="C5" s="117"/>
      <c r="D5" s="62"/>
      <c r="E5" s="62"/>
      <c r="F5" s="62"/>
      <c r="G5" s="62"/>
      <c r="H5" s="118"/>
      <c r="K5" s="346"/>
      <c r="L5" s="348"/>
      <c r="M5" s="349" t="s">
        <v>71</v>
      </c>
      <c r="N5" s="176" t="s">
        <v>71</v>
      </c>
      <c r="O5" s="129"/>
      <c r="P5" s="118"/>
      <c r="R5" s="350"/>
      <c r="S5" s="347"/>
      <c r="T5" s="351" t="s">
        <v>71</v>
      </c>
      <c r="U5" s="349"/>
      <c r="V5" s="352"/>
      <c r="W5" s="479" t="s">
        <v>72</v>
      </c>
      <c r="X5" s="480"/>
      <c r="Z5" s="350"/>
      <c r="AA5" s="348"/>
      <c r="AB5" s="62"/>
      <c r="AC5" s="62"/>
      <c r="AD5" s="62"/>
      <c r="AE5" s="62"/>
      <c r="AF5" s="62"/>
      <c r="AG5" s="62"/>
      <c r="AH5" s="129"/>
      <c r="AI5" s="129"/>
      <c r="AK5" s="350"/>
      <c r="AL5" s="347"/>
      <c r="AM5" s="129"/>
      <c r="AN5" s="118"/>
      <c r="AP5" s="346"/>
      <c r="AQ5" s="348"/>
      <c r="AR5" s="349" t="s">
        <v>427</v>
      </c>
      <c r="AS5" s="176"/>
      <c r="AT5" s="176" t="s">
        <v>427</v>
      </c>
      <c r="AU5" s="349"/>
      <c r="AV5" s="129"/>
      <c r="AW5" s="118"/>
    </row>
    <row r="6" spans="1:49" ht="24">
      <c r="A6" s="353" t="s">
        <v>1</v>
      </c>
      <c r="B6" s="354" t="s">
        <v>368</v>
      </c>
      <c r="C6" s="355" t="s">
        <v>370</v>
      </c>
      <c r="D6" s="356" t="s">
        <v>218</v>
      </c>
      <c r="E6" s="356" t="s">
        <v>219</v>
      </c>
      <c r="F6" s="356" t="s">
        <v>73</v>
      </c>
      <c r="G6" s="356" t="s">
        <v>74</v>
      </c>
      <c r="H6" s="357" t="s">
        <v>75</v>
      </c>
      <c r="I6" s="358"/>
      <c r="K6" s="353" t="s">
        <v>1</v>
      </c>
      <c r="L6" s="354" t="s">
        <v>368</v>
      </c>
      <c r="M6" s="359" t="s">
        <v>371</v>
      </c>
      <c r="N6" s="356" t="s">
        <v>76</v>
      </c>
      <c r="O6" s="359" t="s">
        <v>77</v>
      </c>
      <c r="P6" s="357" t="s">
        <v>370</v>
      </c>
      <c r="R6" s="353" t="s">
        <v>1</v>
      </c>
      <c r="S6" s="354" t="s">
        <v>368</v>
      </c>
      <c r="T6" s="355" t="s">
        <v>369</v>
      </c>
      <c r="U6" s="217" t="s">
        <v>372</v>
      </c>
      <c r="V6" s="218" t="s">
        <v>373</v>
      </c>
      <c r="W6" s="360" t="s">
        <v>218</v>
      </c>
      <c r="X6" s="360" t="s">
        <v>220</v>
      </c>
      <c r="Z6" s="353" t="s">
        <v>1</v>
      </c>
      <c r="AA6" s="354" t="s">
        <v>368</v>
      </c>
      <c r="AB6" s="356" t="s">
        <v>58</v>
      </c>
      <c r="AC6" s="356" t="s">
        <v>59</v>
      </c>
      <c r="AD6" s="356" t="s">
        <v>60</v>
      </c>
      <c r="AE6" s="356" t="s">
        <v>61</v>
      </c>
      <c r="AF6" s="356" t="s">
        <v>62</v>
      </c>
      <c r="AG6" s="356" t="s">
        <v>369</v>
      </c>
      <c r="AH6" s="361" t="s">
        <v>78</v>
      </c>
      <c r="AI6" s="359" t="s">
        <v>79</v>
      </c>
      <c r="AK6" s="353" t="s">
        <v>1</v>
      </c>
      <c r="AL6" s="354" t="s">
        <v>368</v>
      </c>
      <c r="AM6" s="359" t="s">
        <v>44</v>
      </c>
      <c r="AN6" s="357" t="s">
        <v>80</v>
      </c>
      <c r="AP6" s="353" t="s">
        <v>1</v>
      </c>
      <c r="AQ6" s="354" t="s">
        <v>368</v>
      </c>
      <c r="AR6" s="359" t="s">
        <v>371</v>
      </c>
      <c r="AS6" s="356" t="s">
        <v>374</v>
      </c>
      <c r="AT6" s="356" t="s">
        <v>76</v>
      </c>
      <c r="AU6" s="359" t="s">
        <v>428</v>
      </c>
      <c r="AV6" s="359" t="s">
        <v>77</v>
      </c>
      <c r="AW6" s="357" t="s">
        <v>370</v>
      </c>
    </row>
    <row r="7" spans="1:49">
      <c r="A7" s="362"/>
      <c r="B7" s="142"/>
      <c r="C7" s="115"/>
      <c r="D7" s="58"/>
      <c r="E7" s="58"/>
      <c r="F7" s="58"/>
      <c r="G7" s="58"/>
      <c r="H7" s="183"/>
      <c r="K7" s="362"/>
      <c r="L7" s="363"/>
      <c r="M7" s="364" t="s">
        <v>81</v>
      </c>
      <c r="N7" s="365" t="s">
        <v>82</v>
      </c>
      <c r="O7" s="364" t="s">
        <v>83</v>
      </c>
      <c r="P7" s="366" t="s">
        <v>84</v>
      </c>
      <c r="R7" s="362"/>
      <c r="S7" s="363"/>
      <c r="T7" s="367" t="s">
        <v>85</v>
      </c>
      <c r="U7" s="364"/>
      <c r="V7" s="366"/>
      <c r="W7" s="364" t="s">
        <v>86</v>
      </c>
      <c r="X7" s="364" t="s">
        <v>87</v>
      </c>
      <c r="Z7" s="362"/>
      <c r="AA7" s="363"/>
      <c r="AB7" s="368" t="s">
        <v>89</v>
      </c>
      <c r="AC7" s="368" t="s">
        <v>90</v>
      </c>
      <c r="AD7" s="368" t="s">
        <v>91</v>
      </c>
      <c r="AE7" s="368" t="s">
        <v>92</v>
      </c>
      <c r="AF7" s="368" t="s">
        <v>93</v>
      </c>
      <c r="AG7" s="368" t="s">
        <v>94</v>
      </c>
      <c r="AH7" s="364" t="s">
        <v>95</v>
      </c>
      <c r="AI7" s="364" t="s">
        <v>96</v>
      </c>
      <c r="AK7" s="362"/>
      <c r="AL7" s="363"/>
      <c r="AM7" s="364" t="s">
        <v>89</v>
      </c>
      <c r="AN7" s="366" t="s">
        <v>97</v>
      </c>
      <c r="AP7" s="362"/>
      <c r="AQ7" s="363"/>
      <c r="AR7" s="364" t="s">
        <v>429</v>
      </c>
      <c r="AS7" s="365" t="s">
        <v>430</v>
      </c>
      <c r="AT7" s="365" t="s">
        <v>431</v>
      </c>
      <c r="AU7" s="364" t="s">
        <v>432</v>
      </c>
      <c r="AV7" s="364" t="s">
        <v>433</v>
      </c>
      <c r="AW7" s="366" t="s">
        <v>434</v>
      </c>
    </row>
    <row r="8" spans="1:49">
      <c r="A8" s="369" t="s">
        <v>272</v>
      </c>
      <c r="B8" s="183" t="s">
        <v>273</v>
      </c>
      <c r="C8" s="370">
        <f t="shared" ref="C8:C41" si="0">P8</f>
        <v>0.16988323914406789</v>
      </c>
      <c r="D8" s="371">
        <f t="shared" ref="D8:E41" si="1">W8</f>
        <v>0.2736524906322878</v>
      </c>
      <c r="E8" s="371">
        <f t="shared" si="1"/>
        <v>4.6479574456934729E-2</v>
      </c>
      <c r="F8" s="371">
        <f t="shared" ref="F8:G41" si="2">AH8</f>
        <v>0.4520504153237429</v>
      </c>
      <c r="G8" s="371">
        <f t="shared" si="2"/>
        <v>0.11982810575688495</v>
      </c>
      <c r="H8" s="372">
        <f t="shared" ref="H8:H41" si="3">AN8</f>
        <v>1.1007693311748612E-2</v>
      </c>
      <c r="K8" s="369" t="s">
        <v>272</v>
      </c>
      <c r="L8" s="183" t="s">
        <v>273</v>
      </c>
      <c r="M8" s="373">
        <f>取引基本表!AX5</f>
        <v>551726</v>
      </c>
      <c r="N8" s="374">
        <f>ABS(取引基本表!BF5)</f>
        <v>457997</v>
      </c>
      <c r="O8" s="375">
        <f t="shared" ref="O8:O41" si="4">N8/M8</f>
        <v>0.83011676085593211</v>
      </c>
      <c r="P8" s="376">
        <f t="shared" ref="P8:P43" si="5">1-O8</f>
        <v>0.16988323914406789</v>
      </c>
      <c r="R8" s="369" t="s">
        <v>272</v>
      </c>
      <c r="S8" s="183" t="s">
        <v>273</v>
      </c>
      <c r="T8" s="377">
        <v>190815</v>
      </c>
      <c r="U8" s="378">
        <v>52217</v>
      </c>
      <c r="V8" s="377">
        <v>8869</v>
      </c>
      <c r="W8" s="379">
        <f>U8/T8</f>
        <v>0.2736524906322878</v>
      </c>
      <c r="X8" s="379">
        <f>V8/T8</f>
        <v>4.6479574456934729E-2</v>
      </c>
      <c r="Z8" s="369" t="s">
        <v>272</v>
      </c>
      <c r="AA8" s="58" t="s">
        <v>273</v>
      </c>
      <c r="AB8" s="380">
        <f t="array" ref="AB8:AF46">TRANSPOSE(取引基本表!C46:AO50)</f>
        <v>22865</v>
      </c>
      <c r="AC8" s="381">
        <v>38530</v>
      </c>
      <c r="AD8" s="381">
        <v>30545</v>
      </c>
      <c r="AE8" s="381">
        <v>7590</v>
      </c>
      <c r="AF8" s="381">
        <v>-13272</v>
      </c>
      <c r="AG8" s="382">
        <f>取引基本表!BH5</f>
        <v>190815</v>
      </c>
      <c r="AH8" s="372">
        <f>SUM(AB8:AF8)/AG8</f>
        <v>0.4520504153237429</v>
      </c>
      <c r="AI8" s="228">
        <f>AB8/AG8</f>
        <v>0.11982810575688495</v>
      </c>
      <c r="AK8" s="369" t="s">
        <v>272</v>
      </c>
      <c r="AL8" s="183" t="s">
        <v>273</v>
      </c>
      <c r="AM8" s="373">
        <f>取引基本表!AR5</f>
        <v>132655</v>
      </c>
      <c r="AN8" s="383">
        <f t="shared" ref="AN8:AN47" si="6">AM8/AM$47</f>
        <v>1.1007693311748612E-2</v>
      </c>
      <c r="AP8" s="369" t="s">
        <v>272</v>
      </c>
      <c r="AQ8" s="183" t="s">
        <v>273</v>
      </c>
      <c r="AR8" s="373">
        <v>551726</v>
      </c>
      <c r="AS8" s="374">
        <v>97086</v>
      </c>
      <c r="AT8" s="374">
        <v>457997</v>
      </c>
      <c r="AU8" s="415">
        <f>AS8-AT8</f>
        <v>-360911</v>
      </c>
      <c r="AV8" s="385">
        <v>0.83011676085593211</v>
      </c>
      <c r="AW8" s="386">
        <v>0.16988323914406789</v>
      </c>
    </row>
    <row r="9" spans="1:49">
      <c r="A9" s="387" t="s">
        <v>226</v>
      </c>
      <c r="B9" s="183" t="s">
        <v>274</v>
      </c>
      <c r="C9" s="388">
        <f t="shared" si="0"/>
        <v>0.40976645435244163</v>
      </c>
      <c r="D9" s="389">
        <f t="shared" si="1"/>
        <v>0.14440533530937386</v>
      </c>
      <c r="E9" s="389">
        <f t="shared" si="1"/>
        <v>0.11439422008151168</v>
      </c>
      <c r="F9" s="389">
        <f t="shared" si="2"/>
        <v>0.74407187847350875</v>
      </c>
      <c r="G9" s="389">
        <f t="shared" si="2"/>
        <v>0.27278621711745094</v>
      </c>
      <c r="H9" s="383">
        <f t="shared" si="3"/>
        <v>5.6766522140644718E-4</v>
      </c>
      <c r="K9" s="387" t="s">
        <v>226</v>
      </c>
      <c r="L9" s="183" t="s">
        <v>274</v>
      </c>
      <c r="M9" s="373">
        <f>取引基本表!AX6</f>
        <v>23550</v>
      </c>
      <c r="N9" s="374">
        <f>ABS(取引基本表!BF6)</f>
        <v>13900</v>
      </c>
      <c r="O9" s="375">
        <f t="shared" si="4"/>
        <v>0.59023354564755837</v>
      </c>
      <c r="P9" s="376">
        <f t="shared" si="5"/>
        <v>0.40976645435244163</v>
      </c>
      <c r="R9" s="387" t="s">
        <v>226</v>
      </c>
      <c r="S9" s="183" t="s">
        <v>274</v>
      </c>
      <c r="T9" s="377">
        <v>10796</v>
      </c>
      <c r="U9" s="378">
        <v>1559</v>
      </c>
      <c r="V9" s="377">
        <v>1235</v>
      </c>
      <c r="W9" s="379">
        <f t="shared" ref="W9:W47" si="7">U9/T9</f>
        <v>0.14440533530937386</v>
      </c>
      <c r="X9" s="379">
        <f t="shared" ref="X9:X47" si="8">V9/T9</f>
        <v>0.11439422008151168</v>
      </c>
      <c r="Z9" s="387" t="s">
        <v>226</v>
      </c>
      <c r="AA9" s="58" t="s">
        <v>274</v>
      </c>
      <c r="AB9" s="390">
        <v>2945</v>
      </c>
      <c r="AC9" s="374">
        <v>4567</v>
      </c>
      <c r="AD9" s="374">
        <v>717</v>
      </c>
      <c r="AE9" s="374">
        <v>274</v>
      </c>
      <c r="AF9" s="374">
        <v>-470</v>
      </c>
      <c r="AG9" s="391">
        <f>取引基本表!BH6</f>
        <v>10796</v>
      </c>
      <c r="AH9" s="383">
        <f t="shared" ref="AH9:AH41" si="9">SUM(AB9:AF9)/AG9</f>
        <v>0.74407187847350875</v>
      </c>
      <c r="AI9" s="229">
        <f t="shared" ref="AI9:AI41" si="10">AB9/AG9</f>
        <v>0.27278621711745094</v>
      </c>
      <c r="AK9" s="387" t="s">
        <v>226</v>
      </c>
      <c r="AL9" s="183" t="s">
        <v>274</v>
      </c>
      <c r="AM9" s="373">
        <f>取引基本表!AR6</f>
        <v>6841</v>
      </c>
      <c r="AN9" s="383">
        <f t="shared" si="6"/>
        <v>5.6766522140644718E-4</v>
      </c>
      <c r="AP9" s="387" t="s">
        <v>226</v>
      </c>
      <c r="AQ9" s="183" t="s">
        <v>274</v>
      </c>
      <c r="AR9" s="373">
        <v>23550</v>
      </c>
      <c r="AS9" s="374">
        <v>1146</v>
      </c>
      <c r="AT9" s="374">
        <v>13900</v>
      </c>
      <c r="AU9" s="415">
        <f t="shared" ref="AU9:AU47" si="11">AS9-AT9</f>
        <v>-12754</v>
      </c>
      <c r="AV9" s="385">
        <v>0.59023354564755837</v>
      </c>
      <c r="AW9" s="386">
        <v>0.40976645435244163</v>
      </c>
    </row>
    <row r="10" spans="1:49">
      <c r="A10" s="387" t="s">
        <v>227</v>
      </c>
      <c r="B10" s="183" t="s">
        <v>275</v>
      </c>
      <c r="C10" s="388">
        <f t="shared" si="0"/>
        <v>0.68007710705743762</v>
      </c>
      <c r="D10" s="389">
        <f t="shared" si="1"/>
        <v>9.7799297694606213E-2</v>
      </c>
      <c r="E10" s="389">
        <f t="shared" si="1"/>
        <v>2.6958057972911079E-2</v>
      </c>
      <c r="F10" s="389">
        <f t="shared" si="2"/>
        <v>0.51654343606185527</v>
      </c>
      <c r="G10" s="389">
        <f t="shared" si="2"/>
        <v>0.17854260725424764</v>
      </c>
      <c r="H10" s="383">
        <f t="shared" si="3"/>
        <v>1.290834700219075E-3</v>
      </c>
      <c r="K10" s="387" t="s">
        <v>227</v>
      </c>
      <c r="L10" s="183" t="s">
        <v>275</v>
      </c>
      <c r="M10" s="373">
        <f>取引基本表!AX7</f>
        <v>56026</v>
      </c>
      <c r="N10" s="374">
        <f>ABS(取引基本表!BF7)</f>
        <v>17924</v>
      </c>
      <c r="O10" s="375">
        <f t="shared" si="4"/>
        <v>0.31992289294256238</v>
      </c>
      <c r="P10" s="376">
        <f t="shared" si="5"/>
        <v>0.68007710705743762</v>
      </c>
      <c r="R10" s="387" t="s">
        <v>227</v>
      </c>
      <c r="S10" s="183" t="s">
        <v>275</v>
      </c>
      <c r="T10" s="377">
        <v>45849</v>
      </c>
      <c r="U10" s="378">
        <v>4484</v>
      </c>
      <c r="V10" s="377">
        <v>1236</v>
      </c>
      <c r="W10" s="379">
        <f t="shared" si="7"/>
        <v>9.7799297694606213E-2</v>
      </c>
      <c r="X10" s="379">
        <f t="shared" si="8"/>
        <v>2.6958057972911079E-2</v>
      </c>
      <c r="Z10" s="387" t="s">
        <v>227</v>
      </c>
      <c r="AA10" s="58" t="s">
        <v>275</v>
      </c>
      <c r="AB10" s="390">
        <v>8186</v>
      </c>
      <c r="AC10" s="374">
        <v>6766</v>
      </c>
      <c r="AD10" s="374">
        <v>6401</v>
      </c>
      <c r="AE10" s="374">
        <v>2369</v>
      </c>
      <c r="AF10" s="374">
        <v>-39</v>
      </c>
      <c r="AG10" s="391">
        <f>取引基本表!BH7</f>
        <v>45849</v>
      </c>
      <c r="AH10" s="383">
        <f t="shared" si="9"/>
        <v>0.51654343606185527</v>
      </c>
      <c r="AI10" s="229">
        <f t="shared" si="10"/>
        <v>0.17854260725424764</v>
      </c>
      <c r="AK10" s="387" t="s">
        <v>227</v>
      </c>
      <c r="AL10" s="183" t="s">
        <v>275</v>
      </c>
      <c r="AM10" s="373">
        <f>取引基本表!AR7</f>
        <v>15556</v>
      </c>
      <c r="AN10" s="383">
        <f t="shared" si="6"/>
        <v>1.290834700219075E-3</v>
      </c>
      <c r="AP10" s="387" t="s">
        <v>227</v>
      </c>
      <c r="AQ10" s="183" t="s">
        <v>275</v>
      </c>
      <c r="AR10" s="373">
        <v>56026</v>
      </c>
      <c r="AS10" s="374">
        <v>7747</v>
      </c>
      <c r="AT10" s="374">
        <v>17924</v>
      </c>
      <c r="AU10" s="415">
        <f t="shared" si="11"/>
        <v>-10177</v>
      </c>
      <c r="AV10" s="385">
        <v>0.31992289294256238</v>
      </c>
      <c r="AW10" s="386">
        <v>0.68007710705743762</v>
      </c>
    </row>
    <row r="11" spans="1:49">
      <c r="A11" s="387" t="s">
        <v>228</v>
      </c>
      <c r="B11" s="183" t="s">
        <v>27</v>
      </c>
      <c r="C11" s="388">
        <f t="shared" si="0"/>
        <v>2.1147201560344109E-2</v>
      </c>
      <c r="D11" s="389">
        <f t="shared" si="1"/>
        <v>2.238567316917173E-2</v>
      </c>
      <c r="E11" s="389">
        <f t="shared" si="1"/>
        <v>2.1852680950858117E-2</v>
      </c>
      <c r="F11" s="389">
        <f t="shared" si="2"/>
        <v>0.38828483104146677</v>
      </c>
      <c r="G11" s="389">
        <f t="shared" si="2"/>
        <v>0.2349962690544718</v>
      </c>
      <c r="H11" s="383">
        <f t="shared" si="3"/>
        <v>-2.2238602446561594E-5</v>
      </c>
      <c r="K11" s="387" t="s">
        <v>228</v>
      </c>
      <c r="L11" s="183" t="s">
        <v>27</v>
      </c>
      <c r="M11" s="373">
        <f>取引基本表!AX8</f>
        <v>608071</v>
      </c>
      <c r="N11" s="374">
        <f>ABS(取引基本表!BF8)</f>
        <v>595212</v>
      </c>
      <c r="O11" s="375">
        <f t="shared" si="4"/>
        <v>0.97885279843965589</v>
      </c>
      <c r="P11" s="376">
        <f t="shared" si="5"/>
        <v>2.1147201560344109E-2</v>
      </c>
      <c r="R11" s="387" t="s">
        <v>228</v>
      </c>
      <c r="S11" s="183" t="s">
        <v>27</v>
      </c>
      <c r="T11" s="377">
        <v>18762</v>
      </c>
      <c r="U11" s="378">
        <v>420</v>
      </c>
      <c r="V11" s="377">
        <v>410</v>
      </c>
      <c r="W11" s="379">
        <f t="shared" si="7"/>
        <v>2.238567316917173E-2</v>
      </c>
      <c r="X11" s="379">
        <f t="shared" si="8"/>
        <v>2.1852680950858117E-2</v>
      </c>
      <c r="Z11" s="387" t="s">
        <v>228</v>
      </c>
      <c r="AA11" s="58" t="s">
        <v>27</v>
      </c>
      <c r="AB11" s="390">
        <v>4409</v>
      </c>
      <c r="AC11" s="374">
        <v>576</v>
      </c>
      <c r="AD11" s="374">
        <v>1387</v>
      </c>
      <c r="AE11" s="374">
        <v>913</v>
      </c>
      <c r="AF11" s="374">
        <v>0</v>
      </c>
      <c r="AG11" s="391">
        <f>取引基本表!BH8</f>
        <v>18762</v>
      </c>
      <c r="AH11" s="383">
        <f t="shared" si="9"/>
        <v>0.38828483104146677</v>
      </c>
      <c r="AI11" s="229">
        <f t="shared" si="10"/>
        <v>0.2349962690544718</v>
      </c>
      <c r="AK11" s="387" t="s">
        <v>228</v>
      </c>
      <c r="AL11" s="183" t="s">
        <v>27</v>
      </c>
      <c r="AM11" s="373">
        <f>取引基本表!AR8</f>
        <v>-268</v>
      </c>
      <c r="AN11" s="383">
        <f t="shared" si="6"/>
        <v>-2.2238602446561594E-5</v>
      </c>
      <c r="AP11" s="387" t="s">
        <v>228</v>
      </c>
      <c r="AQ11" s="183" t="s">
        <v>27</v>
      </c>
      <c r="AR11" s="373">
        <v>608071</v>
      </c>
      <c r="AS11" s="374">
        <v>5903</v>
      </c>
      <c r="AT11" s="374">
        <v>595212</v>
      </c>
      <c r="AU11" s="415">
        <f t="shared" si="11"/>
        <v>-589309</v>
      </c>
      <c r="AV11" s="385">
        <v>0.97885279843965589</v>
      </c>
      <c r="AW11" s="386">
        <v>2.1147201560344109E-2</v>
      </c>
    </row>
    <row r="12" spans="1:49">
      <c r="A12" s="387" t="s">
        <v>229</v>
      </c>
      <c r="B12" s="183" t="s">
        <v>196</v>
      </c>
      <c r="C12" s="388">
        <f t="shared" si="0"/>
        <v>0.26979296775158057</v>
      </c>
      <c r="D12" s="389">
        <f t="shared" si="1"/>
        <v>3.7088865741159563E-2</v>
      </c>
      <c r="E12" s="389">
        <f t="shared" si="1"/>
        <v>3.539948357013805E-2</v>
      </c>
      <c r="F12" s="389">
        <f t="shared" si="2"/>
        <v>0.33481714299007204</v>
      </c>
      <c r="G12" s="389">
        <f t="shared" si="2"/>
        <v>0.14399966915404239</v>
      </c>
      <c r="H12" s="383">
        <f t="shared" si="3"/>
        <v>8.4790563397567215E-2</v>
      </c>
      <c r="K12" s="387" t="s">
        <v>229</v>
      </c>
      <c r="L12" s="183" t="s">
        <v>196</v>
      </c>
      <c r="M12" s="373">
        <f>取引基本表!AX9</f>
        <v>1866231</v>
      </c>
      <c r="N12" s="374">
        <f>ABS(取引基本表!BF9)</f>
        <v>1362735</v>
      </c>
      <c r="O12" s="375">
        <f t="shared" si="4"/>
        <v>0.73020703224841943</v>
      </c>
      <c r="P12" s="376">
        <f t="shared" si="5"/>
        <v>0.26979296775158057</v>
      </c>
      <c r="R12" s="387" t="s">
        <v>229</v>
      </c>
      <c r="S12" s="183" t="s">
        <v>196</v>
      </c>
      <c r="T12" s="377">
        <v>1934435</v>
      </c>
      <c r="U12" s="378">
        <v>71746</v>
      </c>
      <c r="V12" s="377">
        <v>68478</v>
      </c>
      <c r="W12" s="379">
        <f t="shared" si="7"/>
        <v>3.7088865741159563E-2</v>
      </c>
      <c r="X12" s="379">
        <f t="shared" si="8"/>
        <v>3.539948357013805E-2</v>
      </c>
      <c r="Z12" s="387" t="s">
        <v>229</v>
      </c>
      <c r="AA12" s="58" t="s">
        <v>196</v>
      </c>
      <c r="AB12" s="390">
        <v>278558</v>
      </c>
      <c r="AC12" s="374">
        <v>158427</v>
      </c>
      <c r="AD12" s="374">
        <v>104978</v>
      </c>
      <c r="AE12" s="374">
        <v>113635</v>
      </c>
      <c r="AF12" s="374">
        <v>-7916</v>
      </c>
      <c r="AG12" s="391">
        <f>取引基本表!BH9</f>
        <v>1934435</v>
      </c>
      <c r="AH12" s="383">
        <f t="shared" si="9"/>
        <v>0.33481714299007204</v>
      </c>
      <c r="AI12" s="229">
        <f t="shared" si="10"/>
        <v>0.14399966915404239</v>
      </c>
      <c r="AK12" s="387" t="s">
        <v>229</v>
      </c>
      <c r="AL12" s="183" t="s">
        <v>196</v>
      </c>
      <c r="AM12" s="373">
        <f>取引基本表!AR9</f>
        <v>1021821</v>
      </c>
      <c r="AN12" s="383">
        <f t="shared" si="6"/>
        <v>8.4790563397567215E-2</v>
      </c>
      <c r="AP12" s="387" t="s">
        <v>229</v>
      </c>
      <c r="AQ12" s="183" t="s">
        <v>196</v>
      </c>
      <c r="AR12" s="373">
        <v>1866231</v>
      </c>
      <c r="AS12" s="374">
        <v>1430939</v>
      </c>
      <c r="AT12" s="374">
        <v>1362735</v>
      </c>
      <c r="AU12" s="415">
        <f t="shared" si="11"/>
        <v>68204</v>
      </c>
      <c r="AV12" s="385">
        <v>0.73020703224841943</v>
      </c>
      <c r="AW12" s="386">
        <v>0.26979296775158057</v>
      </c>
    </row>
    <row r="13" spans="1:49">
      <c r="A13" s="387" t="s">
        <v>230</v>
      </c>
      <c r="B13" s="183" t="s">
        <v>28</v>
      </c>
      <c r="C13" s="388">
        <f t="shared" si="0"/>
        <v>6.684233532602335E-2</v>
      </c>
      <c r="D13" s="389">
        <f t="shared" si="1"/>
        <v>0.1651861487951434</v>
      </c>
      <c r="E13" s="389">
        <f t="shared" si="1"/>
        <v>0.12199715046769498</v>
      </c>
      <c r="F13" s="389">
        <f t="shared" si="2"/>
        <v>0.36934894381465649</v>
      </c>
      <c r="G13" s="389">
        <f t="shared" si="2"/>
        <v>0.23596605339775753</v>
      </c>
      <c r="H13" s="383">
        <f t="shared" si="3"/>
        <v>1.6879182236800124E-2</v>
      </c>
      <c r="K13" s="387" t="s">
        <v>230</v>
      </c>
      <c r="L13" s="183" t="s">
        <v>28</v>
      </c>
      <c r="M13" s="373">
        <f>取引基本表!AX10</f>
        <v>324854</v>
      </c>
      <c r="N13" s="374">
        <f>ABS(取引基本表!BF10)</f>
        <v>303140</v>
      </c>
      <c r="O13" s="375">
        <f t="shared" si="4"/>
        <v>0.93315766467397665</v>
      </c>
      <c r="P13" s="376">
        <f t="shared" si="5"/>
        <v>6.684233532602335E-2</v>
      </c>
      <c r="R13" s="387" t="s">
        <v>230</v>
      </c>
      <c r="S13" s="183" t="s">
        <v>28</v>
      </c>
      <c r="T13" s="377">
        <v>80715</v>
      </c>
      <c r="U13" s="378">
        <v>13333</v>
      </c>
      <c r="V13" s="377">
        <v>9847</v>
      </c>
      <c r="W13" s="379">
        <f t="shared" si="7"/>
        <v>0.1651861487951434</v>
      </c>
      <c r="X13" s="379">
        <f t="shared" si="8"/>
        <v>0.12199715046769498</v>
      </c>
      <c r="Z13" s="387" t="s">
        <v>230</v>
      </c>
      <c r="AA13" s="58" t="s">
        <v>28</v>
      </c>
      <c r="AB13" s="390">
        <v>19046</v>
      </c>
      <c r="AC13" s="374">
        <v>-1491</v>
      </c>
      <c r="AD13" s="374">
        <v>8822</v>
      </c>
      <c r="AE13" s="374">
        <v>3435</v>
      </c>
      <c r="AF13" s="374">
        <v>0</v>
      </c>
      <c r="AG13" s="391">
        <f>取引基本表!BH10</f>
        <v>80715</v>
      </c>
      <c r="AH13" s="383">
        <f t="shared" si="9"/>
        <v>0.36934894381465649</v>
      </c>
      <c r="AI13" s="229">
        <f t="shared" si="10"/>
        <v>0.23596605339775753</v>
      </c>
      <c r="AK13" s="387" t="s">
        <v>230</v>
      </c>
      <c r="AL13" s="183" t="s">
        <v>28</v>
      </c>
      <c r="AM13" s="373">
        <f>取引基本表!AR10</f>
        <v>203413</v>
      </c>
      <c r="AN13" s="383">
        <f t="shared" si="6"/>
        <v>1.6879182236800124E-2</v>
      </c>
      <c r="AP13" s="387" t="s">
        <v>230</v>
      </c>
      <c r="AQ13" s="183" t="s">
        <v>28</v>
      </c>
      <c r="AR13" s="373">
        <v>324854</v>
      </c>
      <c r="AS13" s="374">
        <v>59001</v>
      </c>
      <c r="AT13" s="374">
        <v>303140</v>
      </c>
      <c r="AU13" s="415">
        <f t="shared" si="11"/>
        <v>-244139</v>
      </c>
      <c r="AV13" s="385">
        <v>0.93315766467397665</v>
      </c>
      <c r="AW13" s="386">
        <v>6.684233532602335E-2</v>
      </c>
    </row>
    <row r="14" spans="1:49">
      <c r="A14" s="387" t="s">
        <v>231</v>
      </c>
      <c r="B14" s="183" t="s">
        <v>276</v>
      </c>
      <c r="C14" s="388">
        <f t="shared" si="0"/>
        <v>0.21710827927701792</v>
      </c>
      <c r="D14" s="389">
        <f t="shared" si="1"/>
        <v>4.5196804531672026E-2</v>
      </c>
      <c r="E14" s="389">
        <f t="shared" si="1"/>
        <v>3.8130342673435243E-2</v>
      </c>
      <c r="F14" s="389">
        <f t="shared" si="2"/>
        <v>0.32729567218469302</v>
      </c>
      <c r="G14" s="389">
        <f t="shared" si="2"/>
        <v>0.17574790290253137</v>
      </c>
      <c r="H14" s="383">
        <f t="shared" si="3"/>
        <v>1.1225515443921091E-3</v>
      </c>
      <c r="K14" s="387" t="s">
        <v>231</v>
      </c>
      <c r="L14" s="183" t="s">
        <v>276</v>
      </c>
      <c r="M14" s="373">
        <f>取引基本表!AX11</f>
        <v>482059</v>
      </c>
      <c r="N14" s="374">
        <f>ABS(取引基本表!BF11)</f>
        <v>377400</v>
      </c>
      <c r="O14" s="375">
        <f t="shared" si="4"/>
        <v>0.78289172072298208</v>
      </c>
      <c r="P14" s="376">
        <f t="shared" si="5"/>
        <v>0.21710827927701792</v>
      </c>
      <c r="R14" s="387" t="s">
        <v>231</v>
      </c>
      <c r="S14" s="183" t="s">
        <v>276</v>
      </c>
      <c r="T14" s="377">
        <v>350246</v>
      </c>
      <c r="U14" s="378">
        <v>15830</v>
      </c>
      <c r="V14" s="377">
        <v>13355</v>
      </c>
      <c r="W14" s="379">
        <f t="shared" si="7"/>
        <v>4.5196804531672026E-2</v>
      </c>
      <c r="X14" s="379">
        <f t="shared" si="8"/>
        <v>3.8130342673435243E-2</v>
      </c>
      <c r="Z14" s="387" t="s">
        <v>231</v>
      </c>
      <c r="AA14" s="58" t="s">
        <v>276</v>
      </c>
      <c r="AB14" s="390">
        <v>61555</v>
      </c>
      <c r="AC14" s="374">
        <v>24626</v>
      </c>
      <c r="AD14" s="374">
        <v>19339</v>
      </c>
      <c r="AE14" s="374">
        <v>9114</v>
      </c>
      <c r="AF14" s="374">
        <v>0</v>
      </c>
      <c r="AG14" s="391">
        <f>取引基本表!BH11</f>
        <v>350246</v>
      </c>
      <c r="AH14" s="383">
        <f t="shared" si="9"/>
        <v>0.32729567218469302</v>
      </c>
      <c r="AI14" s="229">
        <f t="shared" si="10"/>
        <v>0.17574790290253137</v>
      </c>
      <c r="AK14" s="387" t="s">
        <v>231</v>
      </c>
      <c r="AL14" s="183" t="s">
        <v>276</v>
      </c>
      <c r="AM14" s="373">
        <f>取引基本表!AR11</f>
        <v>13528</v>
      </c>
      <c r="AN14" s="383">
        <f t="shared" si="6"/>
        <v>1.1225515443921091E-3</v>
      </c>
      <c r="AP14" s="387" t="s">
        <v>231</v>
      </c>
      <c r="AQ14" s="183" t="s">
        <v>276</v>
      </c>
      <c r="AR14" s="373">
        <v>482059</v>
      </c>
      <c r="AS14" s="374">
        <v>245587</v>
      </c>
      <c r="AT14" s="374">
        <v>377400</v>
      </c>
      <c r="AU14" s="415">
        <f t="shared" si="11"/>
        <v>-131813</v>
      </c>
      <c r="AV14" s="385">
        <v>0.78289172072298208</v>
      </c>
      <c r="AW14" s="386">
        <v>0.21710827927701792</v>
      </c>
    </row>
    <row r="15" spans="1:49">
      <c r="A15" s="387" t="s">
        <v>232</v>
      </c>
      <c r="B15" s="183" t="s">
        <v>29</v>
      </c>
      <c r="C15" s="388">
        <f t="shared" si="0"/>
        <v>0.1777237835164599</v>
      </c>
      <c r="D15" s="389">
        <f t="shared" si="1"/>
        <v>1.862209422908882E-2</v>
      </c>
      <c r="E15" s="389">
        <f t="shared" si="1"/>
        <v>1.8544573004253467E-2</v>
      </c>
      <c r="F15" s="389">
        <f t="shared" si="2"/>
        <v>0.33005409485469872</v>
      </c>
      <c r="G15" s="389">
        <f t="shared" si="2"/>
        <v>0.10387096116118634</v>
      </c>
      <c r="H15" s="383">
        <f t="shared" si="3"/>
        <v>7.5144901505810619E-3</v>
      </c>
      <c r="K15" s="387" t="s">
        <v>232</v>
      </c>
      <c r="L15" s="183" t="s">
        <v>29</v>
      </c>
      <c r="M15" s="373">
        <f>取引基本表!AX12</f>
        <v>1395210</v>
      </c>
      <c r="N15" s="374">
        <f>ABS(取引基本表!BF12)</f>
        <v>1147248</v>
      </c>
      <c r="O15" s="375">
        <f t="shared" si="4"/>
        <v>0.8222762164835401</v>
      </c>
      <c r="P15" s="376">
        <f t="shared" si="5"/>
        <v>0.1777237835164599</v>
      </c>
      <c r="R15" s="387" t="s">
        <v>232</v>
      </c>
      <c r="S15" s="183" t="s">
        <v>29</v>
      </c>
      <c r="T15" s="377">
        <v>1470565</v>
      </c>
      <c r="U15" s="378">
        <v>27385</v>
      </c>
      <c r="V15" s="377">
        <v>27271</v>
      </c>
      <c r="W15" s="379">
        <f t="shared" si="7"/>
        <v>1.862209422908882E-2</v>
      </c>
      <c r="X15" s="379">
        <f t="shared" si="8"/>
        <v>1.8544573004253467E-2</v>
      </c>
      <c r="Z15" s="387" t="s">
        <v>232</v>
      </c>
      <c r="AA15" s="58" t="s">
        <v>29</v>
      </c>
      <c r="AB15" s="390">
        <v>152749</v>
      </c>
      <c r="AC15" s="374">
        <v>96845</v>
      </c>
      <c r="AD15" s="374">
        <v>204513</v>
      </c>
      <c r="AE15" s="374">
        <v>31262</v>
      </c>
      <c r="AF15" s="374">
        <v>-3</v>
      </c>
      <c r="AG15" s="391">
        <f>取引基本表!BH12</f>
        <v>1470565</v>
      </c>
      <c r="AH15" s="383">
        <f t="shared" si="9"/>
        <v>0.33005409485469872</v>
      </c>
      <c r="AI15" s="229">
        <f t="shared" si="10"/>
        <v>0.10387096116118634</v>
      </c>
      <c r="AK15" s="387" t="s">
        <v>232</v>
      </c>
      <c r="AL15" s="183" t="s">
        <v>29</v>
      </c>
      <c r="AM15" s="373">
        <f>取引基本表!AR12</f>
        <v>90558</v>
      </c>
      <c r="AN15" s="383">
        <f t="shared" si="6"/>
        <v>7.5144901505810619E-3</v>
      </c>
      <c r="AP15" s="387" t="s">
        <v>232</v>
      </c>
      <c r="AQ15" s="183" t="s">
        <v>29</v>
      </c>
      <c r="AR15" s="373">
        <v>1395210</v>
      </c>
      <c r="AS15" s="374">
        <v>1222603</v>
      </c>
      <c r="AT15" s="374">
        <v>1147248</v>
      </c>
      <c r="AU15" s="415">
        <f t="shared" si="11"/>
        <v>75355</v>
      </c>
      <c r="AV15" s="385">
        <v>0.8222762164835401</v>
      </c>
      <c r="AW15" s="386">
        <v>0.1777237835164599</v>
      </c>
    </row>
    <row r="16" spans="1:49">
      <c r="A16" s="387" t="s">
        <v>233</v>
      </c>
      <c r="B16" s="183" t="s">
        <v>30</v>
      </c>
      <c r="C16" s="388">
        <f t="shared" si="0"/>
        <v>0.12368252551663639</v>
      </c>
      <c r="D16" s="389">
        <f t="shared" si="1"/>
        <v>1.2952602682604767E-2</v>
      </c>
      <c r="E16" s="389">
        <f t="shared" si="1"/>
        <v>1.2952602682604767E-2</v>
      </c>
      <c r="F16" s="389">
        <f t="shared" si="2"/>
        <v>0.17086837167280561</v>
      </c>
      <c r="G16" s="389">
        <f t="shared" si="2"/>
        <v>1.9772048092292722E-2</v>
      </c>
      <c r="H16" s="383">
        <f t="shared" si="3"/>
        <v>1.7113434381227897E-2</v>
      </c>
      <c r="K16" s="387" t="s">
        <v>233</v>
      </c>
      <c r="L16" s="183" t="s">
        <v>30</v>
      </c>
      <c r="M16" s="373">
        <f>取引基本表!AX13</f>
        <v>654377</v>
      </c>
      <c r="N16" s="374">
        <f>ABS(取引基本表!BF13)</f>
        <v>573442</v>
      </c>
      <c r="O16" s="375">
        <f t="shared" si="4"/>
        <v>0.87631747448336361</v>
      </c>
      <c r="P16" s="376">
        <f t="shared" si="5"/>
        <v>0.12368252551663639</v>
      </c>
      <c r="R16" s="387" t="s">
        <v>233</v>
      </c>
      <c r="S16" s="183" t="s">
        <v>30</v>
      </c>
      <c r="T16" s="377">
        <v>115112</v>
      </c>
      <c r="U16" s="378">
        <v>1491</v>
      </c>
      <c r="V16" s="377">
        <v>1491</v>
      </c>
      <c r="W16" s="379">
        <f t="shared" si="7"/>
        <v>1.2952602682604767E-2</v>
      </c>
      <c r="X16" s="379">
        <f t="shared" si="8"/>
        <v>1.2952602682604767E-2</v>
      </c>
      <c r="Z16" s="387" t="s">
        <v>233</v>
      </c>
      <c r="AA16" s="58" t="s">
        <v>30</v>
      </c>
      <c r="AB16" s="390">
        <v>2276</v>
      </c>
      <c r="AC16" s="374">
        <v>1883</v>
      </c>
      <c r="AD16" s="374">
        <v>6384</v>
      </c>
      <c r="AE16" s="374">
        <v>9274</v>
      </c>
      <c r="AF16" s="374">
        <v>-148</v>
      </c>
      <c r="AG16" s="391">
        <f>取引基本表!BH13</f>
        <v>115112</v>
      </c>
      <c r="AH16" s="383">
        <f t="shared" si="9"/>
        <v>0.17086837167280561</v>
      </c>
      <c r="AI16" s="229">
        <f t="shared" si="10"/>
        <v>1.9772048092292722E-2</v>
      </c>
      <c r="AK16" s="387" t="s">
        <v>233</v>
      </c>
      <c r="AL16" s="183" t="s">
        <v>30</v>
      </c>
      <c r="AM16" s="373">
        <f>取引基本表!AR13</f>
        <v>206236</v>
      </c>
      <c r="AN16" s="383">
        <f t="shared" si="6"/>
        <v>1.7113434381227897E-2</v>
      </c>
      <c r="AP16" s="387" t="s">
        <v>233</v>
      </c>
      <c r="AQ16" s="183" t="s">
        <v>30</v>
      </c>
      <c r="AR16" s="373">
        <v>654377</v>
      </c>
      <c r="AS16" s="374">
        <v>34177</v>
      </c>
      <c r="AT16" s="374">
        <v>573442</v>
      </c>
      <c r="AU16" s="415">
        <f t="shared" si="11"/>
        <v>-539265</v>
      </c>
      <c r="AV16" s="385">
        <v>0.87631747448336361</v>
      </c>
      <c r="AW16" s="386">
        <v>0.12368252551663639</v>
      </c>
    </row>
    <row r="17" spans="1:49">
      <c r="A17" s="387" t="s">
        <v>2</v>
      </c>
      <c r="B17" s="183" t="s">
        <v>403</v>
      </c>
      <c r="C17" s="388">
        <f t="shared" si="0"/>
        <v>0.19283956701830429</v>
      </c>
      <c r="D17" s="389">
        <f t="shared" si="1"/>
        <v>4.4453920652026524E-2</v>
      </c>
      <c r="E17" s="389">
        <f t="shared" si="1"/>
        <v>4.2061277361062542E-2</v>
      </c>
      <c r="F17" s="389">
        <f t="shared" si="2"/>
        <v>0.36995154049829787</v>
      </c>
      <c r="G17" s="389">
        <f t="shared" si="2"/>
        <v>0.23402763404868787</v>
      </c>
      <c r="H17" s="383">
        <f t="shared" si="3"/>
        <v>3.1766349957435482E-3</v>
      </c>
      <c r="K17" s="387" t="s">
        <v>2</v>
      </c>
      <c r="L17" s="183" t="s">
        <v>403</v>
      </c>
      <c r="M17" s="373">
        <f>取引基本表!AX14</f>
        <v>551894</v>
      </c>
      <c r="N17" s="374">
        <f>ABS(取引基本表!BF14)</f>
        <v>445467</v>
      </c>
      <c r="O17" s="375">
        <f t="shared" si="4"/>
        <v>0.80716043298169571</v>
      </c>
      <c r="P17" s="376">
        <f t="shared" si="5"/>
        <v>0.19283956701830429</v>
      </c>
      <c r="R17" s="387" t="s">
        <v>2</v>
      </c>
      <c r="S17" s="183" t="s">
        <v>403</v>
      </c>
      <c r="T17" s="377">
        <v>560468</v>
      </c>
      <c r="U17" s="378">
        <v>24915</v>
      </c>
      <c r="V17" s="377">
        <v>23574</v>
      </c>
      <c r="W17" s="379">
        <f t="shared" si="7"/>
        <v>4.4453920652026524E-2</v>
      </c>
      <c r="X17" s="379">
        <f t="shared" si="8"/>
        <v>4.2061277361062542E-2</v>
      </c>
      <c r="Z17" s="387" t="s">
        <v>2</v>
      </c>
      <c r="AA17" s="58" t="s">
        <v>403</v>
      </c>
      <c r="AB17" s="390">
        <v>131165</v>
      </c>
      <c r="AC17" s="374">
        <v>729</v>
      </c>
      <c r="AD17" s="374">
        <v>54573</v>
      </c>
      <c r="AE17" s="374">
        <v>20882</v>
      </c>
      <c r="AF17" s="374">
        <v>-3</v>
      </c>
      <c r="AG17" s="391">
        <f>取引基本表!BH14</f>
        <v>560468</v>
      </c>
      <c r="AH17" s="383">
        <f t="shared" si="9"/>
        <v>0.36995154049829787</v>
      </c>
      <c r="AI17" s="229">
        <f t="shared" si="10"/>
        <v>0.23402763404868787</v>
      </c>
      <c r="AK17" s="387" t="s">
        <v>2</v>
      </c>
      <c r="AL17" s="183" t="s">
        <v>403</v>
      </c>
      <c r="AM17" s="373">
        <f>取引基本表!AR14</f>
        <v>38282</v>
      </c>
      <c r="AN17" s="383">
        <f t="shared" si="6"/>
        <v>3.1766349957435482E-3</v>
      </c>
      <c r="AP17" s="387" t="s">
        <v>2</v>
      </c>
      <c r="AQ17" s="183" t="s">
        <v>388</v>
      </c>
      <c r="AR17" s="373">
        <v>551894</v>
      </c>
      <c r="AS17" s="374">
        <v>454041</v>
      </c>
      <c r="AT17" s="374">
        <v>445467</v>
      </c>
      <c r="AU17" s="415">
        <f t="shared" si="11"/>
        <v>8574</v>
      </c>
      <c r="AV17" s="385">
        <v>0.80716043298169571</v>
      </c>
      <c r="AW17" s="386">
        <v>0.19283956701830429</v>
      </c>
    </row>
    <row r="18" spans="1:49">
      <c r="A18" s="387" t="s">
        <v>3</v>
      </c>
      <c r="B18" s="183" t="s">
        <v>31</v>
      </c>
      <c r="C18" s="388">
        <f t="shared" si="0"/>
        <v>0.30630539049432115</v>
      </c>
      <c r="D18" s="389">
        <f t="shared" si="1"/>
        <v>4.1488554421314744E-2</v>
      </c>
      <c r="E18" s="389">
        <f t="shared" si="1"/>
        <v>3.8178621954614265E-2</v>
      </c>
      <c r="F18" s="389">
        <f t="shared" si="2"/>
        <v>0.4635011306393737</v>
      </c>
      <c r="G18" s="389">
        <f t="shared" si="2"/>
        <v>0.21755179396051724</v>
      </c>
      <c r="H18" s="383">
        <f t="shared" si="3"/>
        <v>5.3704565311248737E-4</v>
      </c>
      <c r="K18" s="387" t="s">
        <v>3</v>
      </c>
      <c r="L18" s="183" t="s">
        <v>31</v>
      </c>
      <c r="M18" s="373">
        <f>取引基本表!AX15</f>
        <v>216418</v>
      </c>
      <c r="N18" s="374">
        <f>ABS(取引基本表!BF15)</f>
        <v>150128</v>
      </c>
      <c r="O18" s="375">
        <f t="shared" si="4"/>
        <v>0.69369460950567885</v>
      </c>
      <c r="P18" s="376">
        <f t="shared" si="5"/>
        <v>0.30630539049432115</v>
      </c>
      <c r="R18" s="387" t="s">
        <v>3</v>
      </c>
      <c r="S18" s="183" t="s">
        <v>31</v>
      </c>
      <c r="T18" s="377">
        <v>262241</v>
      </c>
      <c r="U18" s="378">
        <v>10880</v>
      </c>
      <c r="V18" s="377">
        <v>10012</v>
      </c>
      <c r="W18" s="379">
        <f t="shared" si="7"/>
        <v>4.1488554421314744E-2</v>
      </c>
      <c r="X18" s="379">
        <f t="shared" si="8"/>
        <v>3.8178621954614265E-2</v>
      </c>
      <c r="Z18" s="387" t="s">
        <v>3</v>
      </c>
      <c r="AA18" s="58" t="s">
        <v>31</v>
      </c>
      <c r="AB18" s="390">
        <v>57051</v>
      </c>
      <c r="AC18" s="374">
        <v>25591</v>
      </c>
      <c r="AD18" s="374">
        <v>30723</v>
      </c>
      <c r="AE18" s="374">
        <v>8184</v>
      </c>
      <c r="AF18" s="374">
        <v>0</v>
      </c>
      <c r="AG18" s="391">
        <f>取引基本表!BH15</f>
        <v>262241</v>
      </c>
      <c r="AH18" s="383">
        <f t="shared" si="9"/>
        <v>0.4635011306393737</v>
      </c>
      <c r="AI18" s="229">
        <f t="shared" si="10"/>
        <v>0.21755179396051724</v>
      </c>
      <c r="AK18" s="387" t="s">
        <v>3</v>
      </c>
      <c r="AL18" s="183" t="s">
        <v>31</v>
      </c>
      <c r="AM18" s="373">
        <f>取引基本表!AR15</f>
        <v>6472</v>
      </c>
      <c r="AN18" s="383">
        <f t="shared" si="6"/>
        <v>5.3704565311248737E-4</v>
      </c>
      <c r="AP18" s="387" t="s">
        <v>3</v>
      </c>
      <c r="AQ18" s="183" t="s">
        <v>31</v>
      </c>
      <c r="AR18" s="373">
        <v>216418</v>
      </c>
      <c r="AS18" s="374">
        <v>195951</v>
      </c>
      <c r="AT18" s="374">
        <v>150128</v>
      </c>
      <c r="AU18" s="415">
        <f t="shared" si="11"/>
        <v>45823</v>
      </c>
      <c r="AV18" s="385">
        <v>0.69369460950567885</v>
      </c>
      <c r="AW18" s="386">
        <v>0.30630539049432115</v>
      </c>
    </row>
    <row r="19" spans="1:49">
      <c r="A19" s="387" t="s">
        <v>4</v>
      </c>
      <c r="B19" s="183" t="s">
        <v>32</v>
      </c>
      <c r="C19" s="388">
        <f t="shared" si="0"/>
        <v>0.36966314955627488</v>
      </c>
      <c r="D19" s="389">
        <f t="shared" si="1"/>
        <v>8.3109656186295868E-3</v>
      </c>
      <c r="E19" s="389">
        <f t="shared" si="1"/>
        <v>8.1137788631236215E-3</v>
      </c>
      <c r="F19" s="389">
        <f t="shared" si="2"/>
        <v>0.17645477862102601</v>
      </c>
      <c r="G19" s="389">
        <f t="shared" si="2"/>
        <v>4.2381117789262797E-2</v>
      </c>
      <c r="H19" s="383">
        <f t="shared" si="3"/>
        <v>-1.254655481313475E-4</v>
      </c>
      <c r="K19" s="387" t="s">
        <v>4</v>
      </c>
      <c r="L19" s="183" t="s">
        <v>32</v>
      </c>
      <c r="M19" s="373">
        <f>取引基本表!AX16</f>
        <v>2269761</v>
      </c>
      <c r="N19" s="374">
        <f>ABS(取引基本表!BF16)</f>
        <v>1430714</v>
      </c>
      <c r="O19" s="375">
        <f t="shared" si="4"/>
        <v>0.63033685044372512</v>
      </c>
      <c r="P19" s="376">
        <f t="shared" si="5"/>
        <v>0.36966314955627488</v>
      </c>
      <c r="R19" s="387" t="s">
        <v>4</v>
      </c>
      <c r="S19" s="183" t="s">
        <v>32</v>
      </c>
      <c r="T19" s="377">
        <v>2850090</v>
      </c>
      <c r="U19" s="378">
        <v>23687</v>
      </c>
      <c r="V19" s="377">
        <v>23125</v>
      </c>
      <c r="W19" s="379">
        <f t="shared" si="7"/>
        <v>8.3109656186295868E-3</v>
      </c>
      <c r="X19" s="379">
        <f t="shared" si="8"/>
        <v>8.1137788631236215E-3</v>
      </c>
      <c r="Z19" s="387" t="s">
        <v>4</v>
      </c>
      <c r="AA19" s="58" t="s">
        <v>32</v>
      </c>
      <c r="AB19" s="390">
        <v>120790</v>
      </c>
      <c r="AC19" s="374">
        <v>230018</v>
      </c>
      <c r="AD19" s="374">
        <v>115339</v>
      </c>
      <c r="AE19" s="374">
        <v>36769</v>
      </c>
      <c r="AF19" s="374">
        <v>-4</v>
      </c>
      <c r="AG19" s="391">
        <f>取引基本表!BH16</f>
        <v>2850090</v>
      </c>
      <c r="AH19" s="383">
        <f t="shared" si="9"/>
        <v>0.17645477862102601</v>
      </c>
      <c r="AI19" s="229">
        <f t="shared" si="10"/>
        <v>4.2381117789262797E-2</v>
      </c>
      <c r="AK19" s="387" t="s">
        <v>4</v>
      </c>
      <c r="AL19" s="183" t="s">
        <v>32</v>
      </c>
      <c r="AM19" s="373">
        <f>取引基本表!AR16</f>
        <v>-1512</v>
      </c>
      <c r="AN19" s="383">
        <f t="shared" si="6"/>
        <v>-1.254655481313475E-4</v>
      </c>
      <c r="AP19" s="387" t="s">
        <v>4</v>
      </c>
      <c r="AQ19" s="183" t="s">
        <v>32</v>
      </c>
      <c r="AR19" s="373">
        <v>2269761</v>
      </c>
      <c r="AS19" s="374">
        <v>2011043</v>
      </c>
      <c r="AT19" s="374">
        <v>1430714</v>
      </c>
      <c r="AU19" s="415">
        <f t="shared" si="11"/>
        <v>580329</v>
      </c>
      <c r="AV19" s="385">
        <v>0.63033685044372512</v>
      </c>
      <c r="AW19" s="386">
        <v>0.36966314955627488</v>
      </c>
    </row>
    <row r="20" spans="1:49">
      <c r="A20" s="387" t="s">
        <v>5</v>
      </c>
      <c r="B20" s="183" t="s">
        <v>33</v>
      </c>
      <c r="C20" s="388">
        <f t="shared" si="0"/>
        <v>0.11840151680286914</v>
      </c>
      <c r="D20" s="389">
        <f t="shared" si="1"/>
        <v>2.4837040813006365E-2</v>
      </c>
      <c r="E20" s="389">
        <f t="shared" si="1"/>
        <v>2.4562278789456368E-2</v>
      </c>
      <c r="F20" s="389">
        <f t="shared" si="2"/>
        <v>0.24737258814980315</v>
      </c>
      <c r="G20" s="389">
        <f t="shared" si="2"/>
        <v>0.11103277983246747</v>
      </c>
      <c r="H20" s="383">
        <f t="shared" si="3"/>
        <v>6.0558701736942728E-4</v>
      </c>
      <c r="K20" s="387" t="s">
        <v>5</v>
      </c>
      <c r="L20" s="183" t="s">
        <v>33</v>
      </c>
      <c r="M20" s="373">
        <f>取引基本表!AX17</f>
        <v>486286</v>
      </c>
      <c r="N20" s="374">
        <f>ABS(取引基本表!BF17)</f>
        <v>428709</v>
      </c>
      <c r="O20" s="375">
        <f t="shared" si="4"/>
        <v>0.88159848319713086</v>
      </c>
      <c r="P20" s="376">
        <f t="shared" si="5"/>
        <v>0.11840151680286914</v>
      </c>
      <c r="R20" s="387" t="s">
        <v>5</v>
      </c>
      <c r="S20" s="183" t="s">
        <v>33</v>
      </c>
      <c r="T20" s="377">
        <v>276603</v>
      </c>
      <c r="U20" s="378">
        <v>6870</v>
      </c>
      <c r="V20" s="377">
        <v>6794</v>
      </c>
      <c r="W20" s="379">
        <f t="shared" si="7"/>
        <v>2.4837040813006365E-2</v>
      </c>
      <c r="X20" s="379">
        <f t="shared" si="8"/>
        <v>2.4562278789456368E-2</v>
      </c>
      <c r="Z20" s="387" t="s">
        <v>5</v>
      </c>
      <c r="AA20" s="58" t="s">
        <v>33</v>
      </c>
      <c r="AB20" s="390">
        <v>30712</v>
      </c>
      <c r="AC20" s="374">
        <v>26273</v>
      </c>
      <c r="AD20" s="374">
        <v>9199</v>
      </c>
      <c r="AE20" s="374">
        <v>2240</v>
      </c>
      <c r="AF20" s="374">
        <v>0</v>
      </c>
      <c r="AG20" s="391">
        <f>取引基本表!BH17</f>
        <v>276603</v>
      </c>
      <c r="AH20" s="383">
        <f t="shared" si="9"/>
        <v>0.24737258814980315</v>
      </c>
      <c r="AI20" s="229">
        <f t="shared" si="10"/>
        <v>0.11103277983246747</v>
      </c>
      <c r="AK20" s="387" t="s">
        <v>5</v>
      </c>
      <c r="AL20" s="183" t="s">
        <v>33</v>
      </c>
      <c r="AM20" s="373">
        <f>取引基本表!AR17</f>
        <v>7298</v>
      </c>
      <c r="AN20" s="383">
        <f t="shared" si="6"/>
        <v>6.0558701736942728E-4</v>
      </c>
      <c r="AP20" s="387" t="s">
        <v>5</v>
      </c>
      <c r="AQ20" s="183" t="s">
        <v>33</v>
      </c>
      <c r="AR20" s="373">
        <v>486286</v>
      </c>
      <c r="AS20" s="374">
        <v>219026</v>
      </c>
      <c r="AT20" s="374">
        <v>428709</v>
      </c>
      <c r="AU20" s="415">
        <f t="shared" si="11"/>
        <v>-209683</v>
      </c>
      <c r="AV20" s="385">
        <v>0.88159848319713086</v>
      </c>
      <c r="AW20" s="386">
        <v>0.11840151680286914</v>
      </c>
    </row>
    <row r="21" spans="1:49">
      <c r="A21" s="387" t="s">
        <v>6</v>
      </c>
      <c r="B21" s="183" t="s">
        <v>34</v>
      </c>
      <c r="C21" s="388">
        <f t="shared" si="0"/>
        <v>0.26258212636596168</v>
      </c>
      <c r="D21" s="389">
        <f t="shared" si="1"/>
        <v>6.1343946819791585E-2</v>
      </c>
      <c r="E21" s="389">
        <f t="shared" si="1"/>
        <v>5.4343995376178865E-2</v>
      </c>
      <c r="F21" s="389">
        <f t="shared" si="2"/>
        <v>0.42515189534375575</v>
      </c>
      <c r="G21" s="389">
        <f t="shared" si="2"/>
        <v>0.28467983327929475</v>
      </c>
      <c r="H21" s="383">
        <f t="shared" si="3"/>
        <v>1.0324354165676096E-3</v>
      </c>
      <c r="K21" s="387" t="s">
        <v>6</v>
      </c>
      <c r="L21" s="183" t="s">
        <v>34</v>
      </c>
      <c r="M21" s="373">
        <f>取引基本表!AX18</f>
        <v>503949</v>
      </c>
      <c r="N21" s="374">
        <f>ABS(取引基本表!BF18)</f>
        <v>371621</v>
      </c>
      <c r="O21" s="375">
        <f t="shared" si="4"/>
        <v>0.73741787363403832</v>
      </c>
      <c r="P21" s="376">
        <f t="shared" si="5"/>
        <v>0.26258212636596168</v>
      </c>
      <c r="R21" s="387" t="s">
        <v>6</v>
      </c>
      <c r="S21" s="183" t="s">
        <v>34</v>
      </c>
      <c r="T21" s="377">
        <v>638433</v>
      </c>
      <c r="U21" s="378">
        <v>39164</v>
      </c>
      <c r="V21" s="377">
        <v>34695</v>
      </c>
      <c r="W21" s="379">
        <f t="shared" si="7"/>
        <v>6.1343946819791585E-2</v>
      </c>
      <c r="X21" s="379">
        <f t="shared" si="8"/>
        <v>5.4343995376178865E-2</v>
      </c>
      <c r="Z21" s="387" t="s">
        <v>6</v>
      </c>
      <c r="AA21" s="58" t="s">
        <v>34</v>
      </c>
      <c r="AB21" s="390">
        <v>181749</v>
      </c>
      <c r="AC21" s="374">
        <v>19022</v>
      </c>
      <c r="AD21" s="374">
        <v>53067</v>
      </c>
      <c r="AE21" s="374">
        <v>17599</v>
      </c>
      <c r="AF21" s="374">
        <v>-6</v>
      </c>
      <c r="AG21" s="391">
        <f>取引基本表!BH18</f>
        <v>638433</v>
      </c>
      <c r="AH21" s="383">
        <f t="shared" si="9"/>
        <v>0.42515189534375575</v>
      </c>
      <c r="AI21" s="229">
        <f t="shared" si="10"/>
        <v>0.28467983327929475</v>
      </c>
      <c r="AK21" s="387" t="s">
        <v>6</v>
      </c>
      <c r="AL21" s="183" t="s">
        <v>34</v>
      </c>
      <c r="AM21" s="373">
        <f>取引基本表!AR18</f>
        <v>12442</v>
      </c>
      <c r="AN21" s="383">
        <f t="shared" si="6"/>
        <v>1.0324354165676096E-3</v>
      </c>
      <c r="AP21" s="387" t="s">
        <v>6</v>
      </c>
      <c r="AQ21" s="183" t="s">
        <v>34</v>
      </c>
      <c r="AR21" s="373">
        <v>503949</v>
      </c>
      <c r="AS21" s="374">
        <v>506105</v>
      </c>
      <c r="AT21" s="374">
        <v>371621</v>
      </c>
      <c r="AU21" s="415">
        <f t="shared" si="11"/>
        <v>134484</v>
      </c>
      <c r="AV21" s="385">
        <v>0.73741787363403832</v>
      </c>
      <c r="AW21" s="386">
        <v>0.26258212636596168</v>
      </c>
    </row>
    <row r="22" spans="1:49">
      <c r="A22" s="387" t="s">
        <v>7</v>
      </c>
      <c r="B22" s="183" t="s">
        <v>277</v>
      </c>
      <c r="C22" s="388">
        <f t="shared" si="0"/>
        <v>0.19256748567873505</v>
      </c>
      <c r="D22" s="389">
        <f t="shared" si="1"/>
        <v>2.9425619037728289E-2</v>
      </c>
      <c r="E22" s="389">
        <f t="shared" si="1"/>
        <v>2.8940662878506891E-2</v>
      </c>
      <c r="F22" s="389">
        <f t="shared" si="2"/>
        <v>0.41915604646677446</v>
      </c>
      <c r="G22" s="389">
        <f t="shared" si="2"/>
        <v>0.19753386347788673</v>
      </c>
      <c r="H22" s="383">
        <f t="shared" si="3"/>
        <v>4.8211298587508529E-5</v>
      </c>
      <c r="K22" s="387" t="s">
        <v>7</v>
      </c>
      <c r="L22" s="183" t="s">
        <v>277</v>
      </c>
      <c r="M22" s="373">
        <f>取引基本表!AX19</f>
        <v>495068</v>
      </c>
      <c r="N22" s="374">
        <f>ABS(取引基本表!BF19)</f>
        <v>399734</v>
      </c>
      <c r="O22" s="375">
        <f t="shared" si="4"/>
        <v>0.80743251432126495</v>
      </c>
      <c r="P22" s="376">
        <f t="shared" si="5"/>
        <v>0.19256748567873505</v>
      </c>
      <c r="R22" s="387" t="s">
        <v>7</v>
      </c>
      <c r="S22" s="183" t="s">
        <v>277</v>
      </c>
      <c r="T22" s="377">
        <v>1078448</v>
      </c>
      <c r="U22" s="378">
        <v>31734</v>
      </c>
      <c r="V22" s="377">
        <v>31211</v>
      </c>
      <c r="W22" s="379">
        <f t="shared" si="7"/>
        <v>2.9425619037728289E-2</v>
      </c>
      <c r="X22" s="379">
        <f t="shared" si="8"/>
        <v>2.8940662878506891E-2</v>
      </c>
      <c r="Z22" s="387" t="s">
        <v>7</v>
      </c>
      <c r="AA22" s="58" t="s">
        <v>277</v>
      </c>
      <c r="AB22" s="390">
        <v>213030</v>
      </c>
      <c r="AC22" s="374">
        <v>116676</v>
      </c>
      <c r="AD22" s="374">
        <v>115226</v>
      </c>
      <c r="AE22" s="374">
        <v>7110</v>
      </c>
      <c r="AF22" s="374">
        <v>-4</v>
      </c>
      <c r="AG22" s="391">
        <f>取引基本表!BH19</f>
        <v>1078448</v>
      </c>
      <c r="AH22" s="383">
        <f t="shared" si="9"/>
        <v>0.41915604646677446</v>
      </c>
      <c r="AI22" s="229">
        <f t="shared" si="10"/>
        <v>0.19753386347788673</v>
      </c>
      <c r="AK22" s="387" t="s">
        <v>7</v>
      </c>
      <c r="AL22" s="183" t="s">
        <v>277</v>
      </c>
      <c r="AM22" s="373">
        <f>取引基本表!AR19</f>
        <v>581</v>
      </c>
      <c r="AN22" s="383">
        <f t="shared" si="6"/>
        <v>4.8211298587508529E-5</v>
      </c>
      <c r="AP22" s="387" t="s">
        <v>7</v>
      </c>
      <c r="AQ22" s="183" t="s">
        <v>277</v>
      </c>
      <c r="AR22" s="373">
        <v>495068</v>
      </c>
      <c r="AS22" s="374">
        <v>983114</v>
      </c>
      <c r="AT22" s="374">
        <v>399734</v>
      </c>
      <c r="AU22" s="415">
        <f t="shared" si="11"/>
        <v>583380</v>
      </c>
      <c r="AV22" s="385">
        <v>0.80743251432126495</v>
      </c>
      <c r="AW22" s="386">
        <v>0.19256748567873505</v>
      </c>
    </row>
    <row r="23" spans="1:49">
      <c r="A23" s="387" t="s">
        <v>8</v>
      </c>
      <c r="B23" s="183" t="s">
        <v>278</v>
      </c>
      <c r="C23" s="388">
        <f t="shared" si="0"/>
        <v>0.20116432520583094</v>
      </c>
      <c r="D23" s="389">
        <f t="shared" si="1"/>
        <v>3.5044555722743287E-2</v>
      </c>
      <c r="E23" s="389">
        <f t="shared" si="1"/>
        <v>3.4275414947972954E-2</v>
      </c>
      <c r="F23" s="389">
        <f t="shared" si="2"/>
        <v>0.42478695148042223</v>
      </c>
      <c r="G23" s="389">
        <f t="shared" si="2"/>
        <v>0.20785566100352021</v>
      </c>
      <c r="H23" s="383">
        <f t="shared" si="3"/>
        <v>2.5225877402069866E-5</v>
      </c>
      <c r="K23" s="387" t="s">
        <v>8</v>
      </c>
      <c r="L23" s="183" t="s">
        <v>278</v>
      </c>
      <c r="M23" s="373">
        <f>取引基本表!AX20</f>
        <v>491787</v>
      </c>
      <c r="N23" s="374">
        <f>ABS(取引基本表!BF20)</f>
        <v>392857</v>
      </c>
      <c r="O23" s="375">
        <f t="shared" si="4"/>
        <v>0.79883567479416906</v>
      </c>
      <c r="P23" s="376">
        <f t="shared" si="5"/>
        <v>0.20116432520583094</v>
      </c>
      <c r="R23" s="387" t="s">
        <v>8</v>
      </c>
      <c r="S23" s="183" t="s">
        <v>278</v>
      </c>
      <c r="T23" s="377">
        <v>863301</v>
      </c>
      <c r="U23" s="378">
        <v>30254</v>
      </c>
      <c r="V23" s="377">
        <v>29590</v>
      </c>
      <c r="W23" s="379">
        <f t="shared" si="7"/>
        <v>3.5044555722743287E-2</v>
      </c>
      <c r="X23" s="379">
        <f t="shared" si="8"/>
        <v>3.4275414947972954E-2</v>
      </c>
      <c r="Z23" s="387" t="s">
        <v>8</v>
      </c>
      <c r="AA23" s="58" t="s">
        <v>278</v>
      </c>
      <c r="AB23" s="390">
        <v>179442</v>
      </c>
      <c r="AC23" s="374">
        <v>93426</v>
      </c>
      <c r="AD23" s="374">
        <v>85733</v>
      </c>
      <c r="AE23" s="374">
        <v>8120</v>
      </c>
      <c r="AF23" s="374">
        <v>-2</v>
      </c>
      <c r="AG23" s="391">
        <f>取引基本表!BH20</f>
        <v>863301</v>
      </c>
      <c r="AH23" s="383">
        <f t="shared" si="9"/>
        <v>0.42478695148042223</v>
      </c>
      <c r="AI23" s="229">
        <f t="shared" si="10"/>
        <v>0.20785566100352021</v>
      </c>
      <c r="AK23" s="387" t="s">
        <v>8</v>
      </c>
      <c r="AL23" s="183" t="s">
        <v>278</v>
      </c>
      <c r="AM23" s="373">
        <f>取引基本表!AR20</f>
        <v>304</v>
      </c>
      <c r="AN23" s="383">
        <f t="shared" si="6"/>
        <v>2.5225877402069866E-5</v>
      </c>
      <c r="AP23" s="387" t="s">
        <v>8</v>
      </c>
      <c r="AQ23" s="183" t="s">
        <v>278</v>
      </c>
      <c r="AR23" s="373">
        <v>491787</v>
      </c>
      <c r="AS23" s="374">
        <v>764371</v>
      </c>
      <c r="AT23" s="374">
        <v>392857</v>
      </c>
      <c r="AU23" s="415">
        <f t="shared" si="11"/>
        <v>371514</v>
      </c>
      <c r="AV23" s="385">
        <v>0.79883567479416906</v>
      </c>
      <c r="AW23" s="386">
        <v>0.20116432520583094</v>
      </c>
    </row>
    <row r="24" spans="1:49">
      <c r="A24" s="387" t="s">
        <v>9</v>
      </c>
      <c r="B24" s="183" t="s">
        <v>279</v>
      </c>
      <c r="C24" s="388">
        <f t="shared" si="0"/>
        <v>0.46796458506974481</v>
      </c>
      <c r="D24" s="389">
        <f t="shared" si="1"/>
        <v>4.5804723184795566E-2</v>
      </c>
      <c r="E24" s="389">
        <f t="shared" si="1"/>
        <v>4.4933066139114755E-2</v>
      </c>
      <c r="F24" s="389">
        <f t="shared" si="2"/>
        <v>0.36341689561906876</v>
      </c>
      <c r="G24" s="389">
        <f t="shared" si="2"/>
        <v>0.19290112247208774</v>
      </c>
      <c r="H24" s="383">
        <f t="shared" si="3"/>
        <v>1.1220536652328578E-3</v>
      </c>
      <c r="K24" s="387" t="s">
        <v>9</v>
      </c>
      <c r="L24" s="183" t="s">
        <v>279</v>
      </c>
      <c r="M24" s="373">
        <f>取引基本表!AX21</f>
        <v>317945</v>
      </c>
      <c r="N24" s="374">
        <f>ABS(取引基本表!BF21)</f>
        <v>169158</v>
      </c>
      <c r="O24" s="375">
        <f t="shared" si="4"/>
        <v>0.53203541493025519</v>
      </c>
      <c r="P24" s="376">
        <f t="shared" si="5"/>
        <v>0.46796458506974481</v>
      </c>
      <c r="R24" s="387" t="s">
        <v>9</v>
      </c>
      <c r="S24" s="183" t="s">
        <v>279</v>
      </c>
      <c r="T24" s="377">
        <v>234037</v>
      </c>
      <c r="U24" s="378">
        <v>10720</v>
      </c>
      <c r="V24" s="377">
        <v>10516</v>
      </c>
      <c r="W24" s="379">
        <f t="shared" si="7"/>
        <v>4.5804723184795566E-2</v>
      </c>
      <c r="X24" s="379">
        <f t="shared" si="8"/>
        <v>4.4933066139114755E-2</v>
      </c>
      <c r="Z24" s="387" t="s">
        <v>9</v>
      </c>
      <c r="AA24" s="58" t="s">
        <v>279</v>
      </c>
      <c r="AB24" s="390">
        <v>45146</v>
      </c>
      <c r="AC24" s="374">
        <v>5417</v>
      </c>
      <c r="AD24" s="374">
        <v>31094</v>
      </c>
      <c r="AE24" s="374">
        <v>3397</v>
      </c>
      <c r="AF24" s="374">
        <v>-1</v>
      </c>
      <c r="AG24" s="391">
        <f>取引基本表!BH21</f>
        <v>234037</v>
      </c>
      <c r="AH24" s="383">
        <f t="shared" si="9"/>
        <v>0.36341689561906876</v>
      </c>
      <c r="AI24" s="229">
        <f t="shared" si="10"/>
        <v>0.19290112247208774</v>
      </c>
      <c r="AK24" s="387" t="s">
        <v>9</v>
      </c>
      <c r="AL24" s="183" t="s">
        <v>279</v>
      </c>
      <c r="AM24" s="373">
        <f>取引基本表!AR21</f>
        <v>13522</v>
      </c>
      <c r="AN24" s="383">
        <f t="shared" si="6"/>
        <v>1.1220536652328578E-3</v>
      </c>
      <c r="AP24" s="387" t="s">
        <v>9</v>
      </c>
      <c r="AQ24" s="183" t="s">
        <v>279</v>
      </c>
      <c r="AR24" s="373">
        <v>317945</v>
      </c>
      <c r="AS24" s="374">
        <v>85250</v>
      </c>
      <c r="AT24" s="374">
        <v>169158</v>
      </c>
      <c r="AU24" s="415">
        <f t="shared" si="11"/>
        <v>-83908</v>
      </c>
      <c r="AV24" s="385">
        <v>0.53203541493025519</v>
      </c>
      <c r="AW24" s="386">
        <v>0.46796458506974481</v>
      </c>
    </row>
    <row r="25" spans="1:49">
      <c r="A25" s="387" t="s">
        <v>10</v>
      </c>
      <c r="B25" s="183" t="s">
        <v>280</v>
      </c>
      <c r="C25" s="388">
        <f t="shared" si="0"/>
        <v>0.11839811615034102</v>
      </c>
      <c r="D25" s="389">
        <f t="shared" si="1"/>
        <v>3.4959095734715541E-2</v>
      </c>
      <c r="E25" s="389">
        <f t="shared" si="1"/>
        <v>3.4440766876912506E-2</v>
      </c>
      <c r="F25" s="389">
        <f t="shared" si="2"/>
        <v>0.34892899519140697</v>
      </c>
      <c r="G25" s="389">
        <f t="shared" si="2"/>
        <v>0.19601885967651284</v>
      </c>
      <c r="H25" s="383">
        <f t="shared" si="3"/>
        <v>4.7721717414244671E-4</v>
      </c>
      <c r="K25" s="387" t="s">
        <v>10</v>
      </c>
      <c r="L25" s="183" t="s">
        <v>280</v>
      </c>
      <c r="M25" s="373">
        <f>取引基本表!AX22</f>
        <v>523184</v>
      </c>
      <c r="N25" s="374">
        <f>ABS(取引基本表!BF22)</f>
        <v>461240</v>
      </c>
      <c r="O25" s="375">
        <f t="shared" si="4"/>
        <v>0.88160188384965898</v>
      </c>
      <c r="P25" s="376">
        <f t="shared" si="5"/>
        <v>0.11839811615034102</v>
      </c>
      <c r="R25" s="387" t="s">
        <v>10</v>
      </c>
      <c r="S25" s="183" t="s">
        <v>280</v>
      </c>
      <c r="T25" s="392">
        <v>320260</v>
      </c>
      <c r="U25" s="393">
        <v>11196</v>
      </c>
      <c r="V25" s="392">
        <v>11030</v>
      </c>
      <c r="W25" s="379">
        <f t="shared" si="7"/>
        <v>3.4959095734715541E-2</v>
      </c>
      <c r="X25" s="379">
        <f t="shared" si="8"/>
        <v>3.4440766876912506E-2</v>
      </c>
      <c r="Z25" s="387" t="s">
        <v>10</v>
      </c>
      <c r="AA25" s="58" t="s">
        <v>280</v>
      </c>
      <c r="AB25" s="390">
        <v>62777</v>
      </c>
      <c r="AC25" s="374">
        <v>-13389</v>
      </c>
      <c r="AD25" s="374">
        <v>59843</v>
      </c>
      <c r="AE25" s="374">
        <v>2519</v>
      </c>
      <c r="AF25" s="374">
        <v>-2</v>
      </c>
      <c r="AG25" s="391">
        <f>取引基本表!BH22</f>
        <v>320260</v>
      </c>
      <c r="AH25" s="383">
        <f t="shared" si="9"/>
        <v>0.34892899519140697</v>
      </c>
      <c r="AI25" s="229">
        <f t="shared" si="10"/>
        <v>0.19601885967651284</v>
      </c>
      <c r="AK25" s="387" t="s">
        <v>10</v>
      </c>
      <c r="AL25" s="183" t="s">
        <v>280</v>
      </c>
      <c r="AM25" s="373">
        <f>取引基本表!AR22</f>
        <v>5751</v>
      </c>
      <c r="AN25" s="383">
        <f t="shared" si="6"/>
        <v>4.7721717414244671E-4</v>
      </c>
      <c r="AP25" s="387" t="s">
        <v>10</v>
      </c>
      <c r="AQ25" s="183" t="s">
        <v>280</v>
      </c>
      <c r="AR25" s="373">
        <v>523184</v>
      </c>
      <c r="AS25" s="374">
        <v>258316</v>
      </c>
      <c r="AT25" s="374">
        <v>461240</v>
      </c>
      <c r="AU25" s="415">
        <f t="shared" si="11"/>
        <v>-202924</v>
      </c>
      <c r="AV25" s="385">
        <v>0.88160188384965898</v>
      </c>
      <c r="AW25" s="386">
        <v>0.11839811615034102</v>
      </c>
    </row>
    <row r="26" spans="1:49">
      <c r="A26" s="387" t="s">
        <v>11</v>
      </c>
      <c r="B26" s="183" t="s">
        <v>35</v>
      </c>
      <c r="C26" s="388">
        <f t="shared" si="0"/>
        <v>0.29113960871661038</v>
      </c>
      <c r="D26" s="389">
        <f t="shared" si="1"/>
        <v>2.5195355338839619E-2</v>
      </c>
      <c r="E26" s="389">
        <f t="shared" si="1"/>
        <v>2.4685974681555249E-2</v>
      </c>
      <c r="F26" s="389">
        <f t="shared" si="2"/>
        <v>0.34176102976079403</v>
      </c>
      <c r="G26" s="389">
        <f t="shared" si="2"/>
        <v>0.2004458717578543</v>
      </c>
      <c r="H26" s="383">
        <f t="shared" si="3"/>
        <v>1.0726059667332082E-2</v>
      </c>
      <c r="K26" s="387" t="s">
        <v>11</v>
      </c>
      <c r="L26" s="183" t="s">
        <v>35</v>
      </c>
      <c r="M26" s="373">
        <f>取引基本表!AX23</f>
        <v>721932</v>
      </c>
      <c r="N26" s="374">
        <f>ABS(取引基本表!BF23)</f>
        <v>511749</v>
      </c>
      <c r="O26" s="375">
        <f t="shared" si="4"/>
        <v>0.70886039128338962</v>
      </c>
      <c r="P26" s="376">
        <f t="shared" si="5"/>
        <v>0.29113960871661038</v>
      </c>
      <c r="R26" s="387" t="s">
        <v>11</v>
      </c>
      <c r="S26" s="183" t="s">
        <v>35</v>
      </c>
      <c r="T26" s="377">
        <v>1527345</v>
      </c>
      <c r="U26" s="378">
        <v>38482</v>
      </c>
      <c r="V26" s="377">
        <v>37704</v>
      </c>
      <c r="W26" s="379">
        <f t="shared" si="7"/>
        <v>2.5195355338839619E-2</v>
      </c>
      <c r="X26" s="379">
        <f t="shared" si="8"/>
        <v>2.4685974681555249E-2</v>
      </c>
      <c r="Z26" s="387" t="s">
        <v>11</v>
      </c>
      <c r="AA26" s="58" t="s">
        <v>35</v>
      </c>
      <c r="AB26" s="390">
        <v>306150</v>
      </c>
      <c r="AC26" s="374">
        <v>-33672</v>
      </c>
      <c r="AD26" s="374">
        <v>243337</v>
      </c>
      <c r="AE26" s="374">
        <v>6177</v>
      </c>
      <c r="AF26" s="374">
        <v>-5</v>
      </c>
      <c r="AG26" s="391">
        <f>取引基本表!BH23</f>
        <v>1527345</v>
      </c>
      <c r="AH26" s="383">
        <f t="shared" si="9"/>
        <v>0.34176102976079403</v>
      </c>
      <c r="AI26" s="229">
        <f t="shared" si="10"/>
        <v>0.2004458717578543</v>
      </c>
      <c r="AK26" s="387" t="s">
        <v>11</v>
      </c>
      <c r="AL26" s="183" t="s">
        <v>35</v>
      </c>
      <c r="AM26" s="373">
        <f>取引基本表!AR23</f>
        <v>129261</v>
      </c>
      <c r="AN26" s="383">
        <f t="shared" si="6"/>
        <v>1.0726059667332082E-2</v>
      </c>
      <c r="AP26" s="387" t="s">
        <v>11</v>
      </c>
      <c r="AQ26" s="183" t="s">
        <v>35</v>
      </c>
      <c r="AR26" s="373">
        <v>721932</v>
      </c>
      <c r="AS26" s="374">
        <v>1317162</v>
      </c>
      <c r="AT26" s="374">
        <v>511749</v>
      </c>
      <c r="AU26" s="415">
        <f t="shared" si="11"/>
        <v>805413</v>
      </c>
      <c r="AV26" s="385">
        <v>0.70886039128338962</v>
      </c>
      <c r="AW26" s="386">
        <v>0.29113960871661038</v>
      </c>
    </row>
    <row r="27" spans="1:49">
      <c r="A27" s="387" t="s">
        <v>12</v>
      </c>
      <c r="B27" s="183" t="s">
        <v>404</v>
      </c>
      <c r="C27" s="388">
        <f t="shared" si="0"/>
        <v>0.22390034937983039</v>
      </c>
      <c r="D27" s="389">
        <f t="shared" si="1"/>
        <v>2.2648101403620974E-2</v>
      </c>
      <c r="E27" s="389">
        <f t="shared" si="1"/>
        <v>2.2430380263578655E-2</v>
      </c>
      <c r="F27" s="389">
        <f t="shared" si="2"/>
        <v>0.3354402389489512</v>
      </c>
      <c r="G27" s="389">
        <f t="shared" si="2"/>
        <v>0.17801424712710151</v>
      </c>
      <c r="H27" s="383">
        <f t="shared" si="3"/>
        <v>1.001616696609949E-2</v>
      </c>
      <c r="K27" s="387" t="s">
        <v>12</v>
      </c>
      <c r="L27" s="183" t="s">
        <v>407</v>
      </c>
      <c r="M27" s="373">
        <f>取引基本表!AX24</f>
        <v>245578</v>
      </c>
      <c r="N27" s="374">
        <f>ABS(取引基本表!BF24)</f>
        <v>190593</v>
      </c>
      <c r="O27" s="375">
        <f t="shared" si="4"/>
        <v>0.77609965062016961</v>
      </c>
      <c r="P27" s="376">
        <f t="shared" si="5"/>
        <v>0.22390034937983039</v>
      </c>
      <c r="R27" s="387" t="s">
        <v>12</v>
      </c>
      <c r="S27" s="183" t="s">
        <v>407</v>
      </c>
      <c r="T27" s="377">
        <v>587908</v>
      </c>
      <c r="U27" s="378">
        <v>13315</v>
      </c>
      <c r="V27" s="377">
        <v>13187</v>
      </c>
      <c r="W27" s="379">
        <f t="shared" si="7"/>
        <v>2.2648101403620974E-2</v>
      </c>
      <c r="X27" s="379">
        <f t="shared" si="8"/>
        <v>2.2430380263578655E-2</v>
      </c>
      <c r="Z27" s="387" t="s">
        <v>12</v>
      </c>
      <c r="AA27" s="58" t="s">
        <v>389</v>
      </c>
      <c r="AB27" s="390">
        <v>104656</v>
      </c>
      <c r="AC27" s="374">
        <v>-29735</v>
      </c>
      <c r="AD27" s="374">
        <v>115025</v>
      </c>
      <c r="AE27" s="374">
        <v>7266</v>
      </c>
      <c r="AF27" s="374">
        <v>-4</v>
      </c>
      <c r="AG27" s="391">
        <f>取引基本表!BH24</f>
        <v>587908</v>
      </c>
      <c r="AH27" s="383">
        <f t="shared" si="9"/>
        <v>0.3354402389489512</v>
      </c>
      <c r="AI27" s="229">
        <f t="shared" si="10"/>
        <v>0.17801424712710151</v>
      </c>
      <c r="AK27" s="387" t="s">
        <v>12</v>
      </c>
      <c r="AL27" s="183" t="s">
        <v>389</v>
      </c>
      <c r="AM27" s="373">
        <f>取引基本表!AR24</f>
        <v>120706</v>
      </c>
      <c r="AN27" s="383">
        <f t="shared" si="6"/>
        <v>1.001616696609949E-2</v>
      </c>
      <c r="AP27" s="387" t="s">
        <v>12</v>
      </c>
      <c r="AQ27" s="183" t="s">
        <v>389</v>
      </c>
      <c r="AR27" s="373">
        <v>245578</v>
      </c>
      <c r="AS27" s="374">
        <v>532923</v>
      </c>
      <c r="AT27" s="374">
        <v>190593</v>
      </c>
      <c r="AU27" s="415">
        <f t="shared" si="11"/>
        <v>342330</v>
      </c>
      <c r="AV27" s="385">
        <v>0.77609965062016961</v>
      </c>
      <c r="AW27" s="386">
        <v>0.22390034937983039</v>
      </c>
    </row>
    <row r="28" spans="1:49">
      <c r="A28" s="387" t="s">
        <v>13</v>
      </c>
      <c r="B28" s="183" t="s">
        <v>197</v>
      </c>
      <c r="C28" s="388">
        <f t="shared" si="0"/>
        <v>0.22512814125204084</v>
      </c>
      <c r="D28" s="389">
        <f t="shared" si="1"/>
        <v>2.8688437249149327E-2</v>
      </c>
      <c r="E28" s="389">
        <f t="shared" si="1"/>
        <v>2.8133457885501985E-2</v>
      </c>
      <c r="F28" s="389">
        <f t="shared" si="2"/>
        <v>0.30733691598411605</v>
      </c>
      <c r="G28" s="389">
        <f t="shared" si="2"/>
        <v>0.17968722251031818</v>
      </c>
      <c r="H28" s="383">
        <f t="shared" si="3"/>
        <v>8.1409051127791718E-3</v>
      </c>
      <c r="K28" s="387" t="s">
        <v>13</v>
      </c>
      <c r="L28" s="183" t="s">
        <v>197</v>
      </c>
      <c r="M28" s="373">
        <f>取引基本表!AX25</f>
        <v>746637</v>
      </c>
      <c r="N28" s="374">
        <f>ABS(取引基本表!BF25)</f>
        <v>578548</v>
      </c>
      <c r="O28" s="375">
        <f t="shared" si="4"/>
        <v>0.77487185874795916</v>
      </c>
      <c r="P28" s="376">
        <f t="shared" si="5"/>
        <v>0.22512814125204084</v>
      </c>
      <c r="R28" s="387" t="s">
        <v>13</v>
      </c>
      <c r="S28" s="183" t="s">
        <v>197</v>
      </c>
      <c r="T28" s="377">
        <v>1126168</v>
      </c>
      <c r="U28" s="378">
        <v>32308</v>
      </c>
      <c r="V28" s="377">
        <v>31683</v>
      </c>
      <c r="W28" s="379">
        <f t="shared" si="7"/>
        <v>2.8688437249149327E-2</v>
      </c>
      <c r="X28" s="379">
        <f t="shared" si="8"/>
        <v>2.8133457885501985E-2</v>
      </c>
      <c r="Z28" s="387" t="s">
        <v>13</v>
      </c>
      <c r="AA28" s="58" t="s">
        <v>197</v>
      </c>
      <c r="AB28" s="390">
        <v>202358</v>
      </c>
      <c r="AC28" s="374">
        <v>20308</v>
      </c>
      <c r="AD28" s="374">
        <v>110557</v>
      </c>
      <c r="AE28" s="374">
        <v>12904</v>
      </c>
      <c r="AF28" s="374">
        <v>-14</v>
      </c>
      <c r="AG28" s="391">
        <f>取引基本表!BH25</f>
        <v>1126168</v>
      </c>
      <c r="AH28" s="383">
        <f t="shared" si="9"/>
        <v>0.30733691598411605</v>
      </c>
      <c r="AI28" s="229">
        <f t="shared" si="10"/>
        <v>0.17968722251031818</v>
      </c>
      <c r="AK28" s="387" t="s">
        <v>13</v>
      </c>
      <c r="AL28" s="183" t="s">
        <v>197</v>
      </c>
      <c r="AM28" s="373">
        <f>取引基本表!AR25</f>
        <v>98107</v>
      </c>
      <c r="AN28" s="383">
        <f t="shared" si="6"/>
        <v>8.1409051127791718E-3</v>
      </c>
      <c r="AP28" s="387" t="s">
        <v>13</v>
      </c>
      <c r="AQ28" s="183" t="s">
        <v>197</v>
      </c>
      <c r="AR28" s="373">
        <v>746637</v>
      </c>
      <c r="AS28" s="374">
        <v>958079</v>
      </c>
      <c r="AT28" s="374">
        <v>578548</v>
      </c>
      <c r="AU28" s="415">
        <f t="shared" si="11"/>
        <v>379531</v>
      </c>
      <c r="AV28" s="385">
        <v>0.77487185874795916</v>
      </c>
      <c r="AW28" s="386">
        <v>0.22512814125204084</v>
      </c>
    </row>
    <row r="29" spans="1:49">
      <c r="A29" s="387" t="s">
        <v>14</v>
      </c>
      <c r="B29" s="183" t="s">
        <v>55</v>
      </c>
      <c r="C29" s="388">
        <f t="shared" si="0"/>
        <v>0.20292812083079403</v>
      </c>
      <c r="D29" s="389">
        <f t="shared" si="1"/>
        <v>7.670374473161555E-2</v>
      </c>
      <c r="E29" s="389">
        <f t="shared" si="1"/>
        <v>6.1557890505000185E-2</v>
      </c>
      <c r="F29" s="389">
        <f t="shared" si="2"/>
        <v>0.40384720428768384</v>
      </c>
      <c r="G29" s="389">
        <f t="shared" si="2"/>
        <v>0.25422836329948895</v>
      </c>
      <c r="H29" s="383">
        <f t="shared" si="3"/>
        <v>1.2173975242294967E-2</v>
      </c>
      <c r="K29" s="387" t="s">
        <v>14</v>
      </c>
      <c r="L29" s="183" t="s">
        <v>55</v>
      </c>
      <c r="M29" s="373">
        <f>取引基本表!AX26</f>
        <v>485704</v>
      </c>
      <c r="N29" s="374">
        <f>ABS(取引基本表!BF26)</f>
        <v>387141</v>
      </c>
      <c r="O29" s="375">
        <f t="shared" si="4"/>
        <v>0.79707187916920597</v>
      </c>
      <c r="P29" s="376">
        <f t="shared" si="5"/>
        <v>0.20292812083079403</v>
      </c>
      <c r="R29" s="387" t="s">
        <v>14</v>
      </c>
      <c r="S29" s="183" t="s">
        <v>55</v>
      </c>
      <c r="T29" s="377">
        <v>457683</v>
      </c>
      <c r="U29" s="378">
        <v>35106</v>
      </c>
      <c r="V29" s="377">
        <v>28174</v>
      </c>
      <c r="W29" s="379">
        <f t="shared" si="7"/>
        <v>7.670374473161555E-2</v>
      </c>
      <c r="X29" s="379">
        <f t="shared" si="8"/>
        <v>6.1557890505000185E-2</v>
      </c>
      <c r="Z29" s="387" t="s">
        <v>14</v>
      </c>
      <c r="AA29" s="58" t="s">
        <v>55</v>
      </c>
      <c r="AB29" s="390">
        <v>116356</v>
      </c>
      <c r="AC29" s="374">
        <v>14283</v>
      </c>
      <c r="AD29" s="374">
        <v>42423</v>
      </c>
      <c r="AE29" s="374">
        <v>11778</v>
      </c>
      <c r="AF29" s="374">
        <v>-6</v>
      </c>
      <c r="AG29" s="391">
        <f>取引基本表!BH26</f>
        <v>457683</v>
      </c>
      <c r="AH29" s="383">
        <f t="shared" si="9"/>
        <v>0.40384720428768384</v>
      </c>
      <c r="AI29" s="229">
        <f t="shared" si="10"/>
        <v>0.25422836329948895</v>
      </c>
      <c r="AK29" s="387" t="s">
        <v>14</v>
      </c>
      <c r="AL29" s="183" t="s">
        <v>55</v>
      </c>
      <c r="AM29" s="373">
        <f>取引基本表!AR26</f>
        <v>146710</v>
      </c>
      <c r="AN29" s="383">
        <f t="shared" si="6"/>
        <v>1.2173975242294967E-2</v>
      </c>
      <c r="AP29" s="387" t="s">
        <v>14</v>
      </c>
      <c r="AQ29" s="183" t="s">
        <v>55</v>
      </c>
      <c r="AR29" s="373">
        <v>485704</v>
      </c>
      <c r="AS29" s="374">
        <v>359120</v>
      </c>
      <c r="AT29" s="374">
        <v>387141</v>
      </c>
      <c r="AU29" s="415">
        <f t="shared" si="11"/>
        <v>-28021</v>
      </c>
      <c r="AV29" s="385">
        <v>0.79707187916920597</v>
      </c>
      <c r="AW29" s="386">
        <v>0.20292812083079403</v>
      </c>
    </row>
    <row r="30" spans="1:49">
      <c r="A30" s="387" t="s">
        <v>15</v>
      </c>
      <c r="B30" s="183" t="s">
        <v>36</v>
      </c>
      <c r="C30" s="388">
        <f t="shared" si="0"/>
        <v>1</v>
      </c>
      <c r="D30" s="389">
        <f t="shared" si="1"/>
        <v>8.6867041025616112E-2</v>
      </c>
      <c r="E30" s="389">
        <f t="shared" si="1"/>
        <v>6.5897217034789901E-2</v>
      </c>
      <c r="F30" s="389">
        <f t="shared" si="2"/>
        <v>0.44336430675838301</v>
      </c>
      <c r="G30" s="389">
        <f t="shared" si="2"/>
        <v>0.34673715455884868</v>
      </c>
      <c r="H30" s="383">
        <f t="shared" si="3"/>
        <v>0</v>
      </c>
      <c r="K30" s="387" t="s">
        <v>15</v>
      </c>
      <c r="L30" s="183" t="s">
        <v>36</v>
      </c>
      <c r="M30" s="373">
        <f>取引基本表!AX27</f>
        <v>1852233</v>
      </c>
      <c r="N30" s="374">
        <f>ABS(取引基本表!BF27)</f>
        <v>0</v>
      </c>
      <c r="O30" s="375">
        <f t="shared" si="4"/>
        <v>0</v>
      </c>
      <c r="P30" s="376">
        <f t="shared" si="5"/>
        <v>1</v>
      </c>
      <c r="R30" s="387" t="s">
        <v>15</v>
      </c>
      <c r="S30" s="183" t="s">
        <v>36</v>
      </c>
      <c r="T30" s="377">
        <v>1852233</v>
      </c>
      <c r="U30" s="378">
        <v>160898</v>
      </c>
      <c r="V30" s="377">
        <v>122057</v>
      </c>
      <c r="W30" s="379">
        <f t="shared" si="7"/>
        <v>8.6867041025616112E-2</v>
      </c>
      <c r="X30" s="379">
        <f t="shared" si="8"/>
        <v>6.5897217034789901E-2</v>
      </c>
      <c r="Z30" s="387" t="s">
        <v>15</v>
      </c>
      <c r="AA30" s="58" t="s">
        <v>36</v>
      </c>
      <c r="AB30" s="390">
        <v>642238</v>
      </c>
      <c r="AC30" s="374">
        <v>49828</v>
      </c>
      <c r="AD30" s="374">
        <v>68346</v>
      </c>
      <c r="AE30" s="374">
        <v>68715</v>
      </c>
      <c r="AF30" s="374">
        <v>-7913</v>
      </c>
      <c r="AG30" s="391">
        <f>取引基本表!BH27</f>
        <v>1852233</v>
      </c>
      <c r="AH30" s="383">
        <f t="shared" si="9"/>
        <v>0.44336430675838301</v>
      </c>
      <c r="AI30" s="229">
        <f t="shared" si="10"/>
        <v>0.34673715455884868</v>
      </c>
      <c r="AK30" s="387" t="s">
        <v>15</v>
      </c>
      <c r="AL30" s="183" t="s">
        <v>36</v>
      </c>
      <c r="AM30" s="373">
        <f>取引基本表!AR27</f>
        <v>0</v>
      </c>
      <c r="AN30" s="383">
        <f t="shared" si="6"/>
        <v>0</v>
      </c>
      <c r="AP30" s="387" t="s">
        <v>15</v>
      </c>
      <c r="AQ30" s="183" t="s">
        <v>36</v>
      </c>
      <c r="AR30" s="373">
        <v>1852233</v>
      </c>
      <c r="AS30" s="374">
        <v>0</v>
      </c>
      <c r="AT30" s="374">
        <v>0</v>
      </c>
      <c r="AU30" s="415">
        <f t="shared" si="11"/>
        <v>0</v>
      </c>
      <c r="AV30" s="385">
        <v>0</v>
      </c>
      <c r="AW30" s="386">
        <v>1</v>
      </c>
    </row>
    <row r="31" spans="1:49">
      <c r="A31" s="387" t="s">
        <v>16</v>
      </c>
      <c r="B31" s="183" t="s">
        <v>198</v>
      </c>
      <c r="C31" s="388">
        <f t="shared" si="0"/>
        <v>0.99667993786519227</v>
      </c>
      <c r="D31" s="389">
        <f t="shared" si="1"/>
        <v>6.5953615120199595E-3</v>
      </c>
      <c r="E31" s="389">
        <f t="shared" si="1"/>
        <v>6.5953615120199595E-3</v>
      </c>
      <c r="F31" s="389">
        <f t="shared" si="2"/>
        <v>0.308369223350977</v>
      </c>
      <c r="G31" s="389">
        <f t="shared" si="2"/>
        <v>7.0744430198025232E-2</v>
      </c>
      <c r="H31" s="383">
        <f t="shared" si="3"/>
        <v>1.5783931066306964E-2</v>
      </c>
      <c r="K31" s="387" t="s">
        <v>16</v>
      </c>
      <c r="L31" s="183" t="s">
        <v>198</v>
      </c>
      <c r="M31" s="373">
        <f>取引基本表!AX28</f>
        <v>1031306</v>
      </c>
      <c r="N31" s="374">
        <f>ABS(取引基本表!BF28)</f>
        <v>3424</v>
      </c>
      <c r="O31" s="375">
        <f t="shared" si="4"/>
        <v>3.3200621348077096E-3</v>
      </c>
      <c r="P31" s="376">
        <f t="shared" si="5"/>
        <v>0.99667993786519227</v>
      </c>
      <c r="R31" s="387" t="s">
        <v>16</v>
      </c>
      <c r="S31" s="183" t="s">
        <v>198</v>
      </c>
      <c r="T31" s="377">
        <v>1095012</v>
      </c>
      <c r="U31" s="378">
        <v>7222</v>
      </c>
      <c r="V31" s="377">
        <v>7222</v>
      </c>
      <c r="W31" s="379">
        <f t="shared" si="7"/>
        <v>6.5953615120199595E-3</v>
      </c>
      <c r="X31" s="379">
        <f t="shared" si="8"/>
        <v>6.5953615120199595E-3</v>
      </c>
      <c r="Z31" s="387" t="s">
        <v>16</v>
      </c>
      <c r="AA31" s="58" t="s">
        <v>198</v>
      </c>
      <c r="AB31" s="390">
        <v>77466</v>
      </c>
      <c r="AC31" s="374">
        <v>47596</v>
      </c>
      <c r="AD31" s="374">
        <v>184901</v>
      </c>
      <c r="AE31" s="374">
        <v>28263</v>
      </c>
      <c r="AF31" s="374">
        <v>-558</v>
      </c>
      <c r="AG31" s="391">
        <f>取引基本表!BH28</f>
        <v>1095012</v>
      </c>
      <c r="AH31" s="383">
        <f t="shared" si="9"/>
        <v>0.308369223350977</v>
      </c>
      <c r="AI31" s="229">
        <f t="shared" si="10"/>
        <v>7.0744430198025232E-2</v>
      </c>
      <c r="AK31" s="387" t="s">
        <v>16</v>
      </c>
      <c r="AL31" s="183" t="s">
        <v>198</v>
      </c>
      <c r="AM31" s="373">
        <f>取引基本表!AR28</f>
        <v>190214</v>
      </c>
      <c r="AN31" s="383">
        <f t="shared" si="6"/>
        <v>1.5783931066306964E-2</v>
      </c>
      <c r="AP31" s="387" t="s">
        <v>16</v>
      </c>
      <c r="AQ31" s="183" t="s">
        <v>198</v>
      </c>
      <c r="AR31" s="373">
        <v>1031306</v>
      </c>
      <c r="AS31" s="374">
        <v>67130</v>
      </c>
      <c r="AT31" s="374">
        <v>3424</v>
      </c>
      <c r="AU31" s="415">
        <f t="shared" si="11"/>
        <v>63706</v>
      </c>
      <c r="AV31" s="385">
        <v>3.3200621348077096E-3</v>
      </c>
      <c r="AW31" s="386">
        <v>0.99667993786519227</v>
      </c>
    </row>
    <row r="32" spans="1:49">
      <c r="A32" s="387" t="s">
        <v>17</v>
      </c>
      <c r="B32" s="183" t="s">
        <v>281</v>
      </c>
      <c r="C32" s="388">
        <f t="shared" si="0"/>
        <v>0.99973750468741629</v>
      </c>
      <c r="D32" s="389">
        <f t="shared" si="1"/>
        <v>1.7896698615548455E-2</v>
      </c>
      <c r="E32" s="389">
        <f t="shared" si="1"/>
        <v>1.7896698615548455E-2</v>
      </c>
      <c r="F32" s="389">
        <f t="shared" si="2"/>
        <v>0.46980830670926516</v>
      </c>
      <c r="G32" s="389">
        <f t="shared" si="2"/>
        <v>0.13654952076677315</v>
      </c>
      <c r="H32" s="383">
        <f t="shared" si="3"/>
        <v>6.1925380029087757E-3</v>
      </c>
      <c r="K32" s="387" t="s">
        <v>17</v>
      </c>
      <c r="L32" s="183" t="s">
        <v>281</v>
      </c>
      <c r="M32" s="373">
        <f>取引基本表!AX29</f>
        <v>186670</v>
      </c>
      <c r="N32" s="374">
        <f>ABS(取引基本表!BF29)</f>
        <v>49</v>
      </c>
      <c r="O32" s="375">
        <f t="shared" si="4"/>
        <v>2.6249531258370389E-4</v>
      </c>
      <c r="P32" s="376">
        <f t="shared" si="5"/>
        <v>0.99973750468741629</v>
      </c>
      <c r="R32" s="387" t="s">
        <v>17</v>
      </c>
      <c r="S32" s="183" t="s">
        <v>281</v>
      </c>
      <c r="T32" s="377">
        <v>187800</v>
      </c>
      <c r="U32" s="378">
        <v>3361</v>
      </c>
      <c r="V32" s="377">
        <v>3361</v>
      </c>
      <c r="W32" s="379">
        <f t="shared" si="7"/>
        <v>1.7896698615548455E-2</v>
      </c>
      <c r="X32" s="379">
        <f t="shared" si="8"/>
        <v>1.7896698615548455E-2</v>
      </c>
      <c r="Z32" s="387" t="s">
        <v>17</v>
      </c>
      <c r="AA32" s="58" t="s">
        <v>281</v>
      </c>
      <c r="AB32" s="390">
        <v>25644</v>
      </c>
      <c r="AC32" s="374">
        <v>23750</v>
      </c>
      <c r="AD32" s="374">
        <v>39387</v>
      </c>
      <c r="AE32" s="374">
        <v>8352</v>
      </c>
      <c r="AF32" s="374">
        <v>-8903</v>
      </c>
      <c r="AG32" s="391">
        <f>取引基本表!BH29</f>
        <v>187800</v>
      </c>
      <c r="AH32" s="383">
        <f t="shared" si="9"/>
        <v>0.46980830670926516</v>
      </c>
      <c r="AI32" s="229">
        <f t="shared" si="10"/>
        <v>0.13654952076677315</v>
      </c>
      <c r="AK32" s="387" t="s">
        <v>17</v>
      </c>
      <c r="AL32" s="183" t="s">
        <v>281</v>
      </c>
      <c r="AM32" s="373">
        <f>取引基本表!AR29</f>
        <v>74627</v>
      </c>
      <c r="AN32" s="383">
        <f t="shared" si="6"/>
        <v>6.1925380029087757E-3</v>
      </c>
      <c r="AP32" s="387" t="s">
        <v>17</v>
      </c>
      <c r="AQ32" s="183" t="s">
        <v>281</v>
      </c>
      <c r="AR32" s="373">
        <v>186670</v>
      </c>
      <c r="AS32" s="374">
        <v>1179</v>
      </c>
      <c r="AT32" s="374">
        <v>49</v>
      </c>
      <c r="AU32" s="415">
        <f t="shared" si="11"/>
        <v>1130</v>
      </c>
      <c r="AV32" s="385">
        <v>2.6249531258370389E-4</v>
      </c>
      <c r="AW32" s="386">
        <v>0.99973750468741629</v>
      </c>
    </row>
    <row r="33" spans="1:49">
      <c r="A33" s="387" t="s">
        <v>18</v>
      </c>
      <c r="B33" s="183" t="s">
        <v>282</v>
      </c>
      <c r="C33" s="388">
        <f t="shared" si="0"/>
        <v>0.92720800471848297</v>
      </c>
      <c r="D33" s="389">
        <f t="shared" si="1"/>
        <v>6.3927479543206545E-2</v>
      </c>
      <c r="E33" s="389">
        <f t="shared" si="1"/>
        <v>6.2471900008991998E-2</v>
      </c>
      <c r="F33" s="389">
        <f t="shared" si="2"/>
        <v>0.61375438359859724</v>
      </c>
      <c r="G33" s="389">
        <f t="shared" si="2"/>
        <v>0.48251618559482062</v>
      </c>
      <c r="H33" s="383">
        <f t="shared" si="3"/>
        <v>1.0711870111293417E-3</v>
      </c>
      <c r="K33" s="387" t="s">
        <v>18</v>
      </c>
      <c r="L33" s="183" t="s">
        <v>282</v>
      </c>
      <c r="M33" s="373">
        <f>取引基本表!AX30</f>
        <v>191587</v>
      </c>
      <c r="N33" s="374">
        <f>ABS(取引基本表!BF30)</f>
        <v>13946</v>
      </c>
      <c r="O33" s="375">
        <f t="shared" si="4"/>
        <v>7.2791995281517016E-2</v>
      </c>
      <c r="P33" s="376">
        <f t="shared" si="5"/>
        <v>0.92720800471848297</v>
      </c>
      <c r="R33" s="387" t="s">
        <v>18</v>
      </c>
      <c r="S33" s="183" t="s">
        <v>282</v>
      </c>
      <c r="T33" s="377">
        <v>177936</v>
      </c>
      <c r="U33" s="378">
        <v>11375</v>
      </c>
      <c r="V33" s="377">
        <v>11116</v>
      </c>
      <c r="W33" s="379">
        <f t="shared" si="7"/>
        <v>6.3927479543206545E-2</v>
      </c>
      <c r="X33" s="379">
        <f t="shared" si="8"/>
        <v>6.2471900008991998E-2</v>
      </c>
      <c r="Z33" s="387" t="s">
        <v>18</v>
      </c>
      <c r="AA33" s="58" t="s">
        <v>282</v>
      </c>
      <c r="AB33" s="390">
        <v>85857</v>
      </c>
      <c r="AC33" s="374">
        <v>6293</v>
      </c>
      <c r="AD33" s="374">
        <v>13748</v>
      </c>
      <c r="AE33" s="374">
        <v>3312</v>
      </c>
      <c r="AF33" s="374">
        <v>-1</v>
      </c>
      <c r="AG33" s="391">
        <f>取引基本表!BH30</f>
        <v>177936</v>
      </c>
      <c r="AH33" s="383">
        <f t="shared" si="9"/>
        <v>0.61375438359859724</v>
      </c>
      <c r="AI33" s="229">
        <f t="shared" si="10"/>
        <v>0.48251618559482062</v>
      </c>
      <c r="AK33" s="387" t="s">
        <v>18</v>
      </c>
      <c r="AL33" s="183" t="s">
        <v>282</v>
      </c>
      <c r="AM33" s="373">
        <f>取引基本表!AR30</f>
        <v>12909</v>
      </c>
      <c r="AN33" s="383">
        <f t="shared" si="6"/>
        <v>1.0711870111293417E-3</v>
      </c>
      <c r="AP33" s="387" t="s">
        <v>18</v>
      </c>
      <c r="AQ33" s="183" t="s">
        <v>282</v>
      </c>
      <c r="AR33" s="373">
        <v>191587</v>
      </c>
      <c r="AS33" s="374">
        <v>295</v>
      </c>
      <c r="AT33" s="374">
        <v>13946</v>
      </c>
      <c r="AU33" s="415">
        <f t="shared" si="11"/>
        <v>-13651</v>
      </c>
      <c r="AV33" s="385">
        <v>7.2791995281517016E-2</v>
      </c>
      <c r="AW33" s="386">
        <v>0.92720800471848297</v>
      </c>
    </row>
    <row r="34" spans="1:49">
      <c r="A34" s="387" t="s">
        <v>19</v>
      </c>
      <c r="B34" s="183" t="s">
        <v>283</v>
      </c>
      <c r="C34" s="388">
        <f t="shared" si="0"/>
        <v>0.43058167090385968</v>
      </c>
      <c r="D34" s="389">
        <f t="shared" si="1"/>
        <v>0.16067471370017011</v>
      </c>
      <c r="E34" s="389">
        <f t="shared" si="1"/>
        <v>0.14658203786750718</v>
      </c>
      <c r="F34" s="389">
        <f t="shared" si="2"/>
        <v>0.66293540075026103</v>
      </c>
      <c r="G34" s="389">
        <f t="shared" si="2"/>
        <v>0.40252218378442245</v>
      </c>
      <c r="H34" s="383">
        <f t="shared" si="3"/>
        <v>0.17332617383102331</v>
      </c>
      <c r="K34" s="387" t="s">
        <v>19</v>
      </c>
      <c r="L34" s="183" t="s">
        <v>283</v>
      </c>
      <c r="M34" s="373">
        <f>取引基本表!AX31</f>
        <v>3906281</v>
      </c>
      <c r="N34" s="374">
        <f>ABS(取引基本表!BF31)</f>
        <v>2224308</v>
      </c>
      <c r="O34" s="375">
        <f t="shared" si="4"/>
        <v>0.56941832909614032</v>
      </c>
      <c r="P34" s="376">
        <f t="shared" si="5"/>
        <v>0.43058167090385968</v>
      </c>
      <c r="R34" s="387" t="s">
        <v>19</v>
      </c>
      <c r="S34" s="183" t="s">
        <v>283</v>
      </c>
      <c r="T34" s="377">
        <v>2877665</v>
      </c>
      <c r="U34" s="378">
        <v>462368</v>
      </c>
      <c r="V34" s="377">
        <v>421814</v>
      </c>
      <c r="W34" s="379">
        <f t="shared" si="7"/>
        <v>0.16067471370017011</v>
      </c>
      <c r="X34" s="379">
        <f t="shared" si="8"/>
        <v>0.14658203786750718</v>
      </c>
      <c r="Z34" s="387" t="s">
        <v>19</v>
      </c>
      <c r="AA34" s="58" t="s">
        <v>283</v>
      </c>
      <c r="AB34" s="390">
        <v>1158324</v>
      </c>
      <c r="AC34" s="374">
        <v>373210</v>
      </c>
      <c r="AD34" s="374">
        <v>258983</v>
      </c>
      <c r="AE34" s="374">
        <v>118567</v>
      </c>
      <c r="AF34" s="374">
        <v>-1378</v>
      </c>
      <c r="AG34" s="391">
        <f>取引基本表!BH31</f>
        <v>2877665</v>
      </c>
      <c r="AH34" s="383">
        <f t="shared" si="9"/>
        <v>0.66293540075026103</v>
      </c>
      <c r="AI34" s="229">
        <f t="shared" si="10"/>
        <v>0.40252218378442245</v>
      </c>
      <c r="AK34" s="387" t="s">
        <v>19</v>
      </c>
      <c r="AL34" s="183" t="s">
        <v>283</v>
      </c>
      <c r="AM34" s="373">
        <f>取引基本表!AR31</f>
        <v>2088774</v>
      </c>
      <c r="AN34" s="383">
        <f t="shared" si="6"/>
        <v>0.17332617383102331</v>
      </c>
      <c r="AP34" s="387" t="s">
        <v>19</v>
      </c>
      <c r="AQ34" s="183" t="s">
        <v>283</v>
      </c>
      <c r="AR34" s="373">
        <v>3906281</v>
      </c>
      <c r="AS34" s="374">
        <v>1195692</v>
      </c>
      <c r="AT34" s="374">
        <v>2224308</v>
      </c>
      <c r="AU34" s="415">
        <f t="shared" si="11"/>
        <v>-1028616</v>
      </c>
      <c r="AV34" s="385">
        <v>0.56941832909614032</v>
      </c>
      <c r="AW34" s="386">
        <v>0.43058167090385968</v>
      </c>
    </row>
    <row r="35" spans="1:49">
      <c r="A35" s="387" t="s">
        <v>20</v>
      </c>
      <c r="B35" s="183" t="s">
        <v>37</v>
      </c>
      <c r="C35" s="388">
        <f t="shared" si="0"/>
        <v>0.85041941808411148</v>
      </c>
      <c r="D35" s="389">
        <f t="shared" si="1"/>
        <v>4.4457450663799247E-2</v>
      </c>
      <c r="E35" s="389">
        <f t="shared" si="1"/>
        <v>4.3787951741632962E-2</v>
      </c>
      <c r="F35" s="389">
        <f t="shared" si="2"/>
        <v>0.64510687312527537</v>
      </c>
      <c r="G35" s="389">
        <f t="shared" si="2"/>
        <v>0.31439227022235533</v>
      </c>
      <c r="H35" s="383">
        <f t="shared" si="3"/>
        <v>5.0116599150103677E-2</v>
      </c>
      <c r="K35" s="387" t="s">
        <v>20</v>
      </c>
      <c r="L35" s="183" t="s">
        <v>37</v>
      </c>
      <c r="M35" s="373">
        <f>取引基本表!AX32</f>
        <v>1263894</v>
      </c>
      <c r="N35" s="374">
        <f>ABS(取引基本表!BF32)</f>
        <v>189054</v>
      </c>
      <c r="O35" s="375">
        <f t="shared" si="4"/>
        <v>0.14958058191588852</v>
      </c>
      <c r="P35" s="376">
        <f t="shared" si="5"/>
        <v>0.85041941808411148</v>
      </c>
      <c r="R35" s="387" t="s">
        <v>20</v>
      </c>
      <c r="S35" s="183" t="s">
        <v>37</v>
      </c>
      <c r="T35" s="377">
        <v>1175506</v>
      </c>
      <c r="U35" s="378">
        <v>52260</v>
      </c>
      <c r="V35" s="377">
        <v>51473</v>
      </c>
      <c r="W35" s="379">
        <f t="shared" si="7"/>
        <v>4.4457450663799247E-2</v>
      </c>
      <c r="X35" s="379">
        <f t="shared" si="8"/>
        <v>4.3787951741632962E-2</v>
      </c>
      <c r="Z35" s="387" t="s">
        <v>20</v>
      </c>
      <c r="AA35" s="58" t="s">
        <v>37</v>
      </c>
      <c r="AB35" s="390">
        <v>369570</v>
      </c>
      <c r="AC35" s="374">
        <v>295320</v>
      </c>
      <c r="AD35" s="374">
        <v>86946</v>
      </c>
      <c r="AE35" s="374">
        <v>24250</v>
      </c>
      <c r="AF35" s="374">
        <v>-17759</v>
      </c>
      <c r="AG35" s="391">
        <f>取引基本表!BH32</f>
        <v>1175506</v>
      </c>
      <c r="AH35" s="383">
        <f t="shared" si="9"/>
        <v>0.64510687312527537</v>
      </c>
      <c r="AI35" s="229">
        <f t="shared" si="10"/>
        <v>0.31439227022235533</v>
      </c>
      <c r="AK35" s="387" t="s">
        <v>20</v>
      </c>
      <c r="AL35" s="183" t="s">
        <v>37</v>
      </c>
      <c r="AM35" s="373">
        <f>取引基本表!AR32</f>
        <v>603961</v>
      </c>
      <c r="AN35" s="383">
        <f t="shared" si="6"/>
        <v>5.0116599150103677E-2</v>
      </c>
      <c r="AP35" s="387" t="s">
        <v>20</v>
      </c>
      <c r="AQ35" s="183" t="s">
        <v>37</v>
      </c>
      <c r="AR35" s="373">
        <v>1263894</v>
      </c>
      <c r="AS35" s="374">
        <v>100666</v>
      </c>
      <c r="AT35" s="374">
        <v>189054</v>
      </c>
      <c r="AU35" s="415">
        <f t="shared" si="11"/>
        <v>-88388</v>
      </c>
      <c r="AV35" s="385">
        <v>0.14958058191588852</v>
      </c>
      <c r="AW35" s="386">
        <v>0.85041941808411148</v>
      </c>
    </row>
    <row r="36" spans="1:49">
      <c r="A36" s="387" t="s">
        <v>21</v>
      </c>
      <c r="B36" s="183" t="s">
        <v>38</v>
      </c>
      <c r="C36" s="388">
        <f t="shared" si="0"/>
        <v>0.99367212085214862</v>
      </c>
      <c r="D36" s="389">
        <f t="shared" si="1"/>
        <v>1.6146279761308086E-2</v>
      </c>
      <c r="E36" s="389">
        <f t="shared" si="1"/>
        <v>1.4152245516969955E-2</v>
      </c>
      <c r="F36" s="389">
        <f t="shared" si="2"/>
        <v>0.84078106922799567</v>
      </c>
      <c r="G36" s="389">
        <f t="shared" si="2"/>
        <v>5.4622350270852466E-2</v>
      </c>
      <c r="H36" s="383">
        <f t="shared" si="3"/>
        <v>0.22260102528255266</v>
      </c>
      <c r="K36" s="387" t="s">
        <v>21</v>
      </c>
      <c r="L36" s="183" t="s">
        <v>38</v>
      </c>
      <c r="M36" s="373">
        <f>取引基本表!AX33</f>
        <v>3229202</v>
      </c>
      <c r="N36" s="374">
        <f>ABS(取引基本表!BF33)</f>
        <v>20434</v>
      </c>
      <c r="O36" s="375">
        <f t="shared" si="4"/>
        <v>6.3278791478513889E-3</v>
      </c>
      <c r="P36" s="376">
        <f t="shared" si="5"/>
        <v>0.99367212085214862</v>
      </c>
      <c r="R36" s="387" t="s">
        <v>21</v>
      </c>
      <c r="S36" s="183" t="s">
        <v>38</v>
      </c>
      <c r="T36" s="377">
        <v>3242171</v>
      </c>
      <c r="U36" s="378">
        <v>52349</v>
      </c>
      <c r="V36" s="377">
        <v>45884</v>
      </c>
      <c r="W36" s="379">
        <f t="shared" si="7"/>
        <v>1.6146279761308086E-2</v>
      </c>
      <c r="X36" s="379">
        <f t="shared" si="8"/>
        <v>1.4152245516969955E-2</v>
      </c>
      <c r="Z36" s="387" t="s">
        <v>21</v>
      </c>
      <c r="AA36" s="58" t="s">
        <v>38</v>
      </c>
      <c r="AB36" s="390">
        <v>177095</v>
      </c>
      <c r="AC36" s="374">
        <v>1297265</v>
      </c>
      <c r="AD36" s="374">
        <v>1092923</v>
      </c>
      <c r="AE36" s="374">
        <v>159502</v>
      </c>
      <c r="AF36" s="374">
        <v>-829</v>
      </c>
      <c r="AG36" s="391">
        <f>取引基本表!BH33</f>
        <v>3242171</v>
      </c>
      <c r="AH36" s="383">
        <f>SUM(AB36:AF36)/AG36</f>
        <v>0.84078106922799567</v>
      </c>
      <c r="AI36" s="229">
        <f>AB36/AG36</f>
        <v>5.4622350270852466E-2</v>
      </c>
      <c r="AK36" s="387" t="s">
        <v>21</v>
      </c>
      <c r="AL36" s="183" t="s">
        <v>38</v>
      </c>
      <c r="AM36" s="373">
        <f>取引基本表!AR33</f>
        <v>2682591</v>
      </c>
      <c r="AN36" s="383">
        <f t="shared" si="6"/>
        <v>0.22260102528255266</v>
      </c>
      <c r="AP36" s="387" t="s">
        <v>21</v>
      </c>
      <c r="AQ36" s="183" t="s">
        <v>38</v>
      </c>
      <c r="AR36" s="373">
        <v>3229202</v>
      </c>
      <c r="AS36" s="374">
        <v>33403</v>
      </c>
      <c r="AT36" s="374">
        <v>20434</v>
      </c>
      <c r="AU36" s="415">
        <f t="shared" si="11"/>
        <v>12969</v>
      </c>
      <c r="AV36" s="385">
        <v>6.3278791478513889E-3</v>
      </c>
      <c r="AW36" s="386">
        <v>0.99367212085214862</v>
      </c>
    </row>
    <row r="37" spans="1:49">
      <c r="A37" s="387" t="s">
        <v>22</v>
      </c>
      <c r="B37" s="183" t="s">
        <v>409</v>
      </c>
      <c r="C37" s="388">
        <f t="shared" si="0"/>
        <v>0.57178358697686016</v>
      </c>
      <c r="D37" s="389">
        <f t="shared" si="1"/>
        <v>7.2142948725191447E-2</v>
      </c>
      <c r="E37" s="389">
        <f t="shared" si="1"/>
        <v>6.9101643267789628E-2</v>
      </c>
      <c r="F37" s="389">
        <f t="shared" si="2"/>
        <v>0.64429400301330442</v>
      </c>
      <c r="G37" s="389">
        <f t="shared" si="2"/>
        <v>0.36884830758302428</v>
      </c>
      <c r="H37" s="383">
        <f t="shared" si="3"/>
        <v>4.5622990798280361E-2</v>
      </c>
      <c r="K37" s="387" t="s">
        <v>22</v>
      </c>
      <c r="L37" s="183" t="s">
        <v>409</v>
      </c>
      <c r="M37" s="373">
        <f>取引基本表!AX34</f>
        <v>1539168</v>
      </c>
      <c r="N37" s="374">
        <f>ABS(取引基本表!BF34)</f>
        <v>659097</v>
      </c>
      <c r="O37" s="375">
        <f t="shared" si="4"/>
        <v>0.42821641302313979</v>
      </c>
      <c r="P37" s="376">
        <f t="shared" si="5"/>
        <v>0.57178358697686016</v>
      </c>
      <c r="R37" s="387" t="s">
        <v>22</v>
      </c>
      <c r="S37" s="183" t="s">
        <v>409</v>
      </c>
      <c r="T37" s="377">
        <v>2035639</v>
      </c>
      <c r="U37" s="378">
        <v>146857</v>
      </c>
      <c r="V37" s="377">
        <v>140666</v>
      </c>
      <c r="W37" s="379">
        <f t="shared" si="7"/>
        <v>7.2142948725191447E-2</v>
      </c>
      <c r="X37" s="379">
        <f t="shared" si="8"/>
        <v>6.9101643267789628E-2</v>
      </c>
      <c r="Z37" s="387" t="s">
        <v>22</v>
      </c>
      <c r="AA37" s="58" t="s">
        <v>409</v>
      </c>
      <c r="AB37" s="390">
        <v>750842</v>
      </c>
      <c r="AC37" s="374">
        <v>152738</v>
      </c>
      <c r="AD37" s="374">
        <v>279843</v>
      </c>
      <c r="AE37" s="374">
        <v>135561</v>
      </c>
      <c r="AF37" s="374">
        <v>-7434</v>
      </c>
      <c r="AG37" s="391">
        <f>取引基本表!BH34</f>
        <v>2035639</v>
      </c>
      <c r="AH37" s="383">
        <f t="shared" si="9"/>
        <v>0.64429400301330442</v>
      </c>
      <c r="AI37" s="229">
        <f t="shared" si="10"/>
        <v>0.36884830758302428</v>
      </c>
      <c r="AK37" s="387" t="s">
        <v>22</v>
      </c>
      <c r="AL37" s="183" t="s">
        <v>409</v>
      </c>
      <c r="AM37" s="373">
        <f>取引基本表!AR34</f>
        <v>549808</v>
      </c>
      <c r="AN37" s="383">
        <f t="shared" si="6"/>
        <v>4.5622990798280361E-2</v>
      </c>
      <c r="AP37" s="387" t="s">
        <v>22</v>
      </c>
      <c r="AQ37" s="183" t="s">
        <v>409</v>
      </c>
      <c r="AR37" s="373">
        <v>1539168</v>
      </c>
      <c r="AS37" s="374">
        <v>1155568</v>
      </c>
      <c r="AT37" s="374">
        <v>659097</v>
      </c>
      <c r="AU37" s="415">
        <f t="shared" si="11"/>
        <v>496471</v>
      </c>
      <c r="AV37" s="385">
        <v>0.42821641302313979</v>
      </c>
      <c r="AW37" s="386">
        <v>0.57178358697686016</v>
      </c>
    </row>
    <row r="38" spans="1:49">
      <c r="A38" s="387" t="s">
        <v>23</v>
      </c>
      <c r="B38" s="183" t="s">
        <v>199</v>
      </c>
      <c r="C38" s="388">
        <f t="shared" si="0"/>
        <v>0.42668283982472699</v>
      </c>
      <c r="D38" s="389">
        <f t="shared" si="1"/>
        <v>3.745569762927526E-2</v>
      </c>
      <c r="E38" s="389">
        <f t="shared" si="1"/>
        <v>3.4218337111297577E-2</v>
      </c>
      <c r="F38" s="389">
        <f t="shared" si="2"/>
        <v>0.52437100026299643</v>
      </c>
      <c r="G38" s="389">
        <f t="shared" si="2"/>
        <v>0.18042179614021467</v>
      </c>
      <c r="H38" s="383">
        <f t="shared" si="3"/>
        <v>3.1385057501308801E-2</v>
      </c>
      <c r="K38" s="387" t="s">
        <v>23</v>
      </c>
      <c r="L38" s="183" t="s">
        <v>199</v>
      </c>
      <c r="M38" s="373">
        <f>取引基本表!AX35</f>
        <v>1393255</v>
      </c>
      <c r="N38" s="374">
        <f>ABS(取引基本表!BF35)</f>
        <v>798777</v>
      </c>
      <c r="O38" s="375">
        <f t="shared" si="4"/>
        <v>0.57331716017527301</v>
      </c>
      <c r="P38" s="376">
        <f t="shared" si="5"/>
        <v>0.42668283982472699</v>
      </c>
      <c r="R38" s="387" t="s">
        <v>23</v>
      </c>
      <c r="S38" s="183" t="s">
        <v>199</v>
      </c>
      <c r="T38" s="377">
        <v>798490</v>
      </c>
      <c r="U38" s="378">
        <v>29908</v>
      </c>
      <c r="V38" s="377">
        <v>27323</v>
      </c>
      <c r="W38" s="379">
        <f t="shared" si="7"/>
        <v>3.745569762927526E-2</v>
      </c>
      <c r="X38" s="379">
        <f t="shared" si="8"/>
        <v>3.4218337111297577E-2</v>
      </c>
      <c r="Z38" s="387" t="s">
        <v>23</v>
      </c>
      <c r="AA38" s="58" t="s">
        <v>199</v>
      </c>
      <c r="AB38" s="390">
        <v>144065</v>
      </c>
      <c r="AC38" s="374">
        <v>138067</v>
      </c>
      <c r="AD38" s="374">
        <v>110912</v>
      </c>
      <c r="AE38" s="374">
        <v>25669</v>
      </c>
      <c r="AF38" s="374">
        <v>-8</v>
      </c>
      <c r="AG38" s="391">
        <f>取引基本表!BH35</f>
        <v>798490</v>
      </c>
      <c r="AH38" s="383">
        <f t="shared" si="9"/>
        <v>0.52437100026299643</v>
      </c>
      <c r="AI38" s="229">
        <f t="shared" si="10"/>
        <v>0.18042179614021467</v>
      </c>
      <c r="AK38" s="387" t="s">
        <v>23</v>
      </c>
      <c r="AL38" s="183" t="s">
        <v>199</v>
      </c>
      <c r="AM38" s="373">
        <f>取引基本表!AR35</f>
        <v>378225</v>
      </c>
      <c r="AN38" s="383">
        <f t="shared" si="6"/>
        <v>3.1385057501308801E-2</v>
      </c>
      <c r="AP38" s="387" t="s">
        <v>23</v>
      </c>
      <c r="AQ38" s="183" t="s">
        <v>199</v>
      </c>
      <c r="AR38" s="373">
        <v>1393255</v>
      </c>
      <c r="AS38" s="374">
        <v>204012</v>
      </c>
      <c r="AT38" s="374">
        <v>798777</v>
      </c>
      <c r="AU38" s="415">
        <f t="shared" si="11"/>
        <v>-594765</v>
      </c>
      <c r="AV38" s="385">
        <v>0.57331716017527301</v>
      </c>
      <c r="AW38" s="386">
        <v>0.42668283982472699</v>
      </c>
    </row>
    <row r="39" spans="1:49">
      <c r="A39" s="387" t="s">
        <v>24</v>
      </c>
      <c r="B39" s="183" t="s">
        <v>39</v>
      </c>
      <c r="C39" s="388">
        <f t="shared" si="0"/>
        <v>1</v>
      </c>
      <c r="D39" s="389">
        <f t="shared" si="1"/>
        <v>5.4632803645743147E-2</v>
      </c>
      <c r="E39" s="389">
        <f t="shared" si="1"/>
        <v>5.4632803645743147E-2</v>
      </c>
      <c r="F39" s="389">
        <f t="shared" si="2"/>
        <v>0.70125652740175148</v>
      </c>
      <c r="G39" s="389">
        <f t="shared" si="2"/>
        <v>0.351753812215997</v>
      </c>
      <c r="H39" s="383">
        <f t="shared" si="3"/>
        <v>2.6196741762610056E-3</v>
      </c>
      <c r="K39" s="387" t="s">
        <v>24</v>
      </c>
      <c r="L39" s="183" t="s">
        <v>39</v>
      </c>
      <c r="M39" s="373">
        <f>取引基本表!AX36</f>
        <v>1218517</v>
      </c>
      <c r="N39" s="374">
        <f>ABS(取引基本表!BF36)</f>
        <v>0</v>
      </c>
      <c r="O39" s="375">
        <f t="shared" si="4"/>
        <v>0</v>
      </c>
      <c r="P39" s="376">
        <f t="shared" si="5"/>
        <v>1</v>
      </c>
      <c r="R39" s="387" t="s">
        <v>24</v>
      </c>
      <c r="S39" s="183" t="s">
        <v>39</v>
      </c>
      <c r="T39" s="377">
        <v>1218517</v>
      </c>
      <c r="U39" s="378">
        <v>66571</v>
      </c>
      <c r="V39" s="377">
        <v>66571</v>
      </c>
      <c r="W39" s="379">
        <f t="shared" si="7"/>
        <v>5.4632803645743147E-2</v>
      </c>
      <c r="X39" s="379">
        <f t="shared" si="8"/>
        <v>5.4632803645743147E-2</v>
      </c>
      <c r="Z39" s="387" t="s">
        <v>24</v>
      </c>
      <c r="AA39" s="58" t="s">
        <v>39</v>
      </c>
      <c r="AB39" s="390">
        <v>428618</v>
      </c>
      <c r="AC39" s="374">
        <v>0</v>
      </c>
      <c r="AD39" s="374">
        <v>423940</v>
      </c>
      <c r="AE39" s="374">
        <v>1935</v>
      </c>
      <c r="AF39" s="374">
        <v>0</v>
      </c>
      <c r="AG39" s="391">
        <f>取引基本表!BH36</f>
        <v>1218517</v>
      </c>
      <c r="AH39" s="383">
        <f t="shared" si="9"/>
        <v>0.70125652740175148</v>
      </c>
      <c r="AI39" s="229">
        <f t="shared" si="10"/>
        <v>0.351753812215997</v>
      </c>
      <c r="AK39" s="387" t="s">
        <v>24</v>
      </c>
      <c r="AL39" s="183" t="s">
        <v>39</v>
      </c>
      <c r="AM39" s="373">
        <f>取引基本表!AR36</f>
        <v>31570</v>
      </c>
      <c r="AN39" s="383">
        <f t="shared" si="6"/>
        <v>2.6196741762610056E-3</v>
      </c>
      <c r="AP39" s="387" t="s">
        <v>24</v>
      </c>
      <c r="AQ39" s="183" t="s">
        <v>39</v>
      </c>
      <c r="AR39" s="373">
        <v>1218517</v>
      </c>
      <c r="AS39" s="374">
        <v>0</v>
      </c>
      <c r="AT39" s="374">
        <v>0</v>
      </c>
      <c r="AU39" s="415">
        <f t="shared" si="11"/>
        <v>0</v>
      </c>
      <c r="AV39" s="385">
        <v>0</v>
      </c>
      <c r="AW39" s="386">
        <v>1</v>
      </c>
    </row>
    <row r="40" spans="1:49">
      <c r="A40" s="387" t="s">
        <v>25</v>
      </c>
      <c r="B40" s="183" t="s">
        <v>40</v>
      </c>
      <c r="C40" s="388">
        <f t="shared" si="0"/>
        <v>0.86812466863195592</v>
      </c>
      <c r="D40" s="389">
        <f t="shared" si="1"/>
        <v>7.8167788596215718E-2</v>
      </c>
      <c r="E40" s="389">
        <f t="shared" si="1"/>
        <v>7.1051953968348291E-2</v>
      </c>
      <c r="F40" s="389">
        <f t="shared" si="2"/>
        <v>0.72849135138041188</v>
      </c>
      <c r="G40" s="389">
        <f t="shared" si="2"/>
        <v>0.5308449982881025</v>
      </c>
      <c r="H40" s="383">
        <f t="shared" si="3"/>
        <v>3.1726768564274997E-2</v>
      </c>
      <c r="K40" s="387" t="s">
        <v>25</v>
      </c>
      <c r="L40" s="183" t="s">
        <v>40</v>
      </c>
      <c r="M40" s="373">
        <f>取引基本表!AX37</f>
        <v>1912526</v>
      </c>
      <c r="N40" s="374">
        <f>ABS(取引基本表!BF37)</f>
        <v>252215</v>
      </c>
      <c r="O40" s="375">
        <f t="shared" si="4"/>
        <v>0.13187533136804414</v>
      </c>
      <c r="P40" s="376">
        <f t="shared" si="5"/>
        <v>0.86812466863195592</v>
      </c>
      <c r="R40" s="387" t="s">
        <v>25</v>
      </c>
      <c r="S40" s="183" t="s">
        <v>40</v>
      </c>
      <c r="T40" s="377">
        <v>1767045</v>
      </c>
      <c r="U40" s="378">
        <v>138126</v>
      </c>
      <c r="V40" s="377">
        <v>125552</v>
      </c>
      <c r="W40" s="379">
        <f t="shared" si="7"/>
        <v>7.8167788596215718E-2</v>
      </c>
      <c r="X40" s="379">
        <f t="shared" si="8"/>
        <v>7.1051953968348291E-2</v>
      </c>
      <c r="Z40" s="387" t="s">
        <v>25</v>
      </c>
      <c r="AA40" s="58" t="s">
        <v>40</v>
      </c>
      <c r="AB40" s="390">
        <v>938027</v>
      </c>
      <c r="AC40" s="374">
        <v>32952</v>
      </c>
      <c r="AD40" s="374">
        <v>299330</v>
      </c>
      <c r="AE40" s="374">
        <v>21645</v>
      </c>
      <c r="AF40" s="374">
        <v>-4677</v>
      </c>
      <c r="AG40" s="391">
        <f>取引基本表!BH37</f>
        <v>1767045</v>
      </c>
      <c r="AH40" s="383">
        <f t="shared" si="9"/>
        <v>0.72849135138041188</v>
      </c>
      <c r="AI40" s="229">
        <f t="shared" si="10"/>
        <v>0.5308449982881025</v>
      </c>
      <c r="AK40" s="387" t="s">
        <v>25</v>
      </c>
      <c r="AL40" s="183" t="s">
        <v>40</v>
      </c>
      <c r="AM40" s="373">
        <f>取引基本表!AR37</f>
        <v>382343</v>
      </c>
      <c r="AN40" s="383">
        <f t="shared" si="6"/>
        <v>3.1726768564274997E-2</v>
      </c>
      <c r="AP40" s="387" t="s">
        <v>25</v>
      </c>
      <c r="AQ40" s="183" t="s">
        <v>40</v>
      </c>
      <c r="AR40" s="373">
        <v>1912526</v>
      </c>
      <c r="AS40" s="374">
        <v>106734</v>
      </c>
      <c r="AT40" s="374">
        <v>252215</v>
      </c>
      <c r="AU40" s="415">
        <f t="shared" si="11"/>
        <v>-145481</v>
      </c>
      <c r="AV40" s="385">
        <v>0.13187533136804414</v>
      </c>
      <c r="AW40" s="386">
        <v>0.86812466863195592</v>
      </c>
    </row>
    <row r="41" spans="1:49">
      <c r="A41" s="387" t="s">
        <v>26</v>
      </c>
      <c r="B41" s="183" t="s">
        <v>285</v>
      </c>
      <c r="C41" s="388">
        <f t="shared" si="0"/>
        <v>0.9999434031873089</v>
      </c>
      <c r="D41" s="389">
        <f t="shared" si="1"/>
        <v>0.10372147914479408</v>
      </c>
      <c r="E41" s="389">
        <f t="shared" si="1"/>
        <v>9.872112035903656E-2</v>
      </c>
      <c r="F41" s="389">
        <f t="shared" si="2"/>
        <v>0.6065809667987323</v>
      </c>
      <c r="G41" s="389">
        <f t="shared" si="2"/>
        <v>0.50163334603597476</v>
      </c>
      <c r="H41" s="383">
        <f t="shared" si="3"/>
        <v>4.605647758626856E-2</v>
      </c>
      <c r="K41" s="387" t="s">
        <v>26</v>
      </c>
      <c r="L41" s="183" t="s">
        <v>285</v>
      </c>
      <c r="M41" s="373">
        <f>取引基本表!AX38</f>
        <v>2862352</v>
      </c>
      <c r="N41" s="374">
        <f>ABS(取引基本表!BF38)</f>
        <v>162</v>
      </c>
      <c r="O41" s="375">
        <f t="shared" si="4"/>
        <v>5.6596812691101581E-5</v>
      </c>
      <c r="P41" s="376">
        <f t="shared" si="5"/>
        <v>0.9999434031873089</v>
      </c>
      <c r="R41" s="387" t="s">
        <v>26</v>
      </c>
      <c r="S41" s="183" t="s">
        <v>285</v>
      </c>
      <c r="T41" s="377">
        <v>2870794</v>
      </c>
      <c r="U41" s="378">
        <v>297763</v>
      </c>
      <c r="V41" s="377">
        <v>283408</v>
      </c>
      <c r="W41" s="379">
        <f t="shared" si="7"/>
        <v>0.10372147914479408</v>
      </c>
      <c r="X41" s="379">
        <f t="shared" si="8"/>
        <v>9.872112035903656E-2</v>
      </c>
      <c r="Z41" s="387" t="s">
        <v>26</v>
      </c>
      <c r="AA41" s="58" t="s">
        <v>285</v>
      </c>
      <c r="AB41" s="390">
        <v>1440086</v>
      </c>
      <c r="AC41" s="374">
        <v>104745</v>
      </c>
      <c r="AD41" s="374">
        <v>187693</v>
      </c>
      <c r="AE41" s="374">
        <v>42435</v>
      </c>
      <c r="AF41" s="374">
        <v>-33590</v>
      </c>
      <c r="AG41" s="391">
        <f>取引基本表!BH38</f>
        <v>2870794</v>
      </c>
      <c r="AH41" s="383">
        <f t="shared" si="9"/>
        <v>0.6065809667987323</v>
      </c>
      <c r="AI41" s="229">
        <f t="shared" si="10"/>
        <v>0.50163334603597476</v>
      </c>
      <c r="AK41" s="387" t="s">
        <v>26</v>
      </c>
      <c r="AL41" s="183" t="s">
        <v>285</v>
      </c>
      <c r="AM41" s="373">
        <f>取引基本表!AR38</f>
        <v>555032</v>
      </c>
      <c r="AN41" s="383">
        <f t="shared" si="6"/>
        <v>4.605647758626856E-2</v>
      </c>
      <c r="AP41" s="387" t="s">
        <v>26</v>
      </c>
      <c r="AQ41" s="183" t="s">
        <v>285</v>
      </c>
      <c r="AR41" s="373">
        <v>2862352</v>
      </c>
      <c r="AS41" s="374">
        <v>8604</v>
      </c>
      <c r="AT41" s="374">
        <v>162</v>
      </c>
      <c r="AU41" s="415">
        <f t="shared" si="11"/>
        <v>8442</v>
      </c>
      <c r="AV41" s="385">
        <v>5.6596812691101581E-5</v>
      </c>
      <c r="AW41" s="386">
        <v>0.9999434031873089</v>
      </c>
    </row>
    <row r="42" spans="1:49">
      <c r="A42" s="387" t="s">
        <v>56</v>
      </c>
      <c r="B42" s="183" t="s">
        <v>391</v>
      </c>
      <c r="C42" s="388">
        <f t="shared" ref="C42:C47" si="12">P42</f>
        <v>0.93692850875802069</v>
      </c>
      <c r="D42" s="389">
        <f t="shared" ref="D42:E47" si="13">W42</f>
        <v>0.13686157986208444</v>
      </c>
      <c r="E42" s="389">
        <f t="shared" si="13"/>
        <v>0.12798116275158378</v>
      </c>
      <c r="F42" s="389">
        <f t="shared" ref="F42:G46" si="14">AH42</f>
        <v>0.57339238661209846</v>
      </c>
      <c r="G42" s="389">
        <f t="shared" si="14"/>
        <v>0.49922072097325781</v>
      </c>
      <c r="H42" s="383">
        <f t="shared" ref="H42:H47" si="15">AN42</f>
        <v>1.1809361738003208E-2</v>
      </c>
      <c r="K42" s="387" t="s">
        <v>56</v>
      </c>
      <c r="L42" s="183" t="s">
        <v>391</v>
      </c>
      <c r="M42" s="373">
        <f>取引基本表!AX39</f>
        <v>189198</v>
      </c>
      <c r="N42" s="374">
        <f>ABS(取引基本表!BF39)</f>
        <v>11933</v>
      </c>
      <c r="O42" s="375">
        <f t="shared" ref="O42:O47" si="16">N42/M42</f>
        <v>6.3071491241979305E-2</v>
      </c>
      <c r="P42" s="376">
        <f t="shared" si="5"/>
        <v>0.93692850875802069</v>
      </c>
      <c r="R42" s="387" t="s">
        <v>56</v>
      </c>
      <c r="S42" s="183" t="s">
        <v>391</v>
      </c>
      <c r="T42" s="377">
        <v>178370</v>
      </c>
      <c r="U42" s="378">
        <v>24412</v>
      </c>
      <c r="V42" s="377">
        <v>22828</v>
      </c>
      <c r="W42" s="379">
        <f t="shared" si="7"/>
        <v>0.13686157986208444</v>
      </c>
      <c r="X42" s="379">
        <f t="shared" si="8"/>
        <v>0.12798116275158378</v>
      </c>
      <c r="Z42" s="387" t="s">
        <v>56</v>
      </c>
      <c r="AA42" s="58" t="s">
        <v>391</v>
      </c>
      <c r="AB42" s="390">
        <v>89046</v>
      </c>
      <c r="AC42" s="374">
        <v>-1024</v>
      </c>
      <c r="AD42" s="374">
        <v>11173</v>
      </c>
      <c r="AE42" s="374">
        <v>6286</v>
      </c>
      <c r="AF42" s="374">
        <v>-3205</v>
      </c>
      <c r="AG42" s="391">
        <f>取引基本表!BH39</f>
        <v>178370</v>
      </c>
      <c r="AH42" s="383">
        <f t="shared" ref="AH42:AH47" si="17">SUM(AB42:AF42)/AG42</f>
        <v>0.57339238661209846</v>
      </c>
      <c r="AI42" s="229">
        <f t="shared" ref="AI42:AI47" si="18">AB42/AG42</f>
        <v>0.49922072097325781</v>
      </c>
      <c r="AK42" s="387" t="s">
        <v>56</v>
      </c>
      <c r="AL42" s="183" t="s">
        <v>391</v>
      </c>
      <c r="AM42" s="373">
        <f>取引基本表!AR39</f>
        <v>142316</v>
      </c>
      <c r="AN42" s="383">
        <f t="shared" si="6"/>
        <v>1.1809361738003208E-2</v>
      </c>
      <c r="AP42" s="387" t="s">
        <v>56</v>
      </c>
      <c r="AQ42" s="183" t="s">
        <v>391</v>
      </c>
      <c r="AR42" s="373">
        <v>189198</v>
      </c>
      <c r="AS42" s="374">
        <v>1105</v>
      </c>
      <c r="AT42" s="374">
        <v>11933</v>
      </c>
      <c r="AU42" s="415">
        <f t="shared" si="11"/>
        <v>-10828</v>
      </c>
      <c r="AV42" s="385">
        <v>6.3071491241979305E-2</v>
      </c>
      <c r="AW42" s="386">
        <v>0.93692850875802069</v>
      </c>
    </row>
    <row r="43" spans="1:49">
      <c r="A43" s="387" t="s">
        <v>200</v>
      </c>
      <c r="B43" s="183" t="s">
        <v>41</v>
      </c>
      <c r="C43" s="388">
        <f t="shared" si="12"/>
        <v>0.64668770435795053</v>
      </c>
      <c r="D43" s="389">
        <f t="shared" si="13"/>
        <v>0.11965406207615147</v>
      </c>
      <c r="E43" s="389">
        <f t="shared" si="13"/>
        <v>0.10089499703022012</v>
      </c>
      <c r="F43" s="389">
        <f t="shared" si="14"/>
        <v>0.5971160790993254</v>
      </c>
      <c r="G43" s="389">
        <f t="shared" si="14"/>
        <v>0.34525361813281841</v>
      </c>
      <c r="H43" s="383">
        <f t="shared" si="15"/>
        <v>1.6687581740348217E-2</v>
      </c>
      <c r="K43" s="387" t="s">
        <v>200</v>
      </c>
      <c r="L43" s="183" t="s">
        <v>41</v>
      </c>
      <c r="M43" s="373">
        <f>取引基本表!AX40</f>
        <v>2629883</v>
      </c>
      <c r="N43" s="374">
        <f>ABS(取引基本表!BF40)</f>
        <v>929170</v>
      </c>
      <c r="O43" s="375">
        <f t="shared" si="16"/>
        <v>0.35331229564204947</v>
      </c>
      <c r="P43" s="376">
        <f t="shared" si="5"/>
        <v>0.64668770435795053</v>
      </c>
      <c r="R43" s="387" t="s">
        <v>200</v>
      </c>
      <c r="S43" s="183" t="s">
        <v>41</v>
      </c>
      <c r="T43" s="377">
        <v>1870509</v>
      </c>
      <c r="U43" s="378">
        <v>223814</v>
      </c>
      <c r="V43" s="377">
        <v>188725</v>
      </c>
      <c r="W43" s="379">
        <f t="shared" si="7"/>
        <v>0.11965406207615147</v>
      </c>
      <c r="X43" s="379">
        <f t="shared" si="8"/>
        <v>0.10089499703022012</v>
      </c>
      <c r="Z43" s="387" t="s">
        <v>200</v>
      </c>
      <c r="AA43" s="58" t="s">
        <v>41</v>
      </c>
      <c r="AB43" s="390">
        <v>645800</v>
      </c>
      <c r="AC43" s="374">
        <v>167303</v>
      </c>
      <c r="AD43" s="374">
        <v>214790</v>
      </c>
      <c r="AE43" s="374">
        <v>89102</v>
      </c>
      <c r="AF43" s="374">
        <v>-84</v>
      </c>
      <c r="AG43" s="391">
        <f>取引基本表!BH40</f>
        <v>1870509</v>
      </c>
      <c r="AH43" s="383">
        <f t="shared" si="17"/>
        <v>0.5971160790993254</v>
      </c>
      <c r="AI43" s="229">
        <f t="shared" si="18"/>
        <v>0.34525361813281841</v>
      </c>
      <c r="AK43" s="387" t="s">
        <v>200</v>
      </c>
      <c r="AL43" s="183" t="s">
        <v>41</v>
      </c>
      <c r="AM43" s="373">
        <f>取引基本表!AR40</f>
        <v>201104</v>
      </c>
      <c r="AN43" s="383">
        <f t="shared" si="6"/>
        <v>1.6687581740348217E-2</v>
      </c>
      <c r="AP43" s="387" t="s">
        <v>200</v>
      </c>
      <c r="AQ43" s="183" t="s">
        <v>41</v>
      </c>
      <c r="AR43" s="373">
        <v>2629883</v>
      </c>
      <c r="AS43" s="374">
        <v>169796</v>
      </c>
      <c r="AT43" s="374">
        <v>929170</v>
      </c>
      <c r="AU43" s="415">
        <f t="shared" si="11"/>
        <v>-759374</v>
      </c>
      <c r="AV43" s="385">
        <v>0.35331229564204947</v>
      </c>
      <c r="AW43" s="386">
        <v>0.64668770435795053</v>
      </c>
    </row>
    <row r="44" spans="1:49">
      <c r="A44" s="387" t="s">
        <v>211</v>
      </c>
      <c r="B44" s="183" t="s">
        <v>357</v>
      </c>
      <c r="C44" s="388">
        <f t="shared" si="12"/>
        <v>0.69156580457188765</v>
      </c>
      <c r="D44" s="389">
        <f t="shared" si="13"/>
        <v>0.14406819380410243</v>
      </c>
      <c r="E44" s="389">
        <f t="shared" si="13"/>
        <v>0.11993705213297758</v>
      </c>
      <c r="F44" s="389">
        <f t="shared" si="14"/>
        <v>0.50862281906626206</v>
      </c>
      <c r="G44" s="389">
        <f t="shared" si="14"/>
        <v>0.27271905819722003</v>
      </c>
      <c r="H44" s="383">
        <f t="shared" si="15"/>
        <v>0.15674397651271663</v>
      </c>
      <c r="K44" s="387" t="s">
        <v>211</v>
      </c>
      <c r="L44" s="183" t="s">
        <v>286</v>
      </c>
      <c r="M44" s="373">
        <f>取引基本表!AX41</f>
        <v>2359988</v>
      </c>
      <c r="N44" s="374">
        <f>ABS(取引基本表!BF41)</f>
        <v>727901</v>
      </c>
      <c r="O44" s="375">
        <f t="shared" si="16"/>
        <v>0.30843419542811235</v>
      </c>
      <c r="P44" s="376">
        <f>1-O44</f>
        <v>0.69156580457188765</v>
      </c>
      <c r="R44" s="387" t="s">
        <v>211</v>
      </c>
      <c r="S44" s="183" t="s">
        <v>383</v>
      </c>
      <c r="T44" s="377">
        <v>2368309</v>
      </c>
      <c r="U44" s="378">
        <v>341198</v>
      </c>
      <c r="V44" s="377">
        <v>284048</v>
      </c>
      <c r="W44" s="379">
        <f t="shared" si="7"/>
        <v>0.14406819380410243</v>
      </c>
      <c r="X44" s="379">
        <f t="shared" si="8"/>
        <v>0.11993705213297758</v>
      </c>
      <c r="Z44" s="387" t="s">
        <v>211</v>
      </c>
      <c r="AA44" s="58" t="s">
        <v>42</v>
      </c>
      <c r="AB44" s="390">
        <v>645883</v>
      </c>
      <c r="AC44" s="374">
        <v>214272</v>
      </c>
      <c r="AD44" s="374">
        <v>217814</v>
      </c>
      <c r="AE44" s="374">
        <v>126621</v>
      </c>
      <c r="AF44" s="374">
        <v>-14</v>
      </c>
      <c r="AG44" s="391">
        <f>取引基本表!BH41</f>
        <v>2368309</v>
      </c>
      <c r="AH44" s="383">
        <f t="shared" si="17"/>
        <v>0.50862281906626206</v>
      </c>
      <c r="AI44" s="229">
        <f t="shared" si="18"/>
        <v>0.27271905819722003</v>
      </c>
      <c r="AK44" s="387" t="s">
        <v>211</v>
      </c>
      <c r="AL44" s="183" t="s">
        <v>42</v>
      </c>
      <c r="AM44" s="373">
        <f>取引基本表!AR41</f>
        <v>1888940</v>
      </c>
      <c r="AN44" s="383">
        <f t="shared" si="6"/>
        <v>0.15674397651271663</v>
      </c>
      <c r="AP44" s="387" t="s">
        <v>206</v>
      </c>
      <c r="AQ44" s="183" t="s">
        <v>42</v>
      </c>
      <c r="AR44" s="373">
        <v>2359988</v>
      </c>
      <c r="AS44" s="374">
        <v>736222</v>
      </c>
      <c r="AT44" s="374">
        <v>727901</v>
      </c>
      <c r="AU44" s="415">
        <f t="shared" si="11"/>
        <v>8321</v>
      </c>
      <c r="AV44" s="385">
        <v>0.30843419542811235</v>
      </c>
      <c r="AW44" s="386">
        <v>0.69156580457188765</v>
      </c>
    </row>
    <row r="45" spans="1:49">
      <c r="A45" s="387" t="s">
        <v>353</v>
      </c>
      <c r="B45" s="183" t="s">
        <v>287</v>
      </c>
      <c r="C45" s="388">
        <f t="shared" si="12"/>
        <v>1</v>
      </c>
      <c r="D45" s="389">
        <f t="shared" si="13"/>
        <v>0</v>
      </c>
      <c r="E45" s="389">
        <f t="shared" si="13"/>
        <v>0</v>
      </c>
      <c r="F45" s="389">
        <f t="shared" si="14"/>
        <v>0</v>
      </c>
      <c r="G45" s="389">
        <f t="shared" si="14"/>
        <v>0</v>
      </c>
      <c r="H45" s="383">
        <f t="shared" si="15"/>
        <v>0</v>
      </c>
      <c r="K45" s="387" t="s">
        <v>353</v>
      </c>
      <c r="L45" s="183" t="s">
        <v>287</v>
      </c>
      <c r="M45" s="373">
        <f>取引基本表!AX42</f>
        <v>53866</v>
      </c>
      <c r="N45" s="374">
        <f>ABS(取引基本表!BF42)</f>
        <v>0</v>
      </c>
      <c r="O45" s="375">
        <f t="shared" si="16"/>
        <v>0</v>
      </c>
      <c r="P45" s="376">
        <f>1-O45</f>
        <v>1</v>
      </c>
      <c r="R45" s="387" t="s">
        <v>353</v>
      </c>
      <c r="S45" s="183" t="s">
        <v>287</v>
      </c>
      <c r="T45" s="377">
        <v>53866</v>
      </c>
      <c r="U45" s="378">
        <v>0</v>
      </c>
      <c r="V45" s="377">
        <v>0</v>
      </c>
      <c r="W45" s="379">
        <f t="shared" si="7"/>
        <v>0</v>
      </c>
      <c r="X45" s="379">
        <f t="shared" si="8"/>
        <v>0</v>
      </c>
      <c r="Z45" s="387" t="s">
        <v>353</v>
      </c>
      <c r="AA45" s="58" t="s">
        <v>287</v>
      </c>
      <c r="AB45" s="390">
        <v>0</v>
      </c>
      <c r="AC45" s="374">
        <v>0</v>
      </c>
      <c r="AD45" s="374">
        <v>0</v>
      </c>
      <c r="AE45" s="374">
        <v>0</v>
      </c>
      <c r="AF45" s="374">
        <v>0</v>
      </c>
      <c r="AG45" s="391">
        <f>取引基本表!BH42</f>
        <v>53866</v>
      </c>
      <c r="AH45" s="383">
        <v>0</v>
      </c>
      <c r="AI45" s="229">
        <v>0</v>
      </c>
      <c r="AK45" s="387" t="s">
        <v>353</v>
      </c>
      <c r="AL45" s="183" t="s">
        <v>287</v>
      </c>
      <c r="AM45" s="373">
        <f>取引基本表!AR42</f>
        <v>0</v>
      </c>
      <c r="AN45" s="383">
        <f t="shared" si="6"/>
        <v>0</v>
      </c>
      <c r="AP45" s="387" t="s">
        <v>207</v>
      </c>
      <c r="AQ45" s="183" t="s">
        <v>287</v>
      </c>
      <c r="AR45" s="373">
        <v>53866</v>
      </c>
      <c r="AS45" s="374">
        <v>0</v>
      </c>
      <c r="AT45" s="374">
        <v>0</v>
      </c>
      <c r="AU45" s="415">
        <f t="shared" si="11"/>
        <v>0</v>
      </c>
      <c r="AV45" s="385">
        <v>0</v>
      </c>
      <c r="AW45" s="386">
        <v>1</v>
      </c>
    </row>
    <row r="46" spans="1:49">
      <c r="A46" s="387" t="s">
        <v>354</v>
      </c>
      <c r="B46" s="183" t="s">
        <v>288</v>
      </c>
      <c r="C46" s="388">
        <f t="shared" si="12"/>
        <v>0.99300149364803736</v>
      </c>
      <c r="D46" s="389">
        <f t="shared" si="13"/>
        <v>2.303242583452741E-3</v>
      </c>
      <c r="E46" s="389">
        <f t="shared" si="13"/>
        <v>2.2926285623308391E-3</v>
      </c>
      <c r="F46" s="389">
        <f t="shared" si="14"/>
        <v>0.42786180544499286</v>
      </c>
      <c r="G46" s="389">
        <f t="shared" si="14"/>
        <v>1.2662527198429125E-2</v>
      </c>
      <c r="H46" s="383">
        <f t="shared" si="15"/>
        <v>3.642815848522589E-5</v>
      </c>
      <c r="K46" s="387" t="s">
        <v>354</v>
      </c>
      <c r="L46" s="183" t="s">
        <v>288</v>
      </c>
      <c r="M46" s="373">
        <f>取引基本表!AX43</f>
        <v>189469</v>
      </c>
      <c r="N46" s="374">
        <f>ABS(取引基本表!BF43)</f>
        <v>1326</v>
      </c>
      <c r="O46" s="375">
        <f t="shared" si="16"/>
        <v>6.99850635196259E-3</v>
      </c>
      <c r="P46" s="376">
        <f>1-O46</f>
        <v>0.99300149364803736</v>
      </c>
      <c r="R46" s="387" t="s">
        <v>354</v>
      </c>
      <c r="S46" s="183" t="s">
        <v>288</v>
      </c>
      <c r="T46" s="377">
        <v>188430</v>
      </c>
      <c r="U46" s="378">
        <v>434</v>
      </c>
      <c r="V46" s="377">
        <v>432</v>
      </c>
      <c r="W46" s="379">
        <f t="shared" si="7"/>
        <v>2.303242583452741E-3</v>
      </c>
      <c r="X46" s="379">
        <f t="shared" si="8"/>
        <v>2.2926285623308391E-3</v>
      </c>
      <c r="Z46" s="387" t="s">
        <v>354</v>
      </c>
      <c r="AA46" s="58" t="s">
        <v>288</v>
      </c>
      <c r="AB46" s="390">
        <v>2386</v>
      </c>
      <c r="AC46" s="374">
        <v>66650</v>
      </c>
      <c r="AD46" s="374">
        <v>9241</v>
      </c>
      <c r="AE46" s="374">
        <v>3298</v>
      </c>
      <c r="AF46" s="374">
        <v>-953</v>
      </c>
      <c r="AG46" s="391">
        <f>取引基本表!BH43</f>
        <v>188430</v>
      </c>
      <c r="AH46" s="383">
        <f t="shared" si="17"/>
        <v>0.42786180544499286</v>
      </c>
      <c r="AI46" s="229">
        <f t="shared" si="18"/>
        <v>1.2662527198429125E-2</v>
      </c>
      <c r="AK46" s="387" t="s">
        <v>354</v>
      </c>
      <c r="AL46" s="183" t="s">
        <v>288</v>
      </c>
      <c r="AM46" s="373">
        <f>取引基本表!AR43</f>
        <v>439</v>
      </c>
      <c r="AN46" s="383">
        <f t="shared" si="6"/>
        <v>3.642815848522589E-5</v>
      </c>
      <c r="AP46" s="387" t="s">
        <v>208</v>
      </c>
      <c r="AQ46" s="183" t="s">
        <v>288</v>
      </c>
      <c r="AR46" s="373">
        <v>189469</v>
      </c>
      <c r="AS46" s="374">
        <v>287</v>
      </c>
      <c r="AT46" s="374">
        <v>1326</v>
      </c>
      <c r="AU46" s="415">
        <f t="shared" si="11"/>
        <v>-1039</v>
      </c>
      <c r="AV46" s="385">
        <v>6.99850635196259E-3</v>
      </c>
      <c r="AW46" s="386">
        <v>0.99300149364803736</v>
      </c>
    </row>
    <row r="47" spans="1:49">
      <c r="A47" s="394" t="s">
        <v>361</v>
      </c>
      <c r="B47" s="395" t="s">
        <v>43</v>
      </c>
      <c r="C47" s="230">
        <f t="shared" si="12"/>
        <v>0.58532523599566522</v>
      </c>
      <c r="D47" s="231">
        <f t="shared" si="13"/>
        <v>6.4581730562403572E-2</v>
      </c>
      <c r="E47" s="231">
        <f t="shared" si="13"/>
        <v>5.7136770824146227E-2</v>
      </c>
      <c r="F47" s="231">
        <f>AH47</f>
        <v>0.5063294671067512</v>
      </c>
      <c r="G47" s="231">
        <f>AI47</f>
        <v>0.25475569279079324</v>
      </c>
      <c r="H47" s="396">
        <f t="shared" si="15"/>
        <v>1</v>
      </c>
      <c r="K47" s="394" t="s">
        <v>361</v>
      </c>
      <c r="L47" s="397" t="s">
        <v>43</v>
      </c>
      <c r="M47" s="398">
        <f>取引基本表!AX44</f>
        <v>40027642</v>
      </c>
      <c r="N47" s="399">
        <f>ABS(取引基本表!BF44)</f>
        <v>16598453</v>
      </c>
      <c r="O47" s="400">
        <f t="shared" si="16"/>
        <v>0.41467476400433478</v>
      </c>
      <c r="P47" s="401">
        <f>1-O47</f>
        <v>0.58532523599566522</v>
      </c>
      <c r="R47" s="394" t="s">
        <v>361</v>
      </c>
      <c r="S47" s="397" t="s">
        <v>43</v>
      </c>
      <c r="T47" s="402">
        <f>SUM(T8:T46)</f>
        <v>38958572</v>
      </c>
      <c r="U47" s="402">
        <f>SUM(U8:U46)</f>
        <v>2516012</v>
      </c>
      <c r="V47" s="402">
        <f>SUM(V8:V46)</f>
        <v>2225967</v>
      </c>
      <c r="W47" s="403">
        <f t="shared" si="7"/>
        <v>6.4581730562403572E-2</v>
      </c>
      <c r="X47" s="403">
        <f t="shared" si="8"/>
        <v>5.7136770824146227E-2</v>
      </c>
      <c r="Z47" s="394" t="s">
        <v>361</v>
      </c>
      <c r="AA47" s="404" t="s">
        <v>43</v>
      </c>
      <c r="AB47" s="405">
        <f t="shared" ref="AB47:AG47" si="19">SUM(AB8:AB46)</f>
        <v>9924918</v>
      </c>
      <c r="AC47" s="399">
        <f t="shared" si="19"/>
        <v>3774641</v>
      </c>
      <c r="AD47" s="399">
        <f t="shared" si="19"/>
        <v>4949195</v>
      </c>
      <c r="AE47" s="399">
        <f t="shared" si="19"/>
        <v>1186324</v>
      </c>
      <c r="AF47" s="399">
        <f t="shared" si="19"/>
        <v>-109205</v>
      </c>
      <c r="AG47" s="406">
        <f t="shared" si="19"/>
        <v>38958572</v>
      </c>
      <c r="AH47" s="396">
        <f t="shared" si="17"/>
        <v>0.5063294671067512</v>
      </c>
      <c r="AI47" s="232">
        <f t="shared" si="18"/>
        <v>0.25475569279079324</v>
      </c>
      <c r="AK47" s="394" t="s">
        <v>361</v>
      </c>
      <c r="AL47" s="397" t="s">
        <v>43</v>
      </c>
      <c r="AM47" s="398">
        <f>取引基本表!AR44</f>
        <v>12051117</v>
      </c>
      <c r="AN47" s="396">
        <f t="shared" si="6"/>
        <v>1</v>
      </c>
      <c r="AP47" s="394" t="s">
        <v>209</v>
      </c>
      <c r="AQ47" s="397" t="s">
        <v>43</v>
      </c>
      <c r="AR47" s="398">
        <f>SUM(AR8:AR46)</f>
        <v>40027642</v>
      </c>
      <c r="AS47" s="405">
        <f t="shared" ref="AS47:AT47" si="20">SUM(AS8:AS46)</f>
        <v>15529383</v>
      </c>
      <c r="AT47" s="406">
        <f t="shared" si="20"/>
        <v>16598453</v>
      </c>
      <c r="AU47" s="416">
        <f t="shared" si="11"/>
        <v>-1069070</v>
      </c>
      <c r="AV47" s="408">
        <v>0.41467476400433478</v>
      </c>
      <c r="AW47" s="409">
        <v>0.58532523599566522</v>
      </c>
    </row>
    <row r="48" spans="1:49">
      <c r="A48" s="410" t="s">
        <v>405</v>
      </c>
      <c r="K48" s="410" t="s">
        <v>405</v>
      </c>
      <c r="R48" s="410" t="s">
        <v>408</v>
      </c>
      <c r="Z48" s="127" t="s">
        <v>408</v>
      </c>
      <c r="AK48" s="410" t="s">
        <v>405</v>
      </c>
      <c r="AP48" s="410" t="s">
        <v>405</v>
      </c>
      <c r="AU48" s="417"/>
      <c r="AV48" s="411"/>
      <c r="AW48" s="411"/>
    </row>
    <row r="49" spans="43:49">
      <c r="AQ49" s="127" t="s">
        <v>435</v>
      </c>
      <c r="AR49" s="412">
        <f>SUM(AR12:AR29)+AR45</f>
        <v>12832740</v>
      </c>
      <c r="AS49" s="412">
        <f>SUM(AS12:AS29)+AS45</f>
        <v>11636808</v>
      </c>
      <c r="AT49" s="412">
        <f>SUM(AT12:AT29)+AT45</f>
        <v>9681624</v>
      </c>
      <c r="AU49" s="417">
        <f>SUM(AU12:AU29)+AU45</f>
        <v>1955184</v>
      </c>
      <c r="AV49" s="413">
        <f>AT49/AR49</f>
        <v>0.75444714067299734</v>
      </c>
      <c r="AW49" s="413">
        <f>1-AV49</f>
        <v>0.24555285932700266</v>
      </c>
    </row>
    <row r="50" spans="43:49">
      <c r="AQ50" s="127" t="s">
        <v>436</v>
      </c>
      <c r="AR50" s="412">
        <f>SUM(AR8:AR11)+SUM(AR30:AR44)+AR46</f>
        <v>27194902</v>
      </c>
      <c r="AS50" s="412">
        <f>SUM(AS8:AS11)+SUM(AS30:AS44)+AS46</f>
        <v>3892575</v>
      </c>
      <c r="AT50" s="412">
        <f>SUM(AT8:AT11)+SUM(AT30:AT44)+AT46</f>
        <v>6916829</v>
      </c>
      <c r="AU50" s="417">
        <f>SUM(AU8:AU11)+SUM(AU30:AU44)+AU46</f>
        <v>-3024254</v>
      </c>
      <c r="AV50" s="413">
        <f>AT50/AR50</f>
        <v>0.25434285440705029</v>
      </c>
      <c r="AW50" s="413">
        <f>1-AV50</f>
        <v>0.74565714559294971</v>
      </c>
    </row>
    <row r="51" spans="43:49">
      <c r="AR51" s="414"/>
      <c r="AS51" s="414"/>
      <c r="AT51" s="414"/>
      <c r="AU51" s="414"/>
    </row>
    <row r="52" spans="43:49">
      <c r="AR52" s="414" t="s">
        <v>437</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L119"/>
  <sheetViews>
    <sheetView zoomScaleNormal="100" workbookViewId="0">
      <pane xSplit="2" ySplit="4" topLeftCell="C5" activePane="bottomRight" state="frozen"/>
      <selection activeCell="F63" sqref="F63"/>
      <selection pane="topRight" activeCell="F63" sqref="F63"/>
      <selection pane="bottomLeft" activeCell="F63" sqref="F63"/>
      <selection pane="bottomRight" activeCell="B4" sqref="B4"/>
    </sheetView>
  </sheetViews>
  <sheetFormatPr defaultColWidth="9" defaultRowHeight="12"/>
  <cols>
    <col min="1" max="1" width="3.625" style="2" customWidth="1"/>
    <col min="2" max="2" width="24.75" style="127" bestFit="1" customWidth="1"/>
    <col min="3" max="60" width="9.125" style="127" customWidth="1"/>
    <col min="61" max="61" width="4.75" style="127" customWidth="1"/>
    <col min="62" max="63" width="9.25" style="127" bestFit="1" customWidth="1"/>
    <col min="64" max="64" width="10.5" style="127" bestFit="1" customWidth="1"/>
    <col min="65" max="16384" width="9" style="127"/>
  </cols>
  <sheetData>
    <row r="1" spans="1:64" ht="13.5">
      <c r="A1" s="174" t="s">
        <v>402</v>
      </c>
      <c r="E1" s="127" t="s">
        <v>360</v>
      </c>
      <c r="G1" s="127" t="s">
        <v>289</v>
      </c>
    </row>
    <row r="2" spans="1:64">
      <c r="A2" s="2" t="s">
        <v>333</v>
      </c>
      <c r="BG2" s="127" t="s">
        <v>0</v>
      </c>
      <c r="BH2" s="233"/>
      <c r="BL2" s="233" t="s">
        <v>0</v>
      </c>
    </row>
    <row r="3" spans="1:64">
      <c r="A3" s="418" t="s">
        <v>1</v>
      </c>
      <c r="B3" s="419"/>
      <c r="C3" s="176" t="s">
        <v>272</v>
      </c>
      <c r="D3" s="176" t="s">
        <v>226</v>
      </c>
      <c r="E3" s="176" t="s">
        <v>227</v>
      </c>
      <c r="F3" s="176" t="s">
        <v>228</v>
      </c>
      <c r="G3" s="176" t="s">
        <v>229</v>
      </c>
      <c r="H3" s="176" t="s">
        <v>230</v>
      </c>
      <c r="I3" s="176" t="s">
        <v>231</v>
      </c>
      <c r="J3" s="176" t="s">
        <v>232</v>
      </c>
      <c r="K3" s="176" t="s">
        <v>233</v>
      </c>
      <c r="L3" s="176" t="s">
        <v>2</v>
      </c>
      <c r="M3" s="176" t="s">
        <v>3</v>
      </c>
      <c r="N3" s="176" t="s">
        <v>4</v>
      </c>
      <c r="O3" s="176" t="s">
        <v>5</v>
      </c>
      <c r="P3" s="176" t="s">
        <v>6</v>
      </c>
      <c r="Q3" s="176" t="s">
        <v>7</v>
      </c>
      <c r="R3" s="176" t="s">
        <v>8</v>
      </c>
      <c r="S3" s="176" t="s">
        <v>9</v>
      </c>
      <c r="T3" s="176" t="s">
        <v>10</v>
      </c>
      <c r="U3" s="176" t="s">
        <v>11</v>
      </c>
      <c r="V3" s="176" t="s">
        <v>12</v>
      </c>
      <c r="W3" s="176" t="s">
        <v>13</v>
      </c>
      <c r="X3" s="176" t="s">
        <v>14</v>
      </c>
      <c r="Y3" s="176" t="s">
        <v>15</v>
      </c>
      <c r="Z3" s="176" t="s">
        <v>16</v>
      </c>
      <c r="AA3" s="176" t="s">
        <v>17</v>
      </c>
      <c r="AB3" s="176" t="s">
        <v>18</v>
      </c>
      <c r="AC3" s="176" t="s">
        <v>19</v>
      </c>
      <c r="AD3" s="176" t="s">
        <v>20</v>
      </c>
      <c r="AE3" s="176" t="s">
        <v>21</v>
      </c>
      <c r="AF3" s="176" t="s">
        <v>22</v>
      </c>
      <c r="AG3" s="176" t="s">
        <v>23</v>
      </c>
      <c r="AH3" s="176" t="s">
        <v>24</v>
      </c>
      <c r="AI3" s="176" t="s">
        <v>25</v>
      </c>
      <c r="AJ3" s="176" t="s">
        <v>26</v>
      </c>
      <c r="AK3" s="176" t="s">
        <v>56</v>
      </c>
      <c r="AL3" s="176" t="s">
        <v>200</v>
      </c>
      <c r="AM3" s="176">
        <v>37</v>
      </c>
      <c r="AN3" s="176">
        <v>38</v>
      </c>
      <c r="AO3" s="176">
        <v>39</v>
      </c>
      <c r="AP3" s="349">
        <v>40</v>
      </c>
      <c r="AQ3" s="176">
        <v>41</v>
      </c>
      <c r="AR3" s="176">
        <v>42</v>
      </c>
      <c r="AS3" s="176">
        <v>43</v>
      </c>
      <c r="AT3" s="176">
        <v>44</v>
      </c>
      <c r="AU3" s="176">
        <v>45</v>
      </c>
      <c r="AV3" s="176">
        <v>46</v>
      </c>
      <c r="AW3" s="176">
        <v>47</v>
      </c>
      <c r="AX3" s="176">
        <v>48</v>
      </c>
      <c r="AY3" s="176">
        <v>49</v>
      </c>
      <c r="AZ3" s="420">
        <v>50</v>
      </c>
      <c r="BA3" s="420">
        <v>51</v>
      </c>
      <c r="BB3" s="176">
        <v>52</v>
      </c>
      <c r="BC3" s="176">
        <v>53</v>
      </c>
      <c r="BD3" s="176">
        <v>54</v>
      </c>
      <c r="BE3" s="176">
        <v>55</v>
      </c>
      <c r="BF3" s="176">
        <v>56</v>
      </c>
      <c r="BG3" s="176">
        <v>57</v>
      </c>
      <c r="BH3" s="349">
        <v>58</v>
      </c>
      <c r="BJ3" s="117"/>
      <c r="BK3" s="62"/>
      <c r="BL3" s="349"/>
    </row>
    <row r="4" spans="1:64" ht="33" customHeight="1">
      <c r="A4" s="421"/>
      <c r="B4" s="422" t="s">
        <v>359</v>
      </c>
      <c r="C4" s="423" t="s">
        <v>273</v>
      </c>
      <c r="D4" s="423" t="s">
        <v>274</v>
      </c>
      <c r="E4" s="423" t="s">
        <v>275</v>
      </c>
      <c r="F4" s="423" t="s">
        <v>27</v>
      </c>
      <c r="G4" s="423" t="s">
        <v>196</v>
      </c>
      <c r="H4" s="423" t="s">
        <v>28</v>
      </c>
      <c r="I4" s="423" t="s">
        <v>276</v>
      </c>
      <c r="J4" s="423" t="s">
        <v>29</v>
      </c>
      <c r="K4" s="423" t="s">
        <v>30</v>
      </c>
      <c r="L4" s="423" t="s">
        <v>403</v>
      </c>
      <c r="M4" s="423" t="s">
        <v>31</v>
      </c>
      <c r="N4" s="423" t="s">
        <v>32</v>
      </c>
      <c r="O4" s="423" t="s">
        <v>33</v>
      </c>
      <c r="P4" s="423" t="s">
        <v>34</v>
      </c>
      <c r="Q4" s="423" t="s">
        <v>277</v>
      </c>
      <c r="R4" s="423" t="s">
        <v>278</v>
      </c>
      <c r="S4" s="423" t="s">
        <v>279</v>
      </c>
      <c r="T4" s="423" t="s">
        <v>280</v>
      </c>
      <c r="U4" s="423" t="s">
        <v>35</v>
      </c>
      <c r="V4" s="423" t="s">
        <v>404</v>
      </c>
      <c r="W4" s="423" t="s">
        <v>197</v>
      </c>
      <c r="X4" s="423" t="s">
        <v>55</v>
      </c>
      <c r="Y4" s="423" t="s">
        <v>36</v>
      </c>
      <c r="Z4" s="423" t="s">
        <v>198</v>
      </c>
      <c r="AA4" s="423" t="s">
        <v>281</v>
      </c>
      <c r="AB4" s="423" t="s">
        <v>282</v>
      </c>
      <c r="AC4" s="423" t="s">
        <v>283</v>
      </c>
      <c r="AD4" s="423" t="s">
        <v>37</v>
      </c>
      <c r="AE4" s="423" t="s">
        <v>38</v>
      </c>
      <c r="AF4" s="423" t="s">
        <v>409</v>
      </c>
      <c r="AG4" s="423" t="s">
        <v>199</v>
      </c>
      <c r="AH4" s="423" t="s">
        <v>39</v>
      </c>
      <c r="AI4" s="423" t="s">
        <v>40</v>
      </c>
      <c r="AJ4" s="423" t="s">
        <v>285</v>
      </c>
      <c r="AK4" s="423" t="s">
        <v>391</v>
      </c>
      <c r="AL4" s="423" t="s">
        <v>41</v>
      </c>
      <c r="AM4" s="423" t="s">
        <v>357</v>
      </c>
      <c r="AN4" s="423" t="s">
        <v>287</v>
      </c>
      <c r="AO4" s="423" t="s">
        <v>288</v>
      </c>
      <c r="AP4" s="180" t="s">
        <v>43</v>
      </c>
      <c r="AQ4" s="423" t="s">
        <v>57</v>
      </c>
      <c r="AR4" s="423" t="s">
        <v>44</v>
      </c>
      <c r="AS4" s="423" t="s">
        <v>45</v>
      </c>
      <c r="AT4" s="423" t="s">
        <v>366</v>
      </c>
      <c r="AU4" s="423" t="s">
        <v>365</v>
      </c>
      <c r="AV4" s="423" t="s">
        <v>46</v>
      </c>
      <c r="AW4" s="423" t="s">
        <v>364</v>
      </c>
      <c r="AX4" s="423" t="s">
        <v>363</v>
      </c>
      <c r="AY4" s="423" t="s">
        <v>47</v>
      </c>
      <c r="AZ4" s="423" t="s">
        <v>48</v>
      </c>
      <c r="BA4" s="423" t="s">
        <v>374</v>
      </c>
      <c r="BB4" s="423" t="s">
        <v>49</v>
      </c>
      <c r="BC4" s="423" t="s">
        <v>50</v>
      </c>
      <c r="BD4" s="423" t="s">
        <v>51</v>
      </c>
      <c r="BE4" s="423" t="s">
        <v>52</v>
      </c>
      <c r="BF4" s="423" t="s">
        <v>53</v>
      </c>
      <c r="BG4" s="423" t="s">
        <v>54</v>
      </c>
      <c r="BH4" s="180" t="s">
        <v>362</v>
      </c>
      <c r="BJ4" s="424" t="s">
        <v>269</v>
      </c>
      <c r="BK4" s="425" t="s">
        <v>270</v>
      </c>
      <c r="BL4" s="359" t="s">
        <v>438</v>
      </c>
    </row>
    <row r="5" spans="1:64">
      <c r="A5" s="369" t="s">
        <v>272</v>
      </c>
      <c r="B5" s="183" t="s">
        <v>273</v>
      </c>
      <c r="C5" s="426">
        <v>24146</v>
      </c>
      <c r="D5" s="426">
        <v>11</v>
      </c>
      <c r="E5" s="426">
        <v>0</v>
      </c>
      <c r="F5" s="426">
        <v>0</v>
      </c>
      <c r="G5" s="426">
        <v>322440</v>
      </c>
      <c r="H5" s="426">
        <v>685</v>
      </c>
      <c r="I5" s="426">
        <v>72</v>
      </c>
      <c r="J5" s="426">
        <v>1770</v>
      </c>
      <c r="K5" s="426">
        <v>0</v>
      </c>
      <c r="L5" s="426">
        <v>2962</v>
      </c>
      <c r="M5" s="426">
        <v>11</v>
      </c>
      <c r="N5" s="426">
        <v>0</v>
      </c>
      <c r="O5" s="426">
        <v>1</v>
      </c>
      <c r="P5" s="426">
        <v>0</v>
      </c>
      <c r="Q5" s="426">
        <v>0</v>
      </c>
      <c r="R5" s="426">
        <v>0</v>
      </c>
      <c r="S5" s="426">
        <v>0</v>
      </c>
      <c r="T5" s="426">
        <v>0</v>
      </c>
      <c r="U5" s="426">
        <v>0</v>
      </c>
      <c r="V5" s="426">
        <v>0</v>
      </c>
      <c r="W5" s="426">
        <v>0</v>
      </c>
      <c r="X5" s="426">
        <v>2075</v>
      </c>
      <c r="Y5" s="426">
        <v>1861</v>
      </c>
      <c r="Z5" s="426">
        <v>0</v>
      </c>
      <c r="AA5" s="426">
        <v>0</v>
      </c>
      <c r="AB5" s="426">
        <v>0</v>
      </c>
      <c r="AC5" s="426">
        <v>446</v>
      </c>
      <c r="AD5" s="426">
        <v>0</v>
      </c>
      <c r="AE5" s="426">
        <v>7</v>
      </c>
      <c r="AF5" s="426">
        <v>36</v>
      </c>
      <c r="AG5" s="426">
        <v>0</v>
      </c>
      <c r="AH5" s="426">
        <v>33</v>
      </c>
      <c r="AI5" s="426">
        <v>3357</v>
      </c>
      <c r="AJ5" s="426">
        <v>6386</v>
      </c>
      <c r="AK5" s="426">
        <v>397</v>
      </c>
      <c r="AL5" s="426">
        <v>19</v>
      </c>
      <c r="AM5" s="426">
        <v>42524</v>
      </c>
      <c r="AN5" s="426">
        <v>0</v>
      </c>
      <c r="AO5" s="426">
        <v>0</v>
      </c>
      <c r="AP5" s="384">
        <v>409239</v>
      </c>
      <c r="AQ5" s="426">
        <v>1843</v>
      </c>
      <c r="AR5" s="426">
        <v>132655</v>
      </c>
      <c r="AS5" s="426">
        <v>0</v>
      </c>
      <c r="AT5" s="426">
        <v>0</v>
      </c>
      <c r="AU5" s="426">
        <v>7993</v>
      </c>
      <c r="AV5" s="426">
        <v>-4</v>
      </c>
      <c r="AW5" s="426">
        <v>142487</v>
      </c>
      <c r="AX5" s="426">
        <v>551726</v>
      </c>
      <c r="AY5" s="426">
        <v>335</v>
      </c>
      <c r="AZ5" s="426">
        <v>96751</v>
      </c>
      <c r="BA5" s="426">
        <v>97086</v>
      </c>
      <c r="BB5" s="426">
        <v>239573</v>
      </c>
      <c r="BC5" s="426">
        <v>648812</v>
      </c>
      <c r="BD5" s="426">
        <v>-145778</v>
      </c>
      <c r="BE5" s="426">
        <v>-312219</v>
      </c>
      <c r="BF5" s="426">
        <v>-457997</v>
      </c>
      <c r="BG5" s="426">
        <v>-218424</v>
      </c>
      <c r="BH5" s="384">
        <v>190815</v>
      </c>
      <c r="BI5" s="412"/>
      <c r="BJ5" s="427">
        <f>AY5+AZ5</f>
        <v>97086</v>
      </c>
      <c r="BK5" s="428">
        <f>ABS(BD5+BE5)</f>
        <v>457997</v>
      </c>
      <c r="BL5" s="429">
        <f>BJ5-BK5</f>
        <v>-360911</v>
      </c>
    </row>
    <row r="6" spans="1:64">
      <c r="A6" s="387" t="s">
        <v>226</v>
      </c>
      <c r="B6" s="183" t="s">
        <v>274</v>
      </c>
      <c r="C6" s="426">
        <v>29</v>
      </c>
      <c r="D6" s="426">
        <v>1098</v>
      </c>
      <c r="E6" s="426">
        <v>9</v>
      </c>
      <c r="F6" s="426">
        <v>0</v>
      </c>
      <c r="G6" s="426">
        <v>862</v>
      </c>
      <c r="H6" s="426">
        <v>0</v>
      </c>
      <c r="I6" s="426">
        <v>5854</v>
      </c>
      <c r="J6" s="426">
        <v>333</v>
      </c>
      <c r="K6" s="426">
        <v>0</v>
      </c>
      <c r="L6" s="426">
        <v>0</v>
      </c>
      <c r="M6" s="426">
        <v>0</v>
      </c>
      <c r="N6" s="426">
        <v>0</v>
      </c>
      <c r="O6" s="426">
        <v>0</v>
      </c>
      <c r="P6" s="426">
        <v>0</v>
      </c>
      <c r="Q6" s="426">
        <v>0</v>
      </c>
      <c r="R6" s="426">
        <v>0</v>
      </c>
      <c r="S6" s="426">
        <v>0</v>
      </c>
      <c r="T6" s="426">
        <v>0</v>
      </c>
      <c r="U6" s="426">
        <v>0</v>
      </c>
      <c r="V6" s="426">
        <v>0</v>
      </c>
      <c r="W6" s="426">
        <v>3</v>
      </c>
      <c r="X6" s="426">
        <v>367</v>
      </c>
      <c r="Y6" s="426">
        <v>55</v>
      </c>
      <c r="Z6" s="426">
        <v>0</v>
      </c>
      <c r="AA6" s="426">
        <v>0</v>
      </c>
      <c r="AB6" s="426">
        <v>0</v>
      </c>
      <c r="AC6" s="426">
        <v>0</v>
      </c>
      <c r="AD6" s="426">
        <v>0</v>
      </c>
      <c r="AE6" s="426">
        <v>0</v>
      </c>
      <c r="AF6" s="426">
        <v>0</v>
      </c>
      <c r="AG6" s="426">
        <v>0</v>
      </c>
      <c r="AH6" s="426">
        <v>4</v>
      </c>
      <c r="AI6" s="426">
        <v>78</v>
      </c>
      <c r="AJ6" s="426">
        <v>168</v>
      </c>
      <c r="AK6" s="426">
        <v>0</v>
      </c>
      <c r="AL6" s="426">
        <v>0</v>
      </c>
      <c r="AM6" s="426">
        <v>2580</v>
      </c>
      <c r="AN6" s="426">
        <v>0</v>
      </c>
      <c r="AO6" s="426">
        <v>0</v>
      </c>
      <c r="AP6" s="384">
        <v>11440</v>
      </c>
      <c r="AQ6" s="426">
        <v>114</v>
      </c>
      <c r="AR6" s="426">
        <v>6841</v>
      </c>
      <c r="AS6" s="426">
        <v>0</v>
      </c>
      <c r="AT6" s="426">
        <v>0</v>
      </c>
      <c r="AU6" s="426">
        <v>0</v>
      </c>
      <c r="AV6" s="426">
        <v>5155</v>
      </c>
      <c r="AW6" s="426">
        <v>12110</v>
      </c>
      <c r="AX6" s="426">
        <v>23550</v>
      </c>
      <c r="AY6" s="426">
        <v>101</v>
      </c>
      <c r="AZ6" s="426">
        <v>1045</v>
      </c>
      <c r="BA6" s="426">
        <v>1146</v>
      </c>
      <c r="BB6" s="426">
        <v>13256</v>
      </c>
      <c r="BC6" s="426">
        <v>24696</v>
      </c>
      <c r="BD6" s="426">
        <v>-3590</v>
      </c>
      <c r="BE6" s="426">
        <v>-10310</v>
      </c>
      <c r="BF6" s="426">
        <v>-13900</v>
      </c>
      <c r="BG6" s="426">
        <v>-644</v>
      </c>
      <c r="BH6" s="384">
        <v>10796</v>
      </c>
      <c r="BI6" s="412"/>
      <c r="BJ6" s="427">
        <f t="shared" ref="BJ6:BJ44" si="0">AY6+AZ6</f>
        <v>1146</v>
      </c>
      <c r="BK6" s="428">
        <f t="shared" ref="BK6:BK44" si="1">ABS(BD6+BE6)</f>
        <v>13900</v>
      </c>
      <c r="BL6" s="429">
        <f t="shared" ref="BL6:BL44" si="2">BJ6-BK6</f>
        <v>-12754</v>
      </c>
    </row>
    <row r="7" spans="1:64">
      <c r="A7" s="387" t="s">
        <v>227</v>
      </c>
      <c r="B7" s="183" t="s">
        <v>275</v>
      </c>
      <c r="C7" s="426">
        <v>0</v>
      </c>
      <c r="D7" s="426">
        <v>0</v>
      </c>
      <c r="E7" s="426">
        <v>1720</v>
      </c>
      <c r="F7" s="426">
        <v>0</v>
      </c>
      <c r="G7" s="426">
        <v>23126</v>
      </c>
      <c r="H7" s="426">
        <v>0</v>
      </c>
      <c r="I7" s="426">
        <v>0</v>
      </c>
      <c r="J7" s="426">
        <v>42</v>
      </c>
      <c r="K7" s="426">
        <v>0</v>
      </c>
      <c r="L7" s="426">
        <v>0</v>
      </c>
      <c r="M7" s="426">
        <v>0</v>
      </c>
      <c r="N7" s="426">
        <v>0</v>
      </c>
      <c r="O7" s="426">
        <v>0</v>
      </c>
      <c r="P7" s="426">
        <v>0</v>
      </c>
      <c r="Q7" s="426">
        <v>0</v>
      </c>
      <c r="R7" s="426">
        <v>0</v>
      </c>
      <c r="S7" s="426">
        <v>0</v>
      </c>
      <c r="T7" s="426">
        <v>0</v>
      </c>
      <c r="U7" s="426">
        <v>0</v>
      </c>
      <c r="V7" s="426">
        <v>0</v>
      </c>
      <c r="W7" s="426">
        <v>0</v>
      </c>
      <c r="X7" s="426">
        <v>3917</v>
      </c>
      <c r="Y7" s="426">
        <v>0</v>
      </c>
      <c r="Z7" s="426">
        <v>0</v>
      </c>
      <c r="AA7" s="426">
        <v>0</v>
      </c>
      <c r="AB7" s="426">
        <v>0</v>
      </c>
      <c r="AC7" s="426">
        <v>0</v>
      </c>
      <c r="AD7" s="426">
        <v>0</v>
      </c>
      <c r="AE7" s="426">
        <v>0</v>
      </c>
      <c r="AF7" s="426">
        <v>3</v>
      </c>
      <c r="AG7" s="426">
        <v>0</v>
      </c>
      <c r="AH7" s="426">
        <v>6</v>
      </c>
      <c r="AI7" s="426">
        <v>84</v>
      </c>
      <c r="AJ7" s="426">
        <v>1520</v>
      </c>
      <c r="AK7" s="426">
        <v>0</v>
      </c>
      <c r="AL7" s="426">
        <v>0</v>
      </c>
      <c r="AM7" s="426">
        <v>9182</v>
      </c>
      <c r="AN7" s="426">
        <v>0</v>
      </c>
      <c r="AO7" s="426">
        <v>0</v>
      </c>
      <c r="AP7" s="384">
        <v>39600</v>
      </c>
      <c r="AQ7" s="426">
        <v>595</v>
      </c>
      <c r="AR7" s="426">
        <v>15556</v>
      </c>
      <c r="AS7" s="426">
        <v>0</v>
      </c>
      <c r="AT7" s="426">
        <v>0</v>
      </c>
      <c r="AU7" s="426">
        <v>0</v>
      </c>
      <c r="AV7" s="426">
        <v>275</v>
      </c>
      <c r="AW7" s="426">
        <v>16426</v>
      </c>
      <c r="AX7" s="426">
        <v>56026</v>
      </c>
      <c r="AY7" s="426">
        <v>2116</v>
      </c>
      <c r="AZ7" s="426">
        <v>5631</v>
      </c>
      <c r="BA7" s="426">
        <v>7747</v>
      </c>
      <c r="BB7" s="426">
        <v>24173</v>
      </c>
      <c r="BC7" s="426">
        <v>63773</v>
      </c>
      <c r="BD7" s="426">
        <v>-6702</v>
      </c>
      <c r="BE7" s="426">
        <v>-11222</v>
      </c>
      <c r="BF7" s="426">
        <v>-17924</v>
      </c>
      <c r="BG7" s="426">
        <v>6249</v>
      </c>
      <c r="BH7" s="384">
        <v>45849</v>
      </c>
      <c r="BI7" s="412"/>
      <c r="BJ7" s="427">
        <f t="shared" si="0"/>
        <v>7747</v>
      </c>
      <c r="BK7" s="428">
        <f t="shared" si="1"/>
        <v>17924</v>
      </c>
      <c r="BL7" s="429">
        <f t="shared" si="2"/>
        <v>-10177</v>
      </c>
    </row>
    <row r="8" spans="1:64">
      <c r="A8" s="387" t="s">
        <v>228</v>
      </c>
      <c r="B8" s="183" t="s">
        <v>27</v>
      </c>
      <c r="C8" s="426">
        <v>1</v>
      </c>
      <c r="D8" s="426">
        <v>5</v>
      </c>
      <c r="E8" s="426">
        <v>0</v>
      </c>
      <c r="F8" s="426">
        <v>8</v>
      </c>
      <c r="G8" s="426">
        <v>605</v>
      </c>
      <c r="H8" s="426">
        <v>21</v>
      </c>
      <c r="I8" s="426">
        <v>956</v>
      </c>
      <c r="J8" s="426">
        <v>7966</v>
      </c>
      <c r="K8" s="426">
        <v>72864</v>
      </c>
      <c r="L8" s="426">
        <v>55</v>
      </c>
      <c r="M8" s="426">
        <v>18057</v>
      </c>
      <c r="N8" s="426">
        <v>91503</v>
      </c>
      <c r="O8" s="426">
        <v>30731</v>
      </c>
      <c r="P8" s="426">
        <v>164</v>
      </c>
      <c r="Q8" s="426">
        <v>57</v>
      </c>
      <c r="R8" s="426">
        <v>18</v>
      </c>
      <c r="S8" s="426">
        <v>6</v>
      </c>
      <c r="T8" s="426">
        <v>43</v>
      </c>
      <c r="U8" s="426">
        <v>46</v>
      </c>
      <c r="V8" s="426">
        <v>5</v>
      </c>
      <c r="W8" s="426">
        <v>64</v>
      </c>
      <c r="X8" s="426">
        <v>209</v>
      </c>
      <c r="Y8" s="426">
        <v>12136</v>
      </c>
      <c r="Z8" s="426">
        <v>373597</v>
      </c>
      <c r="AA8" s="426">
        <v>0</v>
      </c>
      <c r="AB8" s="426">
        <v>0</v>
      </c>
      <c r="AC8" s="426">
        <v>9</v>
      </c>
      <c r="AD8" s="426">
        <v>1</v>
      </c>
      <c r="AE8" s="426">
        <v>3</v>
      </c>
      <c r="AF8" s="426">
        <v>20</v>
      </c>
      <c r="AG8" s="426">
        <v>0</v>
      </c>
      <c r="AH8" s="426">
        <v>12</v>
      </c>
      <c r="AI8" s="426">
        <v>75</v>
      </c>
      <c r="AJ8" s="426">
        <v>26</v>
      </c>
      <c r="AK8" s="426">
        <v>9</v>
      </c>
      <c r="AL8" s="426">
        <v>15</v>
      </c>
      <c r="AM8" s="426">
        <v>35</v>
      </c>
      <c r="AN8" s="426">
        <v>0</v>
      </c>
      <c r="AO8" s="426">
        <v>42</v>
      </c>
      <c r="AP8" s="384">
        <v>609364</v>
      </c>
      <c r="AQ8" s="426">
        <v>-196</v>
      </c>
      <c r="AR8" s="426">
        <v>-268</v>
      </c>
      <c r="AS8" s="426">
        <v>0</v>
      </c>
      <c r="AT8" s="426">
        <v>0</v>
      </c>
      <c r="AU8" s="426">
        <v>-202</v>
      </c>
      <c r="AV8" s="426">
        <v>-627</v>
      </c>
      <c r="AW8" s="426">
        <v>-1293</v>
      </c>
      <c r="AX8" s="426">
        <v>608071</v>
      </c>
      <c r="AY8" s="426">
        <v>797</v>
      </c>
      <c r="AZ8" s="426">
        <v>5106</v>
      </c>
      <c r="BA8" s="426">
        <v>5903</v>
      </c>
      <c r="BB8" s="426">
        <v>4610</v>
      </c>
      <c r="BC8" s="426">
        <v>613974</v>
      </c>
      <c r="BD8" s="426">
        <v>-586554</v>
      </c>
      <c r="BE8" s="426">
        <v>-8658</v>
      </c>
      <c r="BF8" s="426">
        <v>-595212</v>
      </c>
      <c r="BG8" s="426">
        <v>-590602</v>
      </c>
      <c r="BH8" s="384">
        <v>18762</v>
      </c>
      <c r="BI8" s="412"/>
      <c r="BJ8" s="427">
        <f t="shared" si="0"/>
        <v>5903</v>
      </c>
      <c r="BK8" s="428">
        <f t="shared" si="1"/>
        <v>595212</v>
      </c>
      <c r="BL8" s="429">
        <f t="shared" si="2"/>
        <v>-589309</v>
      </c>
    </row>
    <row r="9" spans="1:64">
      <c r="A9" s="387" t="s">
        <v>229</v>
      </c>
      <c r="B9" s="183" t="s">
        <v>196</v>
      </c>
      <c r="C9" s="426">
        <v>24274</v>
      </c>
      <c r="D9" s="426">
        <v>143</v>
      </c>
      <c r="E9" s="426">
        <v>4911</v>
      </c>
      <c r="F9" s="426">
        <v>0</v>
      </c>
      <c r="G9" s="426">
        <v>408905</v>
      </c>
      <c r="H9" s="426">
        <v>399</v>
      </c>
      <c r="I9" s="426">
        <v>418</v>
      </c>
      <c r="J9" s="426">
        <v>12237</v>
      </c>
      <c r="K9" s="426">
        <v>0</v>
      </c>
      <c r="L9" s="426">
        <v>9</v>
      </c>
      <c r="M9" s="426">
        <v>77</v>
      </c>
      <c r="N9" s="426">
        <v>1</v>
      </c>
      <c r="O9" s="426">
        <v>0</v>
      </c>
      <c r="P9" s="426">
        <v>0</v>
      </c>
      <c r="Q9" s="426">
        <v>0</v>
      </c>
      <c r="R9" s="426">
        <v>0</v>
      </c>
      <c r="S9" s="426">
        <v>0</v>
      </c>
      <c r="T9" s="426">
        <v>0</v>
      </c>
      <c r="U9" s="426">
        <v>0</v>
      </c>
      <c r="V9" s="426">
        <v>0</v>
      </c>
      <c r="W9" s="426">
        <v>0</v>
      </c>
      <c r="X9" s="426">
        <v>3892</v>
      </c>
      <c r="Y9" s="426">
        <v>25</v>
      </c>
      <c r="Z9" s="426">
        <v>0</v>
      </c>
      <c r="AA9" s="426">
        <v>0</v>
      </c>
      <c r="AB9" s="426">
        <v>0</v>
      </c>
      <c r="AC9" s="426">
        <v>410</v>
      </c>
      <c r="AD9" s="426">
        <v>0</v>
      </c>
      <c r="AE9" s="426">
        <v>0</v>
      </c>
      <c r="AF9" s="426">
        <v>157</v>
      </c>
      <c r="AG9" s="426">
        <v>0</v>
      </c>
      <c r="AH9" s="426">
        <v>358</v>
      </c>
      <c r="AI9" s="426">
        <v>9640</v>
      </c>
      <c r="AJ9" s="426">
        <v>24006</v>
      </c>
      <c r="AK9" s="426">
        <v>269</v>
      </c>
      <c r="AL9" s="426">
        <v>8</v>
      </c>
      <c r="AM9" s="426">
        <v>321681</v>
      </c>
      <c r="AN9" s="426">
        <v>0</v>
      </c>
      <c r="AO9" s="426">
        <v>574</v>
      </c>
      <c r="AP9" s="384">
        <v>812394</v>
      </c>
      <c r="AQ9" s="426">
        <v>33282</v>
      </c>
      <c r="AR9" s="426">
        <v>1021821</v>
      </c>
      <c r="AS9" s="426">
        <v>0</v>
      </c>
      <c r="AT9" s="426">
        <v>0</v>
      </c>
      <c r="AU9" s="426">
        <v>0</v>
      </c>
      <c r="AV9" s="426">
        <v>-1266</v>
      </c>
      <c r="AW9" s="426">
        <v>1053837</v>
      </c>
      <c r="AX9" s="426">
        <v>1866231</v>
      </c>
      <c r="AY9" s="426">
        <v>9561</v>
      </c>
      <c r="AZ9" s="426">
        <v>1421378</v>
      </c>
      <c r="BA9" s="426">
        <v>1430939</v>
      </c>
      <c r="BB9" s="426">
        <v>2484776</v>
      </c>
      <c r="BC9" s="426">
        <v>3297170</v>
      </c>
      <c r="BD9" s="426">
        <v>-305836</v>
      </c>
      <c r="BE9" s="426">
        <v>-1056899</v>
      </c>
      <c r="BF9" s="426">
        <v>-1362735</v>
      </c>
      <c r="BG9" s="426">
        <v>1122041</v>
      </c>
      <c r="BH9" s="384">
        <v>1934435</v>
      </c>
      <c r="BI9" s="412"/>
      <c r="BJ9" s="427">
        <f t="shared" si="0"/>
        <v>1430939</v>
      </c>
      <c r="BK9" s="428">
        <f t="shared" si="1"/>
        <v>1362735</v>
      </c>
      <c r="BL9" s="429">
        <f t="shared" si="2"/>
        <v>68204</v>
      </c>
    </row>
    <row r="10" spans="1:64">
      <c r="A10" s="387" t="s">
        <v>230</v>
      </c>
      <c r="B10" s="183" t="s">
        <v>28</v>
      </c>
      <c r="C10" s="426">
        <v>758</v>
      </c>
      <c r="D10" s="426">
        <v>11</v>
      </c>
      <c r="E10" s="426">
        <v>897</v>
      </c>
      <c r="F10" s="426">
        <v>88</v>
      </c>
      <c r="G10" s="426">
        <v>2151</v>
      </c>
      <c r="H10" s="426">
        <v>20548</v>
      </c>
      <c r="I10" s="426">
        <v>1517</v>
      </c>
      <c r="J10" s="426">
        <v>2108</v>
      </c>
      <c r="K10" s="426">
        <v>15</v>
      </c>
      <c r="L10" s="426">
        <v>2703</v>
      </c>
      <c r="M10" s="426">
        <v>1024</v>
      </c>
      <c r="N10" s="426">
        <v>1037</v>
      </c>
      <c r="O10" s="426">
        <v>158</v>
      </c>
      <c r="P10" s="426">
        <v>789</v>
      </c>
      <c r="Q10" s="426">
        <v>738</v>
      </c>
      <c r="R10" s="426">
        <v>744</v>
      </c>
      <c r="S10" s="426">
        <v>225</v>
      </c>
      <c r="T10" s="426">
        <v>900</v>
      </c>
      <c r="U10" s="426">
        <v>2945</v>
      </c>
      <c r="V10" s="426">
        <v>811</v>
      </c>
      <c r="W10" s="426">
        <v>1347</v>
      </c>
      <c r="X10" s="426">
        <v>4581</v>
      </c>
      <c r="Y10" s="426">
        <v>5968</v>
      </c>
      <c r="Z10" s="426">
        <v>204</v>
      </c>
      <c r="AA10" s="426">
        <v>185</v>
      </c>
      <c r="AB10" s="426">
        <v>347</v>
      </c>
      <c r="AC10" s="426">
        <v>12582</v>
      </c>
      <c r="AD10" s="426">
        <v>1726</v>
      </c>
      <c r="AE10" s="426">
        <v>86</v>
      </c>
      <c r="AF10" s="426">
        <v>4124</v>
      </c>
      <c r="AG10" s="426">
        <v>603</v>
      </c>
      <c r="AH10" s="426">
        <v>4281</v>
      </c>
      <c r="AI10" s="426">
        <v>752</v>
      </c>
      <c r="AJ10" s="426">
        <v>8137</v>
      </c>
      <c r="AK10" s="426">
        <v>3915</v>
      </c>
      <c r="AL10" s="426">
        <v>3696</v>
      </c>
      <c r="AM10" s="426">
        <v>8240</v>
      </c>
      <c r="AN10" s="426">
        <v>1050</v>
      </c>
      <c r="AO10" s="426">
        <v>97</v>
      </c>
      <c r="AP10" s="384">
        <v>102088</v>
      </c>
      <c r="AQ10" s="426">
        <v>4080</v>
      </c>
      <c r="AR10" s="426">
        <v>203413</v>
      </c>
      <c r="AS10" s="426">
        <v>0</v>
      </c>
      <c r="AT10" s="426">
        <v>25</v>
      </c>
      <c r="AU10" s="426">
        <v>8480</v>
      </c>
      <c r="AV10" s="426">
        <v>6768</v>
      </c>
      <c r="AW10" s="426">
        <v>222766</v>
      </c>
      <c r="AX10" s="426">
        <v>324854</v>
      </c>
      <c r="AY10" s="426">
        <v>5321</v>
      </c>
      <c r="AZ10" s="426">
        <v>53680</v>
      </c>
      <c r="BA10" s="426">
        <v>59001</v>
      </c>
      <c r="BB10" s="426">
        <v>281767</v>
      </c>
      <c r="BC10" s="426">
        <v>383855</v>
      </c>
      <c r="BD10" s="426">
        <v>-211955</v>
      </c>
      <c r="BE10" s="426">
        <v>-91185</v>
      </c>
      <c r="BF10" s="426">
        <v>-303140</v>
      </c>
      <c r="BG10" s="426">
        <v>-21373</v>
      </c>
      <c r="BH10" s="384">
        <v>80715</v>
      </c>
      <c r="BI10" s="412"/>
      <c r="BJ10" s="427">
        <f t="shared" si="0"/>
        <v>59001</v>
      </c>
      <c r="BK10" s="428">
        <f t="shared" si="1"/>
        <v>303140</v>
      </c>
      <c r="BL10" s="429">
        <f t="shared" si="2"/>
        <v>-244139</v>
      </c>
    </row>
    <row r="11" spans="1:64">
      <c r="A11" s="387" t="s">
        <v>231</v>
      </c>
      <c r="B11" s="183" t="s">
        <v>276</v>
      </c>
      <c r="C11" s="426">
        <v>4726</v>
      </c>
      <c r="D11" s="426">
        <v>61</v>
      </c>
      <c r="E11" s="426">
        <v>171</v>
      </c>
      <c r="F11" s="426">
        <v>50</v>
      </c>
      <c r="G11" s="426">
        <v>33828</v>
      </c>
      <c r="H11" s="426">
        <v>541</v>
      </c>
      <c r="I11" s="426">
        <v>107271</v>
      </c>
      <c r="J11" s="426">
        <v>23539</v>
      </c>
      <c r="K11" s="426">
        <v>11</v>
      </c>
      <c r="L11" s="426">
        <v>3841</v>
      </c>
      <c r="M11" s="426">
        <v>4548</v>
      </c>
      <c r="N11" s="426">
        <v>1168</v>
      </c>
      <c r="O11" s="426">
        <v>415</v>
      </c>
      <c r="P11" s="426">
        <v>3015</v>
      </c>
      <c r="Q11" s="426">
        <v>581</v>
      </c>
      <c r="R11" s="426">
        <v>922</v>
      </c>
      <c r="S11" s="426">
        <v>1182</v>
      </c>
      <c r="T11" s="426">
        <v>1244</v>
      </c>
      <c r="U11" s="426">
        <v>10773</v>
      </c>
      <c r="V11" s="426">
        <v>3932</v>
      </c>
      <c r="W11" s="426">
        <v>2745</v>
      </c>
      <c r="X11" s="426">
        <v>28478</v>
      </c>
      <c r="Y11" s="426">
        <v>94207</v>
      </c>
      <c r="Z11" s="426">
        <v>4007</v>
      </c>
      <c r="AA11" s="426">
        <v>583</v>
      </c>
      <c r="AB11" s="426">
        <v>619</v>
      </c>
      <c r="AC11" s="426">
        <v>22603</v>
      </c>
      <c r="AD11" s="426">
        <v>5165</v>
      </c>
      <c r="AE11" s="426">
        <v>1352</v>
      </c>
      <c r="AF11" s="426">
        <v>11344</v>
      </c>
      <c r="AG11" s="426">
        <v>10076</v>
      </c>
      <c r="AH11" s="426">
        <v>1568</v>
      </c>
      <c r="AI11" s="426">
        <v>11597</v>
      </c>
      <c r="AJ11" s="426">
        <v>14786</v>
      </c>
      <c r="AK11" s="426">
        <v>3195</v>
      </c>
      <c r="AL11" s="426">
        <v>6124</v>
      </c>
      <c r="AM11" s="426">
        <v>13372</v>
      </c>
      <c r="AN11" s="426">
        <v>23267</v>
      </c>
      <c r="AO11" s="426">
        <v>230</v>
      </c>
      <c r="AP11" s="384">
        <v>457137</v>
      </c>
      <c r="AQ11" s="426">
        <v>2862</v>
      </c>
      <c r="AR11" s="426">
        <v>13528</v>
      </c>
      <c r="AS11" s="426">
        <v>25</v>
      </c>
      <c r="AT11" s="426">
        <v>370</v>
      </c>
      <c r="AU11" s="426">
        <v>13658</v>
      </c>
      <c r="AV11" s="426">
        <v>-5521</v>
      </c>
      <c r="AW11" s="426">
        <v>24922</v>
      </c>
      <c r="AX11" s="426">
        <v>482059</v>
      </c>
      <c r="AY11" s="426">
        <v>34302</v>
      </c>
      <c r="AZ11" s="426">
        <v>211285</v>
      </c>
      <c r="BA11" s="426">
        <v>245587</v>
      </c>
      <c r="BB11" s="426">
        <v>270509</v>
      </c>
      <c r="BC11" s="426">
        <v>727646</v>
      </c>
      <c r="BD11" s="426">
        <v>-81923</v>
      </c>
      <c r="BE11" s="426">
        <v>-295477</v>
      </c>
      <c r="BF11" s="426">
        <v>-377400</v>
      </c>
      <c r="BG11" s="426">
        <v>-106891</v>
      </c>
      <c r="BH11" s="384">
        <v>350246</v>
      </c>
      <c r="BI11" s="412"/>
      <c r="BJ11" s="427">
        <f t="shared" si="0"/>
        <v>245587</v>
      </c>
      <c r="BK11" s="428">
        <f t="shared" si="1"/>
        <v>377400</v>
      </c>
      <c r="BL11" s="429">
        <f t="shared" si="2"/>
        <v>-131813</v>
      </c>
    </row>
    <row r="12" spans="1:64">
      <c r="A12" s="387" t="s">
        <v>232</v>
      </c>
      <c r="B12" s="183" t="s">
        <v>29</v>
      </c>
      <c r="C12" s="426">
        <v>12138</v>
      </c>
      <c r="D12" s="426">
        <v>8</v>
      </c>
      <c r="E12" s="426">
        <v>525</v>
      </c>
      <c r="F12" s="426">
        <v>384</v>
      </c>
      <c r="G12" s="426">
        <v>19652</v>
      </c>
      <c r="H12" s="426">
        <v>9397</v>
      </c>
      <c r="I12" s="426">
        <v>12684</v>
      </c>
      <c r="J12" s="426">
        <v>542948</v>
      </c>
      <c r="K12" s="426">
        <v>279</v>
      </c>
      <c r="L12" s="426">
        <v>105106</v>
      </c>
      <c r="M12" s="426">
        <v>8301</v>
      </c>
      <c r="N12" s="426">
        <v>12585</v>
      </c>
      <c r="O12" s="426">
        <v>1363</v>
      </c>
      <c r="P12" s="426">
        <v>4563</v>
      </c>
      <c r="Q12" s="426">
        <v>1781</v>
      </c>
      <c r="R12" s="426">
        <v>2843</v>
      </c>
      <c r="S12" s="426">
        <v>3024</v>
      </c>
      <c r="T12" s="426">
        <v>5814</v>
      </c>
      <c r="U12" s="426">
        <v>26072</v>
      </c>
      <c r="V12" s="426">
        <v>5343</v>
      </c>
      <c r="W12" s="426">
        <v>10066</v>
      </c>
      <c r="X12" s="426">
        <v>17113</v>
      </c>
      <c r="Y12" s="426">
        <v>8694</v>
      </c>
      <c r="Z12" s="426">
        <v>1214</v>
      </c>
      <c r="AA12" s="426">
        <v>1687</v>
      </c>
      <c r="AB12" s="426">
        <v>2539</v>
      </c>
      <c r="AC12" s="426">
        <v>32</v>
      </c>
      <c r="AD12" s="426">
        <v>25</v>
      </c>
      <c r="AE12" s="426">
        <v>94</v>
      </c>
      <c r="AF12" s="426">
        <v>1043</v>
      </c>
      <c r="AG12" s="426">
        <v>949</v>
      </c>
      <c r="AH12" s="426">
        <v>1076</v>
      </c>
      <c r="AI12" s="426">
        <v>14661</v>
      </c>
      <c r="AJ12" s="426">
        <v>388421</v>
      </c>
      <c r="AK12" s="426">
        <v>387</v>
      </c>
      <c r="AL12" s="426">
        <v>6563</v>
      </c>
      <c r="AM12" s="426">
        <v>14163</v>
      </c>
      <c r="AN12" s="426">
        <v>557</v>
      </c>
      <c r="AO12" s="426">
        <v>1374</v>
      </c>
      <c r="AP12" s="384">
        <v>1245468</v>
      </c>
      <c r="AQ12" s="426">
        <v>6202</v>
      </c>
      <c r="AR12" s="426">
        <v>90558</v>
      </c>
      <c r="AS12" s="426">
        <v>0</v>
      </c>
      <c r="AT12" s="426">
        <v>0</v>
      </c>
      <c r="AU12" s="426">
        <v>0</v>
      </c>
      <c r="AV12" s="426">
        <v>52982</v>
      </c>
      <c r="AW12" s="426">
        <v>149742</v>
      </c>
      <c r="AX12" s="426">
        <v>1395210</v>
      </c>
      <c r="AY12" s="426">
        <v>283006</v>
      </c>
      <c r="AZ12" s="426">
        <v>939597</v>
      </c>
      <c r="BA12" s="426">
        <v>1222603</v>
      </c>
      <c r="BB12" s="426">
        <v>1372345</v>
      </c>
      <c r="BC12" s="426">
        <v>2617813</v>
      </c>
      <c r="BD12" s="426">
        <v>-359543</v>
      </c>
      <c r="BE12" s="426">
        <v>-787705</v>
      </c>
      <c r="BF12" s="426">
        <v>-1147248</v>
      </c>
      <c r="BG12" s="426">
        <v>225097</v>
      </c>
      <c r="BH12" s="384">
        <v>1470565</v>
      </c>
      <c r="BI12" s="412"/>
      <c r="BJ12" s="427">
        <f t="shared" si="0"/>
        <v>1222603</v>
      </c>
      <c r="BK12" s="428">
        <f t="shared" si="1"/>
        <v>1147248</v>
      </c>
      <c r="BL12" s="429">
        <f t="shared" si="2"/>
        <v>75355</v>
      </c>
    </row>
    <row r="13" spans="1:64">
      <c r="A13" s="387" t="s">
        <v>233</v>
      </c>
      <c r="B13" s="183" t="s">
        <v>30</v>
      </c>
      <c r="C13" s="426">
        <v>3302</v>
      </c>
      <c r="D13" s="426">
        <v>171</v>
      </c>
      <c r="E13" s="426">
        <v>2512</v>
      </c>
      <c r="F13" s="426">
        <v>2427</v>
      </c>
      <c r="G13" s="426">
        <v>13057</v>
      </c>
      <c r="H13" s="426">
        <v>646</v>
      </c>
      <c r="I13" s="426">
        <v>2128</v>
      </c>
      <c r="J13" s="426">
        <v>16552</v>
      </c>
      <c r="K13" s="426">
        <v>10058</v>
      </c>
      <c r="L13" s="426">
        <v>1215</v>
      </c>
      <c r="M13" s="426">
        <v>6333</v>
      </c>
      <c r="N13" s="426">
        <v>50737</v>
      </c>
      <c r="O13" s="426">
        <v>1085</v>
      </c>
      <c r="P13" s="426">
        <v>3443</v>
      </c>
      <c r="Q13" s="426">
        <v>3097</v>
      </c>
      <c r="R13" s="426">
        <v>2259</v>
      </c>
      <c r="S13" s="426">
        <v>720</v>
      </c>
      <c r="T13" s="426">
        <v>648</v>
      </c>
      <c r="U13" s="426">
        <v>3264</v>
      </c>
      <c r="V13" s="426">
        <v>397</v>
      </c>
      <c r="W13" s="426">
        <v>5105</v>
      </c>
      <c r="X13" s="426">
        <v>4060</v>
      </c>
      <c r="Y13" s="426">
        <v>32326</v>
      </c>
      <c r="Z13" s="426">
        <v>74064</v>
      </c>
      <c r="AA13" s="426">
        <v>2794</v>
      </c>
      <c r="AB13" s="426">
        <v>3233</v>
      </c>
      <c r="AC13" s="426">
        <v>37544</v>
      </c>
      <c r="AD13" s="426">
        <v>3331</v>
      </c>
      <c r="AE13" s="426">
        <v>3031</v>
      </c>
      <c r="AF13" s="426">
        <v>85465</v>
      </c>
      <c r="AG13" s="426">
        <v>2932</v>
      </c>
      <c r="AH13" s="426">
        <v>16265</v>
      </c>
      <c r="AI13" s="426">
        <v>9558</v>
      </c>
      <c r="AJ13" s="426">
        <v>10478</v>
      </c>
      <c r="AK13" s="426">
        <v>1220</v>
      </c>
      <c r="AL13" s="426">
        <v>8313</v>
      </c>
      <c r="AM13" s="426">
        <v>19509</v>
      </c>
      <c r="AN13" s="426">
        <v>0</v>
      </c>
      <c r="AO13" s="426">
        <v>4346</v>
      </c>
      <c r="AP13" s="384">
        <v>447625</v>
      </c>
      <c r="AQ13" s="426">
        <v>586</v>
      </c>
      <c r="AR13" s="426">
        <v>206236</v>
      </c>
      <c r="AS13" s="426">
        <v>0</v>
      </c>
      <c r="AT13" s="426">
        <v>0</v>
      </c>
      <c r="AU13" s="426">
        <v>0</v>
      </c>
      <c r="AV13" s="426">
        <v>-70</v>
      </c>
      <c r="AW13" s="426">
        <v>206752</v>
      </c>
      <c r="AX13" s="426">
        <v>654377</v>
      </c>
      <c r="AY13" s="426">
        <v>23</v>
      </c>
      <c r="AZ13" s="426">
        <v>34154</v>
      </c>
      <c r="BA13" s="426">
        <v>34177</v>
      </c>
      <c r="BB13" s="426">
        <v>240929</v>
      </c>
      <c r="BC13" s="426">
        <v>688554</v>
      </c>
      <c r="BD13" s="426">
        <v>-95133</v>
      </c>
      <c r="BE13" s="426">
        <v>-478309</v>
      </c>
      <c r="BF13" s="426">
        <v>-573442</v>
      </c>
      <c r="BG13" s="426">
        <v>-332513</v>
      </c>
      <c r="BH13" s="384">
        <v>115112</v>
      </c>
      <c r="BI13" s="412"/>
      <c r="BJ13" s="427">
        <f t="shared" si="0"/>
        <v>34177</v>
      </c>
      <c r="BK13" s="428">
        <f t="shared" si="1"/>
        <v>573442</v>
      </c>
      <c r="BL13" s="429">
        <f t="shared" si="2"/>
        <v>-539265</v>
      </c>
    </row>
    <row r="14" spans="1:64">
      <c r="A14" s="387" t="s">
        <v>2</v>
      </c>
      <c r="B14" s="183" t="s">
        <v>403</v>
      </c>
      <c r="C14" s="426">
        <v>1337</v>
      </c>
      <c r="D14" s="426">
        <v>82</v>
      </c>
      <c r="E14" s="426">
        <v>723</v>
      </c>
      <c r="F14" s="426">
        <v>134</v>
      </c>
      <c r="G14" s="426">
        <v>35260</v>
      </c>
      <c r="H14" s="426">
        <v>929</v>
      </c>
      <c r="I14" s="426">
        <v>6821</v>
      </c>
      <c r="J14" s="426">
        <v>28300</v>
      </c>
      <c r="K14" s="426">
        <v>15</v>
      </c>
      <c r="L14" s="426">
        <v>122373</v>
      </c>
      <c r="M14" s="426">
        <v>3485</v>
      </c>
      <c r="N14" s="426">
        <v>2526</v>
      </c>
      <c r="O14" s="426">
        <v>611</v>
      </c>
      <c r="P14" s="426">
        <v>4029</v>
      </c>
      <c r="Q14" s="426">
        <v>7990</v>
      </c>
      <c r="R14" s="426">
        <v>25507</v>
      </c>
      <c r="S14" s="426">
        <v>9935</v>
      </c>
      <c r="T14" s="426">
        <v>5088</v>
      </c>
      <c r="U14" s="426">
        <v>63988</v>
      </c>
      <c r="V14" s="426">
        <v>25475</v>
      </c>
      <c r="W14" s="426">
        <v>31718</v>
      </c>
      <c r="X14" s="426">
        <v>27116</v>
      </c>
      <c r="Y14" s="426">
        <v>24819</v>
      </c>
      <c r="Z14" s="426">
        <v>15</v>
      </c>
      <c r="AA14" s="426">
        <v>7337</v>
      </c>
      <c r="AB14" s="426">
        <v>2519</v>
      </c>
      <c r="AC14" s="426">
        <v>18638</v>
      </c>
      <c r="AD14" s="426">
        <v>3353</v>
      </c>
      <c r="AE14" s="426">
        <v>1840</v>
      </c>
      <c r="AF14" s="426">
        <v>4702</v>
      </c>
      <c r="AG14" s="426">
        <v>2735</v>
      </c>
      <c r="AH14" s="426">
        <v>2317</v>
      </c>
      <c r="AI14" s="426">
        <v>6932</v>
      </c>
      <c r="AJ14" s="426">
        <v>6104</v>
      </c>
      <c r="AK14" s="426">
        <v>1265</v>
      </c>
      <c r="AL14" s="426">
        <v>16623</v>
      </c>
      <c r="AM14" s="426">
        <v>6267</v>
      </c>
      <c r="AN14" s="426">
        <v>2547</v>
      </c>
      <c r="AO14" s="426">
        <v>757</v>
      </c>
      <c r="AP14" s="384">
        <v>512212</v>
      </c>
      <c r="AQ14" s="426">
        <v>947</v>
      </c>
      <c r="AR14" s="426">
        <v>38282</v>
      </c>
      <c r="AS14" s="426">
        <v>140</v>
      </c>
      <c r="AT14" s="426">
        <v>0</v>
      </c>
      <c r="AU14" s="426">
        <v>0</v>
      </c>
      <c r="AV14" s="426">
        <v>313</v>
      </c>
      <c r="AW14" s="426">
        <v>39682</v>
      </c>
      <c r="AX14" s="426">
        <v>551894</v>
      </c>
      <c r="AY14" s="426">
        <v>66490</v>
      </c>
      <c r="AZ14" s="426">
        <v>387551</v>
      </c>
      <c r="BA14" s="426">
        <v>454041</v>
      </c>
      <c r="BB14" s="426">
        <v>493723</v>
      </c>
      <c r="BC14" s="426">
        <v>1005935</v>
      </c>
      <c r="BD14" s="426">
        <v>-73789</v>
      </c>
      <c r="BE14" s="426">
        <v>-371678</v>
      </c>
      <c r="BF14" s="426">
        <v>-445467</v>
      </c>
      <c r="BG14" s="426">
        <v>48256</v>
      </c>
      <c r="BH14" s="384">
        <v>560468</v>
      </c>
      <c r="BI14" s="412"/>
      <c r="BJ14" s="427">
        <f t="shared" si="0"/>
        <v>454041</v>
      </c>
      <c r="BK14" s="428">
        <f t="shared" si="1"/>
        <v>445467</v>
      </c>
      <c r="BL14" s="429">
        <f t="shared" si="2"/>
        <v>8574</v>
      </c>
    </row>
    <row r="15" spans="1:64">
      <c r="A15" s="387" t="s">
        <v>3</v>
      </c>
      <c r="B15" s="183" t="s">
        <v>31</v>
      </c>
      <c r="C15" s="426">
        <v>425</v>
      </c>
      <c r="D15" s="426">
        <v>3</v>
      </c>
      <c r="E15" s="426">
        <v>2</v>
      </c>
      <c r="F15" s="426">
        <v>0</v>
      </c>
      <c r="G15" s="426">
        <v>7152</v>
      </c>
      <c r="H15" s="426">
        <v>48</v>
      </c>
      <c r="I15" s="426">
        <v>790</v>
      </c>
      <c r="J15" s="426">
        <v>10384</v>
      </c>
      <c r="K15" s="426">
        <v>138</v>
      </c>
      <c r="L15" s="426">
        <v>1732</v>
      </c>
      <c r="M15" s="426">
        <v>21523</v>
      </c>
      <c r="N15" s="426">
        <v>14764</v>
      </c>
      <c r="O15" s="426">
        <v>1956</v>
      </c>
      <c r="P15" s="426">
        <v>2559</v>
      </c>
      <c r="Q15" s="426">
        <v>3564</v>
      </c>
      <c r="R15" s="426">
        <v>3204</v>
      </c>
      <c r="S15" s="426">
        <v>1298</v>
      </c>
      <c r="T15" s="426">
        <v>7737</v>
      </c>
      <c r="U15" s="426">
        <v>16757</v>
      </c>
      <c r="V15" s="426">
        <v>1297</v>
      </c>
      <c r="W15" s="426">
        <v>4715</v>
      </c>
      <c r="X15" s="426">
        <v>3482</v>
      </c>
      <c r="Y15" s="426">
        <v>98310</v>
      </c>
      <c r="Z15" s="426">
        <v>56</v>
      </c>
      <c r="AA15" s="426">
        <v>879</v>
      </c>
      <c r="AB15" s="426">
        <v>88</v>
      </c>
      <c r="AC15" s="426">
        <v>644</v>
      </c>
      <c r="AD15" s="426">
        <v>11</v>
      </c>
      <c r="AE15" s="426">
        <v>236</v>
      </c>
      <c r="AF15" s="426">
        <v>77</v>
      </c>
      <c r="AG15" s="426">
        <v>3</v>
      </c>
      <c r="AH15" s="426">
        <v>232</v>
      </c>
      <c r="AI15" s="426">
        <v>2906</v>
      </c>
      <c r="AJ15" s="426">
        <v>2269</v>
      </c>
      <c r="AK15" s="426">
        <v>71</v>
      </c>
      <c r="AL15" s="426">
        <v>1033</v>
      </c>
      <c r="AM15" s="426">
        <v>3200</v>
      </c>
      <c r="AN15" s="426">
        <v>269</v>
      </c>
      <c r="AO15" s="426">
        <v>886</v>
      </c>
      <c r="AP15" s="384">
        <v>214700</v>
      </c>
      <c r="AQ15" s="426">
        <v>432</v>
      </c>
      <c r="AR15" s="426">
        <v>6472</v>
      </c>
      <c r="AS15" s="426">
        <v>0</v>
      </c>
      <c r="AT15" s="426">
        <v>0</v>
      </c>
      <c r="AU15" s="426">
        <v>0</v>
      </c>
      <c r="AV15" s="426">
        <v>-5186</v>
      </c>
      <c r="AW15" s="426">
        <v>1718</v>
      </c>
      <c r="AX15" s="426">
        <v>216418</v>
      </c>
      <c r="AY15" s="426">
        <v>11597</v>
      </c>
      <c r="AZ15" s="426">
        <v>184354</v>
      </c>
      <c r="BA15" s="426">
        <v>195951</v>
      </c>
      <c r="BB15" s="426">
        <v>197669</v>
      </c>
      <c r="BC15" s="426">
        <v>412369</v>
      </c>
      <c r="BD15" s="426">
        <v>-31751</v>
      </c>
      <c r="BE15" s="426">
        <v>-118377</v>
      </c>
      <c r="BF15" s="426">
        <v>-150128</v>
      </c>
      <c r="BG15" s="426">
        <v>47541</v>
      </c>
      <c r="BH15" s="384">
        <v>262241</v>
      </c>
      <c r="BI15" s="412"/>
      <c r="BJ15" s="427">
        <f t="shared" si="0"/>
        <v>195951</v>
      </c>
      <c r="BK15" s="428">
        <f t="shared" si="1"/>
        <v>150128</v>
      </c>
      <c r="BL15" s="429">
        <f t="shared" si="2"/>
        <v>45823</v>
      </c>
    </row>
    <row r="16" spans="1:64">
      <c r="A16" s="387" t="s">
        <v>4</v>
      </c>
      <c r="B16" s="183" t="s">
        <v>32</v>
      </c>
      <c r="C16" s="426">
        <v>5</v>
      </c>
      <c r="D16" s="426">
        <v>0</v>
      </c>
      <c r="E16" s="426">
        <v>14</v>
      </c>
      <c r="F16" s="426">
        <v>14</v>
      </c>
      <c r="G16" s="426">
        <v>0</v>
      </c>
      <c r="H16" s="426">
        <v>11</v>
      </c>
      <c r="I16" s="426">
        <v>847</v>
      </c>
      <c r="J16" s="426">
        <v>41</v>
      </c>
      <c r="K16" s="426">
        <v>0</v>
      </c>
      <c r="L16" s="426">
        <v>1280</v>
      </c>
      <c r="M16" s="426">
        <v>1816</v>
      </c>
      <c r="N16" s="426">
        <v>1727924</v>
      </c>
      <c r="O16" s="426">
        <v>177</v>
      </c>
      <c r="P16" s="426">
        <v>129469</v>
      </c>
      <c r="Q16" s="426">
        <v>147882</v>
      </c>
      <c r="R16" s="426">
        <v>79594</v>
      </c>
      <c r="S16" s="426">
        <v>4348</v>
      </c>
      <c r="T16" s="426">
        <v>1223</v>
      </c>
      <c r="U16" s="426">
        <v>66048</v>
      </c>
      <c r="V16" s="426">
        <v>5149</v>
      </c>
      <c r="W16" s="426">
        <v>80643</v>
      </c>
      <c r="X16" s="426">
        <v>2539</v>
      </c>
      <c r="Y16" s="426">
        <v>43647</v>
      </c>
      <c r="Z16" s="426">
        <v>0</v>
      </c>
      <c r="AA16" s="426">
        <v>6</v>
      </c>
      <c r="AB16" s="426">
        <v>0</v>
      </c>
      <c r="AC16" s="426">
        <v>0</v>
      </c>
      <c r="AD16" s="426">
        <v>0</v>
      </c>
      <c r="AE16" s="426">
        <v>0</v>
      </c>
      <c r="AF16" s="426">
        <v>590</v>
      </c>
      <c r="AG16" s="426">
        <v>0</v>
      </c>
      <c r="AH16" s="426">
        <v>34</v>
      </c>
      <c r="AI16" s="426">
        <v>0</v>
      </c>
      <c r="AJ16" s="426">
        <v>5</v>
      </c>
      <c r="AK16" s="426">
        <v>1</v>
      </c>
      <c r="AL16" s="426">
        <v>393</v>
      </c>
      <c r="AM16" s="426">
        <v>64</v>
      </c>
      <c r="AN16" s="426">
        <v>1</v>
      </c>
      <c r="AO16" s="426">
        <v>925</v>
      </c>
      <c r="AP16" s="384">
        <v>2294690</v>
      </c>
      <c r="AQ16" s="426">
        <v>0</v>
      </c>
      <c r="AR16" s="426">
        <v>-1512</v>
      </c>
      <c r="AS16" s="426">
        <v>0</v>
      </c>
      <c r="AT16" s="426">
        <v>-813</v>
      </c>
      <c r="AU16" s="426">
        <v>-4884</v>
      </c>
      <c r="AV16" s="426">
        <v>-17720</v>
      </c>
      <c r="AW16" s="426">
        <v>-24929</v>
      </c>
      <c r="AX16" s="426">
        <v>2269761</v>
      </c>
      <c r="AY16" s="426">
        <v>472424</v>
      </c>
      <c r="AZ16" s="426">
        <v>1538619</v>
      </c>
      <c r="BA16" s="426">
        <v>2011043</v>
      </c>
      <c r="BB16" s="426">
        <v>1986114</v>
      </c>
      <c r="BC16" s="426">
        <v>4280804</v>
      </c>
      <c r="BD16" s="426">
        <v>-93081</v>
      </c>
      <c r="BE16" s="426">
        <v>-1337633</v>
      </c>
      <c r="BF16" s="426">
        <v>-1430714</v>
      </c>
      <c r="BG16" s="426">
        <v>555400</v>
      </c>
      <c r="BH16" s="384">
        <v>2850090</v>
      </c>
      <c r="BI16" s="412"/>
      <c r="BJ16" s="427">
        <f t="shared" si="0"/>
        <v>2011043</v>
      </c>
      <c r="BK16" s="428">
        <f t="shared" si="1"/>
        <v>1430714</v>
      </c>
      <c r="BL16" s="429">
        <f t="shared" si="2"/>
        <v>580329</v>
      </c>
    </row>
    <row r="17" spans="1:64">
      <c r="A17" s="387" t="s">
        <v>5</v>
      </c>
      <c r="B17" s="183" t="s">
        <v>33</v>
      </c>
      <c r="C17" s="426">
        <v>0</v>
      </c>
      <c r="D17" s="426">
        <v>0</v>
      </c>
      <c r="E17" s="426">
        <v>0</v>
      </c>
      <c r="F17" s="426">
        <v>1</v>
      </c>
      <c r="G17" s="426">
        <v>3911</v>
      </c>
      <c r="H17" s="426">
        <v>0</v>
      </c>
      <c r="I17" s="426">
        <v>358</v>
      </c>
      <c r="J17" s="426">
        <v>8416</v>
      </c>
      <c r="K17" s="426">
        <v>0</v>
      </c>
      <c r="L17" s="426">
        <v>1268</v>
      </c>
      <c r="M17" s="426">
        <v>2123</v>
      </c>
      <c r="N17" s="426">
        <v>32457</v>
      </c>
      <c r="O17" s="426">
        <v>121414</v>
      </c>
      <c r="P17" s="426">
        <v>43543</v>
      </c>
      <c r="Q17" s="426">
        <v>43326</v>
      </c>
      <c r="R17" s="426">
        <v>14789</v>
      </c>
      <c r="S17" s="426">
        <v>4886</v>
      </c>
      <c r="T17" s="426">
        <v>8052</v>
      </c>
      <c r="U17" s="426">
        <v>126469</v>
      </c>
      <c r="V17" s="426">
        <v>27511</v>
      </c>
      <c r="W17" s="426">
        <v>22620</v>
      </c>
      <c r="X17" s="426">
        <v>8478</v>
      </c>
      <c r="Y17" s="426">
        <v>15661</v>
      </c>
      <c r="Z17" s="426">
        <v>193</v>
      </c>
      <c r="AA17" s="426">
        <v>44</v>
      </c>
      <c r="AB17" s="426">
        <v>1</v>
      </c>
      <c r="AC17" s="426">
        <v>36</v>
      </c>
      <c r="AD17" s="426">
        <v>0</v>
      </c>
      <c r="AE17" s="426">
        <v>0</v>
      </c>
      <c r="AF17" s="426">
        <v>31</v>
      </c>
      <c r="AG17" s="426">
        <v>53</v>
      </c>
      <c r="AH17" s="426">
        <v>211</v>
      </c>
      <c r="AI17" s="426">
        <v>175</v>
      </c>
      <c r="AJ17" s="426">
        <v>3686</v>
      </c>
      <c r="AK17" s="426">
        <v>37</v>
      </c>
      <c r="AL17" s="426">
        <v>1264</v>
      </c>
      <c r="AM17" s="426">
        <v>823</v>
      </c>
      <c r="AN17" s="426">
        <v>51</v>
      </c>
      <c r="AO17" s="426">
        <v>716</v>
      </c>
      <c r="AP17" s="384">
        <v>492604</v>
      </c>
      <c r="AQ17" s="426">
        <v>48</v>
      </c>
      <c r="AR17" s="426">
        <v>7298</v>
      </c>
      <c r="AS17" s="426">
        <v>0</v>
      </c>
      <c r="AT17" s="426">
        <v>0</v>
      </c>
      <c r="AU17" s="426">
        <v>-5945</v>
      </c>
      <c r="AV17" s="426">
        <v>-7719</v>
      </c>
      <c r="AW17" s="426">
        <v>-6318</v>
      </c>
      <c r="AX17" s="426">
        <v>486286</v>
      </c>
      <c r="AY17" s="426">
        <v>32258</v>
      </c>
      <c r="AZ17" s="426">
        <v>186768</v>
      </c>
      <c r="BA17" s="426">
        <v>219026</v>
      </c>
      <c r="BB17" s="426">
        <v>212708</v>
      </c>
      <c r="BC17" s="426">
        <v>705312</v>
      </c>
      <c r="BD17" s="426">
        <v>-165276</v>
      </c>
      <c r="BE17" s="426">
        <v>-263433</v>
      </c>
      <c r="BF17" s="426">
        <v>-428709</v>
      </c>
      <c r="BG17" s="426">
        <v>-216001</v>
      </c>
      <c r="BH17" s="384">
        <v>276603</v>
      </c>
      <c r="BI17" s="412"/>
      <c r="BJ17" s="427">
        <f t="shared" si="0"/>
        <v>219026</v>
      </c>
      <c r="BK17" s="428">
        <f t="shared" si="1"/>
        <v>428709</v>
      </c>
      <c r="BL17" s="429">
        <f t="shared" si="2"/>
        <v>-209683</v>
      </c>
    </row>
    <row r="18" spans="1:64">
      <c r="A18" s="387" t="s">
        <v>6</v>
      </c>
      <c r="B18" s="183" t="s">
        <v>34</v>
      </c>
      <c r="C18" s="426">
        <v>302</v>
      </c>
      <c r="D18" s="426">
        <v>8</v>
      </c>
      <c r="E18" s="426">
        <v>81</v>
      </c>
      <c r="F18" s="426">
        <v>485</v>
      </c>
      <c r="G18" s="426">
        <v>17073</v>
      </c>
      <c r="H18" s="426">
        <v>135</v>
      </c>
      <c r="I18" s="426">
        <v>2120</v>
      </c>
      <c r="J18" s="426">
        <v>15534</v>
      </c>
      <c r="K18" s="426">
        <v>124</v>
      </c>
      <c r="L18" s="426">
        <v>4337</v>
      </c>
      <c r="M18" s="426">
        <v>2812</v>
      </c>
      <c r="N18" s="426">
        <v>1374</v>
      </c>
      <c r="O18" s="426">
        <v>437</v>
      </c>
      <c r="P18" s="426">
        <v>57919</v>
      </c>
      <c r="Q18" s="426">
        <v>38733</v>
      </c>
      <c r="R18" s="426">
        <v>29391</v>
      </c>
      <c r="S18" s="426">
        <v>8130</v>
      </c>
      <c r="T18" s="426">
        <v>4952</v>
      </c>
      <c r="U18" s="426">
        <v>45903</v>
      </c>
      <c r="V18" s="426">
        <v>13539</v>
      </c>
      <c r="W18" s="426">
        <v>20773</v>
      </c>
      <c r="X18" s="426">
        <v>7112</v>
      </c>
      <c r="Y18" s="426">
        <v>176023</v>
      </c>
      <c r="Z18" s="426">
        <v>657</v>
      </c>
      <c r="AA18" s="426">
        <v>148</v>
      </c>
      <c r="AB18" s="426">
        <v>27</v>
      </c>
      <c r="AC18" s="426">
        <v>7525</v>
      </c>
      <c r="AD18" s="426">
        <v>134</v>
      </c>
      <c r="AE18" s="426">
        <v>1027</v>
      </c>
      <c r="AF18" s="426">
        <v>3653</v>
      </c>
      <c r="AG18" s="426">
        <v>379</v>
      </c>
      <c r="AH18" s="426">
        <v>4787</v>
      </c>
      <c r="AI18" s="426">
        <v>310</v>
      </c>
      <c r="AJ18" s="426">
        <v>958</v>
      </c>
      <c r="AK18" s="426">
        <v>401</v>
      </c>
      <c r="AL18" s="426">
        <v>3614</v>
      </c>
      <c r="AM18" s="426">
        <v>5871</v>
      </c>
      <c r="AN18" s="426">
        <v>20</v>
      </c>
      <c r="AO18" s="426">
        <v>1096</v>
      </c>
      <c r="AP18" s="384">
        <v>477904</v>
      </c>
      <c r="AQ18" s="426">
        <v>1118</v>
      </c>
      <c r="AR18" s="426">
        <v>12442</v>
      </c>
      <c r="AS18" s="426">
        <v>12</v>
      </c>
      <c r="AT18" s="426">
        <v>480</v>
      </c>
      <c r="AU18" s="426">
        <v>15474</v>
      </c>
      <c r="AV18" s="426">
        <v>-3481</v>
      </c>
      <c r="AW18" s="426">
        <v>26045</v>
      </c>
      <c r="AX18" s="426">
        <v>503949</v>
      </c>
      <c r="AY18" s="426">
        <v>27286</v>
      </c>
      <c r="AZ18" s="426">
        <v>478819</v>
      </c>
      <c r="BA18" s="426">
        <v>506105</v>
      </c>
      <c r="BB18" s="426">
        <v>532150</v>
      </c>
      <c r="BC18" s="426">
        <v>1010054</v>
      </c>
      <c r="BD18" s="426">
        <v>-52095</v>
      </c>
      <c r="BE18" s="426">
        <v>-319526</v>
      </c>
      <c r="BF18" s="426">
        <v>-371621</v>
      </c>
      <c r="BG18" s="426">
        <v>160529</v>
      </c>
      <c r="BH18" s="384">
        <v>638433</v>
      </c>
      <c r="BI18" s="412"/>
      <c r="BJ18" s="427">
        <f t="shared" si="0"/>
        <v>506105</v>
      </c>
      <c r="BK18" s="428">
        <f t="shared" si="1"/>
        <v>371621</v>
      </c>
      <c r="BL18" s="429">
        <f t="shared" si="2"/>
        <v>134484</v>
      </c>
    </row>
    <row r="19" spans="1:64">
      <c r="A19" s="387" t="s">
        <v>7</v>
      </c>
      <c r="B19" s="183" t="s">
        <v>277</v>
      </c>
      <c r="C19" s="426">
        <v>0</v>
      </c>
      <c r="D19" s="426">
        <v>0</v>
      </c>
      <c r="E19" s="426">
        <v>0</v>
      </c>
      <c r="F19" s="426">
        <v>42</v>
      </c>
      <c r="G19" s="426">
        <v>0</v>
      </c>
      <c r="H19" s="426">
        <v>0</v>
      </c>
      <c r="I19" s="426">
        <v>255</v>
      </c>
      <c r="J19" s="426">
        <v>66</v>
      </c>
      <c r="K19" s="426">
        <v>0</v>
      </c>
      <c r="L19" s="426">
        <v>214</v>
      </c>
      <c r="M19" s="426">
        <v>301</v>
      </c>
      <c r="N19" s="426">
        <v>168</v>
      </c>
      <c r="O19" s="426">
        <v>0</v>
      </c>
      <c r="P19" s="426">
        <v>831</v>
      </c>
      <c r="Q19" s="426">
        <v>174041</v>
      </c>
      <c r="R19" s="426">
        <v>31675</v>
      </c>
      <c r="S19" s="426">
        <v>3344</v>
      </c>
      <c r="T19" s="426">
        <v>638</v>
      </c>
      <c r="U19" s="426">
        <v>18957</v>
      </c>
      <c r="V19" s="426">
        <v>857</v>
      </c>
      <c r="W19" s="426">
        <v>16740</v>
      </c>
      <c r="X19" s="426">
        <v>79</v>
      </c>
      <c r="Y19" s="426">
        <v>13134</v>
      </c>
      <c r="Z19" s="426">
        <v>0</v>
      </c>
      <c r="AA19" s="426">
        <v>2125</v>
      </c>
      <c r="AB19" s="426">
        <v>0</v>
      </c>
      <c r="AC19" s="426">
        <v>12</v>
      </c>
      <c r="AD19" s="426">
        <v>0</v>
      </c>
      <c r="AE19" s="426">
        <v>0</v>
      </c>
      <c r="AF19" s="426">
        <v>211</v>
      </c>
      <c r="AG19" s="426">
        <v>0</v>
      </c>
      <c r="AH19" s="426">
        <v>347</v>
      </c>
      <c r="AI19" s="426">
        <v>0</v>
      </c>
      <c r="AJ19" s="426">
        <v>0</v>
      </c>
      <c r="AK19" s="426">
        <v>0</v>
      </c>
      <c r="AL19" s="426">
        <v>36179</v>
      </c>
      <c r="AM19" s="426">
        <v>16</v>
      </c>
      <c r="AN19" s="426">
        <v>0</v>
      </c>
      <c r="AO19" s="426">
        <v>0</v>
      </c>
      <c r="AP19" s="384">
        <v>300232</v>
      </c>
      <c r="AQ19" s="426">
        <v>0</v>
      </c>
      <c r="AR19" s="426">
        <v>581</v>
      </c>
      <c r="AS19" s="426">
        <v>0</v>
      </c>
      <c r="AT19" s="426">
        <v>4404</v>
      </c>
      <c r="AU19" s="426">
        <v>170687</v>
      </c>
      <c r="AV19" s="426">
        <v>19164</v>
      </c>
      <c r="AW19" s="426">
        <v>194836</v>
      </c>
      <c r="AX19" s="426">
        <v>495068</v>
      </c>
      <c r="AY19" s="426">
        <v>350913</v>
      </c>
      <c r="AZ19" s="426">
        <v>632201</v>
      </c>
      <c r="BA19" s="426">
        <v>983114</v>
      </c>
      <c r="BB19" s="426">
        <v>1177950</v>
      </c>
      <c r="BC19" s="426">
        <v>1478182</v>
      </c>
      <c r="BD19" s="426">
        <v>-89546</v>
      </c>
      <c r="BE19" s="426">
        <v>-310188</v>
      </c>
      <c r="BF19" s="426">
        <v>-399734</v>
      </c>
      <c r="BG19" s="426">
        <v>778216</v>
      </c>
      <c r="BH19" s="384">
        <v>1078448</v>
      </c>
      <c r="BI19" s="412"/>
      <c r="BJ19" s="427">
        <f t="shared" si="0"/>
        <v>983114</v>
      </c>
      <c r="BK19" s="428">
        <f t="shared" si="1"/>
        <v>399734</v>
      </c>
      <c r="BL19" s="429">
        <f t="shared" si="2"/>
        <v>583380</v>
      </c>
    </row>
    <row r="20" spans="1:64">
      <c r="A20" s="387" t="s">
        <v>8</v>
      </c>
      <c r="B20" s="183" t="s">
        <v>278</v>
      </c>
      <c r="C20" s="426">
        <v>0</v>
      </c>
      <c r="D20" s="426">
        <v>1</v>
      </c>
      <c r="E20" s="426">
        <v>0</v>
      </c>
      <c r="F20" s="426">
        <v>55</v>
      </c>
      <c r="G20" s="426">
        <v>0</v>
      </c>
      <c r="H20" s="426">
        <v>0</v>
      </c>
      <c r="I20" s="426">
        <v>13</v>
      </c>
      <c r="J20" s="426">
        <v>0</v>
      </c>
      <c r="K20" s="426">
        <v>1</v>
      </c>
      <c r="L20" s="426">
        <v>1426</v>
      </c>
      <c r="M20" s="426">
        <v>291</v>
      </c>
      <c r="N20" s="426">
        <v>220</v>
      </c>
      <c r="O20" s="426">
        <v>48</v>
      </c>
      <c r="P20" s="426">
        <v>367</v>
      </c>
      <c r="Q20" s="426">
        <v>3699</v>
      </c>
      <c r="R20" s="426">
        <v>142198</v>
      </c>
      <c r="S20" s="426">
        <v>422</v>
      </c>
      <c r="T20" s="426">
        <v>910</v>
      </c>
      <c r="U20" s="426">
        <v>2676</v>
      </c>
      <c r="V20" s="426">
        <v>293</v>
      </c>
      <c r="W20" s="426">
        <v>1722</v>
      </c>
      <c r="X20" s="426">
        <v>21</v>
      </c>
      <c r="Y20" s="426">
        <v>113</v>
      </c>
      <c r="Z20" s="426">
        <v>10</v>
      </c>
      <c r="AA20" s="426">
        <v>52</v>
      </c>
      <c r="AB20" s="426">
        <v>0</v>
      </c>
      <c r="AC20" s="426">
        <v>9</v>
      </c>
      <c r="AD20" s="426">
        <v>0</v>
      </c>
      <c r="AE20" s="426">
        <v>0</v>
      </c>
      <c r="AF20" s="426">
        <v>125</v>
      </c>
      <c r="AG20" s="426">
        <v>1</v>
      </c>
      <c r="AH20" s="426">
        <v>17</v>
      </c>
      <c r="AI20" s="426">
        <v>0</v>
      </c>
      <c r="AJ20" s="426">
        <v>0</v>
      </c>
      <c r="AK20" s="426">
        <v>0</v>
      </c>
      <c r="AL20" s="426">
        <v>42421</v>
      </c>
      <c r="AM20" s="426">
        <v>19</v>
      </c>
      <c r="AN20" s="426">
        <v>0</v>
      </c>
      <c r="AO20" s="426">
        <v>0</v>
      </c>
      <c r="AP20" s="384">
        <v>197130</v>
      </c>
      <c r="AQ20" s="426">
        <v>0</v>
      </c>
      <c r="AR20" s="426">
        <v>304</v>
      </c>
      <c r="AS20" s="426">
        <v>0</v>
      </c>
      <c r="AT20" s="426">
        <v>2597</v>
      </c>
      <c r="AU20" s="426">
        <v>290576</v>
      </c>
      <c r="AV20" s="426">
        <v>1180</v>
      </c>
      <c r="AW20" s="426">
        <v>294657</v>
      </c>
      <c r="AX20" s="426">
        <v>491787</v>
      </c>
      <c r="AY20" s="426">
        <v>372203</v>
      </c>
      <c r="AZ20" s="426">
        <v>392168</v>
      </c>
      <c r="BA20" s="426">
        <v>764371</v>
      </c>
      <c r="BB20" s="426">
        <v>1059028</v>
      </c>
      <c r="BC20" s="426">
        <v>1256158</v>
      </c>
      <c r="BD20" s="426">
        <v>-74936</v>
      </c>
      <c r="BE20" s="426">
        <v>-317921</v>
      </c>
      <c r="BF20" s="426">
        <v>-392857</v>
      </c>
      <c r="BG20" s="426">
        <v>666171</v>
      </c>
      <c r="BH20" s="384">
        <v>863301</v>
      </c>
      <c r="BI20" s="412"/>
      <c r="BJ20" s="427">
        <f t="shared" si="0"/>
        <v>764371</v>
      </c>
      <c r="BK20" s="428">
        <f t="shared" si="1"/>
        <v>392857</v>
      </c>
      <c r="BL20" s="429">
        <f t="shared" si="2"/>
        <v>371514</v>
      </c>
    </row>
    <row r="21" spans="1:64">
      <c r="A21" s="387" t="s">
        <v>9</v>
      </c>
      <c r="B21" s="183" t="s">
        <v>279</v>
      </c>
      <c r="C21" s="426">
        <v>159</v>
      </c>
      <c r="D21" s="426">
        <v>0</v>
      </c>
      <c r="E21" s="426">
        <v>1</v>
      </c>
      <c r="F21" s="426">
        <v>0</v>
      </c>
      <c r="G21" s="426">
        <v>0</v>
      </c>
      <c r="H21" s="426">
        <v>0</v>
      </c>
      <c r="I21" s="426">
        <v>0</v>
      </c>
      <c r="J21" s="426">
        <v>4</v>
      </c>
      <c r="K21" s="426">
        <v>0</v>
      </c>
      <c r="L21" s="426">
        <v>0</v>
      </c>
      <c r="M21" s="426">
        <v>0</v>
      </c>
      <c r="N21" s="426">
        <v>0</v>
      </c>
      <c r="O21" s="426">
        <v>0</v>
      </c>
      <c r="P21" s="426">
        <v>14</v>
      </c>
      <c r="Q21" s="426">
        <v>2302</v>
      </c>
      <c r="R21" s="426">
        <v>5683</v>
      </c>
      <c r="S21" s="426">
        <v>32146</v>
      </c>
      <c r="T21" s="426">
        <v>28</v>
      </c>
      <c r="U21" s="426">
        <v>922</v>
      </c>
      <c r="V21" s="426">
        <v>310</v>
      </c>
      <c r="W21" s="426">
        <v>513</v>
      </c>
      <c r="X21" s="426">
        <v>52</v>
      </c>
      <c r="Y21" s="426">
        <v>419</v>
      </c>
      <c r="Z21" s="426">
        <v>0</v>
      </c>
      <c r="AA21" s="426">
        <v>19</v>
      </c>
      <c r="AB21" s="426">
        <v>5</v>
      </c>
      <c r="AC21" s="426">
        <v>2518</v>
      </c>
      <c r="AD21" s="426">
        <v>13</v>
      </c>
      <c r="AE21" s="426">
        <v>0</v>
      </c>
      <c r="AF21" s="426">
        <v>62</v>
      </c>
      <c r="AG21" s="426">
        <v>25</v>
      </c>
      <c r="AH21" s="426">
        <v>3129</v>
      </c>
      <c r="AI21" s="426">
        <v>0</v>
      </c>
      <c r="AJ21" s="426">
        <v>30483</v>
      </c>
      <c r="AK21" s="426">
        <v>0</v>
      </c>
      <c r="AL21" s="426">
        <v>14295</v>
      </c>
      <c r="AM21" s="426">
        <v>1113</v>
      </c>
      <c r="AN21" s="426">
        <v>1331</v>
      </c>
      <c r="AO21" s="426">
        <v>0</v>
      </c>
      <c r="AP21" s="384">
        <v>95546</v>
      </c>
      <c r="AQ21" s="426">
        <v>792</v>
      </c>
      <c r="AR21" s="426">
        <v>13522</v>
      </c>
      <c r="AS21" s="426">
        <v>10</v>
      </c>
      <c r="AT21" s="426">
        <v>12821</v>
      </c>
      <c r="AU21" s="426">
        <v>186200</v>
      </c>
      <c r="AV21" s="426">
        <v>9054</v>
      </c>
      <c r="AW21" s="426">
        <v>222399</v>
      </c>
      <c r="AX21" s="426">
        <v>317945</v>
      </c>
      <c r="AY21" s="426">
        <v>19921</v>
      </c>
      <c r="AZ21" s="426">
        <v>65329</v>
      </c>
      <c r="BA21" s="426">
        <v>85250</v>
      </c>
      <c r="BB21" s="426">
        <v>307649</v>
      </c>
      <c r="BC21" s="426">
        <v>403195</v>
      </c>
      <c r="BD21" s="426">
        <v>-67507</v>
      </c>
      <c r="BE21" s="426">
        <v>-101651</v>
      </c>
      <c r="BF21" s="426">
        <v>-169158</v>
      </c>
      <c r="BG21" s="426">
        <v>138491</v>
      </c>
      <c r="BH21" s="384">
        <v>234037</v>
      </c>
      <c r="BI21" s="412"/>
      <c r="BJ21" s="427">
        <f t="shared" si="0"/>
        <v>85250</v>
      </c>
      <c r="BK21" s="428">
        <f t="shared" si="1"/>
        <v>169158</v>
      </c>
      <c r="BL21" s="429">
        <f t="shared" si="2"/>
        <v>-83908</v>
      </c>
    </row>
    <row r="22" spans="1:64">
      <c r="A22" s="387" t="s">
        <v>10</v>
      </c>
      <c r="B22" s="183" t="s">
        <v>280</v>
      </c>
      <c r="C22" s="426">
        <v>0</v>
      </c>
      <c r="D22" s="426">
        <v>0</v>
      </c>
      <c r="E22" s="426">
        <v>0</v>
      </c>
      <c r="F22" s="426">
        <v>0</v>
      </c>
      <c r="G22" s="426">
        <v>1</v>
      </c>
      <c r="H22" s="426">
        <v>0</v>
      </c>
      <c r="I22" s="426">
        <v>4</v>
      </c>
      <c r="J22" s="426">
        <v>7</v>
      </c>
      <c r="K22" s="426">
        <v>0</v>
      </c>
      <c r="L22" s="426">
        <v>0</v>
      </c>
      <c r="M22" s="426">
        <v>0</v>
      </c>
      <c r="N22" s="426">
        <v>1</v>
      </c>
      <c r="O22" s="426">
        <v>11</v>
      </c>
      <c r="P22" s="426">
        <v>4504</v>
      </c>
      <c r="Q22" s="426">
        <v>3219</v>
      </c>
      <c r="R22" s="426">
        <v>8328</v>
      </c>
      <c r="S22" s="426">
        <v>33182</v>
      </c>
      <c r="T22" s="426">
        <v>103347</v>
      </c>
      <c r="U22" s="426">
        <v>129844</v>
      </c>
      <c r="V22" s="426">
        <v>187264</v>
      </c>
      <c r="W22" s="426">
        <v>8120</v>
      </c>
      <c r="X22" s="426">
        <v>656</v>
      </c>
      <c r="Y22" s="426">
        <v>656</v>
      </c>
      <c r="Z22" s="426">
        <v>5</v>
      </c>
      <c r="AA22" s="426">
        <v>5</v>
      </c>
      <c r="AB22" s="426">
        <v>0</v>
      </c>
      <c r="AC22" s="426">
        <v>81</v>
      </c>
      <c r="AD22" s="426">
        <v>51</v>
      </c>
      <c r="AE22" s="426">
        <v>0</v>
      </c>
      <c r="AF22" s="426">
        <v>11</v>
      </c>
      <c r="AG22" s="426">
        <v>694</v>
      </c>
      <c r="AH22" s="426">
        <v>2278</v>
      </c>
      <c r="AI22" s="426">
        <v>2818</v>
      </c>
      <c r="AJ22" s="426">
        <v>10</v>
      </c>
      <c r="AK22" s="426">
        <v>0</v>
      </c>
      <c r="AL22" s="426">
        <v>46726</v>
      </c>
      <c r="AM22" s="426">
        <v>26</v>
      </c>
      <c r="AN22" s="426">
        <v>1938</v>
      </c>
      <c r="AO22" s="426">
        <v>0</v>
      </c>
      <c r="AP22" s="384">
        <v>533787</v>
      </c>
      <c r="AQ22" s="426">
        <v>20</v>
      </c>
      <c r="AR22" s="426">
        <v>5751</v>
      </c>
      <c r="AS22" s="426">
        <v>0</v>
      </c>
      <c r="AT22" s="426">
        <v>0</v>
      </c>
      <c r="AU22" s="426">
        <v>0</v>
      </c>
      <c r="AV22" s="426">
        <v>-16374</v>
      </c>
      <c r="AW22" s="426">
        <v>-10603</v>
      </c>
      <c r="AX22" s="426">
        <v>523184</v>
      </c>
      <c r="AY22" s="426">
        <v>132887</v>
      </c>
      <c r="AZ22" s="426">
        <v>125429</v>
      </c>
      <c r="BA22" s="426">
        <v>258316</v>
      </c>
      <c r="BB22" s="426">
        <v>247713</v>
      </c>
      <c r="BC22" s="426">
        <v>781500</v>
      </c>
      <c r="BD22" s="426">
        <v>-180270</v>
      </c>
      <c r="BE22" s="426">
        <v>-280970</v>
      </c>
      <c r="BF22" s="426">
        <v>-461240</v>
      </c>
      <c r="BG22" s="426">
        <v>-213527</v>
      </c>
      <c r="BH22" s="384">
        <v>320260</v>
      </c>
      <c r="BI22" s="412"/>
      <c r="BJ22" s="427">
        <f t="shared" si="0"/>
        <v>258316</v>
      </c>
      <c r="BK22" s="428">
        <f t="shared" si="1"/>
        <v>461240</v>
      </c>
      <c r="BL22" s="429">
        <f t="shared" si="2"/>
        <v>-202924</v>
      </c>
    </row>
    <row r="23" spans="1:64">
      <c r="A23" s="387" t="s">
        <v>11</v>
      </c>
      <c r="B23" s="183" t="s">
        <v>35</v>
      </c>
      <c r="C23" s="426">
        <v>7</v>
      </c>
      <c r="D23" s="426">
        <v>0</v>
      </c>
      <c r="E23" s="426">
        <v>65</v>
      </c>
      <c r="F23" s="426">
        <v>3</v>
      </c>
      <c r="G23" s="426">
        <v>1</v>
      </c>
      <c r="H23" s="426">
        <v>0</v>
      </c>
      <c r="I23" s="426">
        <v>26</v>
      </c>
      <c r="J23" s="426">
        <v>5</v>
      </c>
      <c r="K23" s="426">
        <v>0</v>
      </c>
      <c r="L23" s="426">
        <v>12</v>
      </c>
      <c r="M23" s="426">
        <v>8</v>
      </c>
      <c r="N23" s="426">
        <v>0</v>
      </c>
      <c r="O23" s="426">
        <v>1</v>
      </c>
      <c r="P23" s="426">
        <v>527</v>
      </c>
      <c r="Q23" s="426">
        <v>24598</v>
      </c>
      <c r="R23" s="426">
        <v>17978</v>
      </c>
      <c r="S23" s="426">
        <v>5232</v>
      </c>
      <c r="T23" s="426">
        <v>12690</v>
      </c>
      <c r="U23" s="426">
        <v>231083</v>
      </c>
      <c r="V23" s="426">
        <v>14228</v>
      </c>
      <c r="W23" s="426">
        <v>26486</v>
      </c>
      <c r="X23" s="426">
        <v>612</v>
      </c>
      <c r="Y23" s="426">
        <v>15629</v>
      </c>
      <c r="Z23" s="426">
        <v>3</v>
      </c>
      <c r="AA23" s="426">
        <v>38</v>
      </c>
      <c r="AB23" s="426">
        <v>0</v>
      </c>
      <c r="AC23" s="426">
        <v>608</v>
      </c>
      <c r="AD23" s="426">
        <v>3</v>
      </c>
      <c r="AE23" s="426">
        <v>37</v>
      </c>
      <c r="AF23" s="426">
        <v>403</v>
      </c>
      <c r="AG23" s="426">
        <v>86</v>
      </c>
      <c r="AH23" s="426">
        <v>1998</v>
      </c>
      <c r="AI23" s="426">
        <v>766</v>
      </c>
      <c r="AJ23" s="426">
        <v>209</v>
      </c>
      <c r="AK23" s="426">
        <v>0</v>
      </c>
      <c r="AL23" s="426">
        <v>22880</v>
      </c>
      <c r="AM23" s="426">
        <v>410</v>
      </c>
      <c r="AN23" s="426">
        <v>0</v>
      </c>
      <c r="AO23" s="426">
        <v>218</v>
      </c>
      <c r="AP23" s="384">
        <v>376850</v>
      </c>
      <c r="AQ23" s="426">
        <v>2933</v>
      </c>
      <c r="AR23" s="426">
        <v>129261</v>
      </c>
      <c r="AS23" s="426">
        <v>0</v>
      </c>
      <c r="AT23" s="426">
        <v>8409</v>
      </c>
      <c r="AU23" s="426">
        <v>190081</v>
      </c>
      <c r="AV23" s="426">
        <v>14398</v>
      </c>
      <c r="AW23" s="426">
        <v>345082</v>
      </c>
      <c r="AX23" s="426">
        <v>721932</v>
      </c>
      <c r="AY23" s="426">
        <v>524862</v>
      </c>
      <c r="AZ23" s="426">
        <v>792300</v>
      </c>
      <c r="BA23" s="426">
        <v>1317162</v>
      </c>
      <c r="BB23" s="426">
        <v>1662244</v>
      </c>
      <c r="BC23" s="426">
        <v>2039094</v>
      </c>
      <c r="BD23" s="426">
        <v>-175299</v>
      </c>
      <c r="BE23" s="426">
        <v>-336450</v>
      </c>
      <c r="BF23" s="426">
        <v>-511749</v>
      </c>
      <c r="BG23" s="426">
        <v>1150495</v>
      </c>
      <c r="BH23" s="384">
        <v>1527345</v>
      </c>
      <c r="BI23" s="412"/>
      <c r="BJ23" s="427">
        <f t="shared" si="0"/>
        <v>1317162</v>
      </c>
      <c r="BK23" s="428">
        <f t="shared" si="1"/>
        <v>511749</v>
      </c>
      <c r="BL23" s="429">
        <f t="shared" si="2"/>
        <v>805413</v>
      </c>
    </row>
    <row r="24" spans="1:64">
      <c r="A24" s="387" t="s">
        <v>12</v>
      </c>
      <c r="B24" s="183" t="s">
        <v>404</v>
      </c>
      <c r="C24" s="426">
        <v>2</v>
      </c>
      <c r="D24" s="426">
        <v>0</v>
      </c>
      <c r="E24" s="426">
        <v>2</v>
      </c>
      <c r="F24" s="426">
        <v>0</v>
      </c>
      <c r="G24" s="426">
        <v>43</v>
      </c>
      <c r="H24" s="426">
        <v>0</v>
      </c>
      <c r="I24" s="426">
        <v>0</v>
      </c>
      <c r="J24" s="426">
        <v>37</v>
      </c>
      <c r="K24" s="426">
        <v>0</v>
      </c>
      <c r="L24" s="426">
        <v>3</v>
      </c>
      <c r="M24" s="426">
        <v>2</v>
      </c>
      <c r="N24" s="426">
        <v>1</v>
      </c>
      <c r="O24" s="426">
        <v>0</v>
      </c>
      <c r="P24" s="426">
        <v>25</v>
      </c>
      <c r="Q24" s="426">
        <v>525</v>
      </c>
      <c r="R24" s="426">
        <v>172</v>
      </c>
      <c r="S24" s="426">
        <v>9</v>
      </c>
      <c r="T24" s="426">
        <v>13</v>
      </c>
      <c r="U24" s="426">
        <v>85</v>
      </c>
      <c r="V24" s="426">
        <v>8163</v>
      </c>
      <c r="W24" s="426">
        <v>1294</v>
      </c>
      <c r="X24" s="426">
        <v>26</v>
      </c>
      <c r="Y24" s="426">
        <v>3157</v>
      </c>
      <c r="Z24" s="426">
        <v>14</v>
      </c>
      <c r="AA24" s="426">
        <v>2</v>
      </c>
      <c r="AB24" s="426">
        <v>3</v>
      </c>
      <c r="AC24" s="426">
        <v>851</v>
      </c>
      <c r="AD24" s="426">
        <v>168</v>
      </c>
      <c r="AE24" s="426">
        <v>208</v>
      </c>
      <c r="AF24" s="426">
        <v>292</v>
      </c>
      <c r="AG24" s="426">
        <v>156</v>
      </c>
      <c r="AH24" s="426">
        <v>1627</v>
      </c>
      <c r="AI24" s="426">
        <v>222</v>
      </c>
      <c r="AJ24" s="426">
        <v>72</v>
      </c>
      <c r="AK24" s="426">
        <v>13</v>
      </c>
      <c r="AL24" s="426">
        <v>3708</v>
      </c>
      <c r="AM24" s="426">
        <v>299</v>
      </c>
      <c r="AN24" s="426">
        <v>0</v>
      </c>
      <c r="AO24" s="426">
        <v>0</v>
      </c>
      <c r="AP24" s="384">
        <v>21194</v>
      </c>
      <c r="AQ24" s="426">
        <v>358</v>
      </c>
      <c r="AR24" s="426">
        <v>120706</v>
      </c>
      <c r="AS24" s="426">
        <v>0</v>
      </c>
      <c r="AT24" s="426">
        <v>24753</v>
      </c>
      <c r="AU24" s="426">
        <v>84601</v>
      </c>
      <c r="AV24" s="426">
        <v>-6034</v>
      </c>
      <c r="AW24" s="426">
        <v>224384</v>
      </c>
      <c r="AX24" s="426">
        <v>245578</v>
      </c>
      <c r="AY24" s="426">
        <v>138201</v>
      </c>
      <c r="AZ24" s="426">
        <v>394722</v>
      </c>
      <c r="BA24" s="426">
        <v>532923</v>
      </c>
      <c r="BB24" s="426">
        <v>757307</v>
      </c>
      <c r="BC24" s="426">
        <v>778501</v>
      </c>
      <c r="BD24" s="426">
        <v>-168506</v>
      </c>
      <c r="BE24" s="426">
        <v>-22087</v>
      </c>
      <c r="BF24" s="426">
        <v>-190593</v>
      </c>
      <c r="BG24" s="426">
        <v>566714</v>
      </c>
      <c r="BH24" s="384">
        <v>587908</v>
      </c>
      <c r="BI24" s="412"/>
      <c r="BJ24" s="427">
        <f t="shared" si="0"/>
        <v>532923</v>
      </c>
      <c r="BK24" s="428">
        <f t="shared" si="1"/>
        <v>190593</v>
      </c>
      <c r="BL24" s="429">
        <f t="shared" si="2"/>
        <v>342330</v>
      </c>
    </row>
    <row r="25" spans="1:64">
      <c r="A25" s="387" t="s">
        <v>13</v>
      </c>
      <c r="B25" s="183" t="s">
        <v>197</v>
      </c>
      <c r="C25" s="426">
        <v>0</v>
      </c>
      <c r="D25" s="426">
        <v>0</v>
      </c>
      <c r="E25" s="426">
        <v>2042</v>
      </c>
      <c r="F25" s="426">
        <v>2</v>
      </c>
      <c r="G25" s="426">
        <v>1</v>
      </c>
      <c r="H25" s="426">
        <v>0</v>
      </c>
      <c r="I25" s="426">
        <v>0</v>
      </c>
      <c r="J25" s="426">
        <v>0</v>
      </c>
      <c r="K25" s="426">
        <v>0</v>
      </c>
      <c r="L25" s="426">
        <v>0</v>
      </c>
      <c r="M25" s="426">
        <v>0</v>
      </c>
      <c r="N25" s="426">
        <v>0</v>
      </c>
      <c r="O25" s="426">
        <v>0</v>
      </c>
      <c r="P25" s="426">
        <v>0</v>
      </c>
      <c r="Q25" s="426">
        <v>0</v>
      </c>
      <c r="R25" s="426">
        <v>1125</v>
      </c>
      <c r="S25" s="426">
        <v>0</v>
      </c>
      <c r="T25" s="426">
        <v>0</v>
      </c>
      <c r="U25" s="426">
        <v>0</v>
      </c>
      <c r="V25" s="426">
        <v>0</v>
      </c>
      <c r="W25" s="426">
        <v>386771</v>
      </c>
      <c r="X25" s="426">
        <v>1</v>
      </c>
      <c r="Y25" s="426">
        <v>3</v>
      </c>
      <c r="Z25" s="426">
        <v>0</v>
      </c>
      <c r="AA25" s="426">
        <v>0</v>
      </c>
      <c r="AB25" s="426">
        <v>0</v>
      </c>
      <c r="AC25" s="426">
        <v>14</v>
      </c>
      <c r="AD25" s="426">
        <v>0</v>
      </c>
      <c r="AE25" s="426">
        <v>0</v>
      </c>
      <c r="AF25" s="426">
        <v>27834</v>
      </c>
      <c r="AG25" s="426">
        <v>0</v>
      </c>
      <c r="AH25" s="426">
        <v>5627</v>
      </c>
      <c r="AI25" s="426">
        <v>89</v>
      </c>
      <c r="AJ25" s="426">
        <v>0</v>
      </c>
      <c r="AK25" s="426">
        <v>0</v>
      </c>
      <c r="AL25" s="426">
        <v>41145</v>
      </c>
      <c r="AM25" s="426">
        <v>64</v>
      </c>
      <c r="AN25" s="426">
        <v>0</v>
      </c>
      <c r="AO25" s="426">
        <v>0</v>
      </c>
      <c r="AP25" s="384">
        <v>464718</v>
      </c>
      <c r="AQ25" s="426">
        <v>0</v>
      </c>
      <c r="AR25" s="426">
        <v>98107</v>
      </c>
      <c r="AS25" s="426">
        <v>0</v>
      </c>
      <c r="AT25" s="426">
        <v>23286</v>
      </c>
      <c r="AU25" s="426">
        <v>152629</v>
      </c>
      <c r="AV25" s="426">
        <v>7897</v>
      </c>
      <c r="AW25" s="426">
        <v>281919</v>
      </c>
      <c r="AX25" s="426">
        <v>746637</v>
      </c>
      <c r="AY25" s="426">
        <v>487913</v>
      </c>
      <c r="AZ25" s="426">
        <v>470166</v>
      </c>
      <c r="BA25" s="426">
        <v>958079</v>
      </c>
      <c r="BB25" s="426">
        <v>1239998</v>
      </c>
      <c r="BC25" s="426">
        <v>1704716</v>
      </c>
      <c r="BD25" s="426">
        <v>-90999</v>
      </c>
      <c r="BE25" s="426">
        <v>-487549</v>
      </c>
      <c r="BF25" s="426">
        <v>-578548</v>
      </c>
      <c r="BG25" s="426">
        <v>661450</v>
      </c>
      <c r="BH25" s="384">
        <v>1126168</v>
      </c>
      <c r="BI25" s="412"/>
      <c r="BJ25" s="427">
        <f t="shared" si="0"/>
        <v>958079</v>
      </c>
      <c r="BK25" s="428">
        <f t="shared" si="1"/>
        <v>578548</v>
      </c>
      <c r="BL25" s="429">
        <f t="shared" si="2"/>
        <v>379531</v>
      </c>
    </row>
    <row r="26" spans="1:64">
      <c r="A26" s="387" t="s">
        <v>14</v>
      </c>
      <c r="B26" s="183" t="s">
        <v>55</v>
      </c>
      <c r="C26" s="426">
        <v>197</v>
      </c>
      <c r="D26" s="426">
        <v>33</v>
      </c>
      <c r="E26" s="426">
        <v>290</v>
      </c>
      <c r="F26" s="426">
        <v>109</v>
      </c>
      <c r="G26" s="426">
        <v>16781</v>
      </c>
      <c r="H26" s="426">
        <v>1258</v>
      </c>
      <c r="I26" s="426">
        <v>5277</v>
      </c>
      <c r="J26" s="426">
        <v>6372</v>
      </c>
      <c r="K26" s="426">
        <v>1369</v>
      </c>
      <c r="L26" s="426">
        <v>1173</v>
      </c>
      <c r="M26" s="426">
        <v>3313</v>
      </c>
      <c r="N26" s="426">
        <v>22307</v>
      </c>
      <c r="O26" s="426">
        <v>9094</v>
      </c>
      <c r="P26" s="426">
        <v>3817</v>
      </c>
      <c r="Q26" s="426">
        <v>1049</v>
      </c>
      <c r="R26" s="426">
        <v>3124</v>
      </c>
      <c r="S26" s="426">
        <v>2497</v>
      </c>
      <c r="T26" s="426">
        <v>2081</v>
      </c>
      <c r="U26" s="426">
        <v>4700</v>
      </c>
      <c r="V26" s="426">
        <v>4000</v>
      </c>
      <c r="W26" s="426">
        <v>2546</v>
      </c>
      <c r="X26" s="426">
        <v>26468</v>
      </c>
      <c r="Y26" s="426">
        <v>6079</v>
      </c>
      <c r="Z26" s="426">
        <v>13068</v>
      </c>
      <c r="AA26" s="426">
        <v>718</v>
      </c>
      <c r="AB26" s="426">
        <v>712</v>
      </c>
      <c r="AC26" s="426">
        <v>19370</v>
      </c>
      <c r="AD26" s="426">
        <v>18834</v>
      </c>
      <c r="AE26" s="426">
        <v>228</v>
      </c>
      <c r="AF26" s="426">
        <v>5179</v>
      </c>
      <c r="AG26" s="426">
        <v>14749</v>
      </c>
      <c r="AH26" s="426">
        <v>10819</v>
      </c>
      <c r="AI26" s="426">
        <v>30916</v>
      </c>
      <c r="AJ26" s="426">
        <v>11256</v>
      </c>
      <c r="AK26" s="426">
        <v>8833</v>
      </c>
      <c r="AL26" s="426">
        <v>14016</v>
      </c>
      <c r="AM26" s="426">
        <v>15034</v>
      </c>
      <c r="AN26" s="426">
        <v>3406</v>
      </c>
      <c r="AO26" s="426">
        <v>324</v>
      </c>
      <c r="AP26" s="384">
        <v>291396</v>
      </c>
      <c r="AQ26" s="426">
        <v>11133</v>
      </c>
      <c r="AR26" s="426">
        <v>146710</v>
      </c>
      <c r="AS26" s="426">
        <v>1</v>
      </c>
      <c r="AT26" s="426">
        <v>2902</v>
      </c>
      <c r="AU26" s="426">
        <v>32595</v>
      </c>
      <c r="AV26" s="426">
        <v>967</v>
      </c>
      <c r="AW26" s="426">
        <v>194308</v>
      </c>
      <c r="AX26" s="426">
        <v>485704</v>
      </c>
      <c r="AY26" s="426">
        <v>56330</v>
      </c>
      <c r="AZ26" s="426">
        <v>302790</v>
      </c>
      <c r="BA26" s="426">
        <v>359120</v>
      </c>
      <c r="BB26" s="426">
        <v>553428</v>
      </c>
      <c r="BC26" s="426">
        <v>844824</v>
      </c>
      <c r="BD26" s="426">
        <v>-154791</v>
      </c>
      <c r="BE26" s="426">
        <v>-232350</v>
      </c>
      <c r="BF26" s="426">
        <v>-387141</v>
      </c>
      <c r="BG26" s="426">
        <v>166287</v>
      </c>
      <c r="BH26" s="384">
        <v>457683</v>
      </c>
      <c r="BI26" s="412"/>
      <c r="BJ26" s="427">
        <f t="shared" si="0"/>
        <v>359120</v>
      </c>
      <c r="BK26" s="428">
        <f t="shared" si="1"/>
        <v>387141</v>
      </c>
      <c r="BL26" s="429">
        <f t="shared" si="2"/>
        <v>-28021</v>
      </c>
    </row>
    <row r="27" spans="1:64">
      <c r="A27" s="387" t="s">
        <v>15</v>
      </c>
      <c r="B27" s="183" t="s">
        <v>36</v>
      </c>
      <c r="C27" s="426">
        <v>528</v>
      </c>
      <c r="D27" s="426">
        <v>13</v>
      </c>
      <c r="E27" s="426">
        <v>60</v>
      </c>
      <c r="F27" s="426">
        <v>139</v>
      </c>
      <c r="G27" s="426">
        <v>1261</v>
      </c>
      <c r="H27" s="426">
        <v>142</v>
      </c>
      <c r="I27" s="426">
        <v>1286</v>
      </c>
      <c r="J27" s="426">
        <v>5043</v>
      </c>
      <c r="K27" s="426">
        <v>141</v>
      </c>
      <c r="L27" s="426">
        <v>1701</v>
      </c>
      <c r="M27" s="426">
        <v>1478</v>
      </c>
      <c r="N27" s="426">
        <v>11613</v>
      </c>
      <c r="O27" s="426">
        <v>810</v>
      </c>
      <c r="P27" s="426">
        <v>1930</v>
      </c>
      <c r="Q27" s="426">
        <v>1813</v>
      </c>
      <c r="R27" s="426">
        <v>1439</v>
      </c>
      <c r="S27" s="426">
        <v>212</v>
      </c>
      <c r="T27" s="426">
        <v>897</v>
      </c>
      <c r="U27" s="426">
        <v>2548</v>
      </c>
      <c r="V27" s="426">
        <v>1027</v>
      </c>
      <c r="W27" s="426">
        <v>1350</v>
      </c>
      <c r="X27" s="426">
        <v>698</v>
      </c>
      <c r="Y27" s="426">
        <v>1519</v>
      </c>
      <c r="Z27" s="426">
        <v>17436</v>
      </c>
      <c r="AA27" s="426">
        <v>5512</v>
      </c>
      <c r="AB27" s="426">
        <v>563</v>
      </c>
      <c r="AC27" s="426">
        <v>9892</v>
      </c>
      <c r="AD27" s="426">
        <v>3011</v>
      </c>
      <c r="AE27" s="426">
        <v>29236</v>
      </c>
      <c r="AF27" s="426">
        <v>12086</v>
      </c>
      <c r="AG27" s="426">
        <v>1902</v>
      </c>
      <c r="AH27" s="426">
        <v>10893</v>
      </c>
      <c r="AI27" s="426">
        <v>9451</v>
      </c>
      <c r="AJ27" s="426">
        <v>6579</v>
      </c>
      <c r="AK27" s="426">
        <v>271</v>
      </c>
      <c r="AL27" s="426">
        <v>2595</v>
      </c>
      <c r="AM27" s="426">
        <v>5258</v>
      </c>
      <c r="AN27" s="426">
        <v>0</v>
      </c>
      <c r="AO27" s="426">
        <v>25</v>
      </c>
      <c r="AP27" s="384">
        <v>152358</v>
      </c>
      <c r="AQ27" s="426">
        <v>0</v>
      </c>
      <c r="AR27" s="426">
        <v>0</v>
      </c>
      <c r="AS27" s="426">
        <v>0</v>
      </c>
      <c r="AT27" s="426">
        <v>560938</v>
      </c>
      <c r="AU27" s="426">
        <v>1138937</v>
      </c>
      <c r="AV27" s="426">
        <v>0</v>
      </c>
      <c r="AW27" s="426">
        <v>1699875</v>
      </c>
      <c r="AX27" s="426">
        <v>1852233</v>
      </c>
      <c r="AY27" s="426">
        <v>0</v>
      </c>
      <c r="AZ27" s="426">
        <v>0</v>
      </c>
      <c r="BA27" s="426">
        <v>0</v>
      </c>
      <c r="BB27" s="426">
        <v>1699875</v>
      </c>
      <c r="BC27" s="426">
        <v>1852233</v>
      </c>
      <c r="BD27" s="426">
        <v>0</v>
      </c>
      <c r="BE27" s="426">
        <v>0</v>
      </c>
      <c r="BF27" s="426">
        <v>0</v>
      </c>
      <c r="BG27" s="426">
        <v>1699875</v>
      </c>
      <c r="BH27" s="384">
        <v>1852233</v>
      </c>
      <c r="BI27" s="412"/>
      <c r="BJ27" s="427">
        <f t="shared" si="0"/>
        <v>0</v>
      </c>
      <c r="BK27" s="428">
        <f t="shared" si="1"/>
        <v>0</v>
      </c>
      <c r="BL27" s="429">
        <f t="shared" si="2"/>
        <v>0</v>
      </c>
    </row>
    <row r="28" spans="1:64">
      <c r="A28" s="387" t="s">
        <v>16</v>
      </c>
      <c r="B28" s="183" t="s">
        <v>198</v>
      </c>
      <c r="C28" s="426">
        <v>1715</v>
      </c>
      <c r="D28" s="426">
        <v>40</v>
      </c>
      <c r="E28" s="426">
        <v>231</v>
      </c>
      <c r="F28" s="426">
        <v>513</v>
      </c>
      <c r="G28" s="426">
        <v>29902</v>
      </c>
      <c r="H28" s="426">
        <v>2054</v>
      </c>
      <c r="I28" s="426">
        <v>16183</v>
      </c>
      <c r="J28" s="426">
        <v>55814</v>
      </c>
      <c r="K28" s="426">
        <v>1288</v>
      </c>
      <c r="L28" s="426">
        <v>18108</v>
      </c>
      <c r="M28" s="426">
        <v>14883</v>
      </c>
      <c r="N28" s="426">
        <v>152943</v>
      </c>
      <c r="O28" s="426">
        <v>12346</v>
      </c>
      <c r="P28" s="426">
        <v>15273</v>
      </c>
      <c r="Q28" s="426">
        <v>11991</v>
      </c>
      <c r="R28" s="426">
        <v>8580</v>
      </c>
      <c r="S28" s="426">
        <v>2629</v>
      </c>
      <c r="T28" s="426">
        <v>8740</v>
      </c>
      <c r="U28" s="426">
        <v>15744</v>
      </c>
      <c r="V28" s="426">
        <v>2756</v>
      </c>
      <c r="W28" s="426">
        <v>17862</v>
      </c>
      <c r="X28" s="426">
        <v>6684</v>
      </c>
      <c r="Y28" s="426">
        <v>6339</v>
      </c>
      <c r="Z28" s="426">
        <v>98845</v>
      </c>
      <c r="AA28" s="426">
        <v>8430</v>
      </c>
      <c r="AB28" s="426">
        <v>16414</v>
      </c>
      <c r="AC28" s="426">
        <v>81268</v>
      </c>
      <c r="AD28" s="426">
        <v>6050</v>
      </c>
      <c r="AE28" s="426">
        <v>12184</v>
      </c>
      <c r="AF28" s="426">
        <v>31318</v>
      </c>
      <c r="AG28" s="426">
        <v>4615</v>
      </c>
      <c r="AH28" s="426">
        <v>14679</v>
      </c>
      <c r="AI28" s="426">
        <v>33213</v>
      </c>
      <c r="AJ28" s="426">
        <v>34865</v>
      </c>
      <c r="AK28" s="426">
        <v>832</v>
      </c>
      <c r="AL28" s="426">
        <v>10492</v>
      </c>
      <c r="AM28" s="426">
        <v>84256</v>
      </c>
      <c r="AN28" s="426">
        <v>0</v>
      </c>
      <c r="AO28" s="426">
        <v>860</v>
      </c>
      <c r="AP28" s="384">
        <v>840939</v>
      </c>
      <c r="AQ28" s="426">
        <v>153</v>
      </c>
      <c r="AR28" s="426">
        <v>190214</v>
      </c>
      <c r="AS28" s="426">
        <v>0</v>
      </c>
      <c r="AT28" s="426">
        <v>0</v>
      </c>
      <c r="AU28" s="426">
        <v>0</v>
      </c>
      <c r="AV28" s="426">
        <v>0</v>
      </c>
      <c r="AW28" s="426">
        <v>190367</v>
      </c>
      <c r="AX28" s="426">
        <v>1031306</v>
      </c>
      <c r="AY28" s="426">
        <v>975</v>
      </c>
      <c r="AZ28" s="426">
        <v>66155</v>
      </c>
      <c r="BA28" s="426">
        <v>67130</v>
      </c>
      <c r="BB28" s="426">
        <v>257497</v>
      </c>
      <c r="BC28" s="426">
        <v>1098436</v>
      </c>
      <c r="BD28" s="426">
        <v>-124</v>
      </c>
      <c r="BE28" s="426">
        <v>-3300</v>
      </c>
      <c r="BF28" s="426">
        <v>-3424</v>
      </c>
      <c r="BG28" s="426">
        <v>254073</v>
      </c>
      <c r="BH28" s="384">
        <v>1095012</v>
      </c>
      <c r="BI28" s="412"/>
      <c r="BJ28" s="427">
        <f t="shared" si="0"/>
        <v>67130</v>
      </c>
      <c r="BK28" s="428">
        <f t="shared" si="1"/>
        <v>3424</v>
      </c>
      <c r="BL28" s="429">
        <f t="shared" si="2"/>
        <v>63706</v>
      </c>
    </row>
    <row r="29" spans="1:64">
      <c r="A29" s="387" t="s">
        <v>17</v>
      </c>
      <c r="B29" s="183" t="s">
        <v>281</v>
      </c>
      <c r="C29" s="426">
        <v>178</v>
      </c>
      <c r="D29" s="426">
        <v>1</v>
      </c>
      <c r="E29" s="426">
        <v>14</v>
      </c>
      <c r="F29" s="426">
        <v>78</v>
      </c>
      <c r="G29" s="426">
        <v>4137</v>
      </c>
      <c r="H29" s="426">
        <v>117</v>
      </c>
      <c r="I29" s="426">
        <v>756</v>
      </c>
      <c r="J29" s="426">
        <v>3415</v>
      </c>
      <c r="K29" s="426">
        <v>201</v>
      </c>
      <c r="L29" s="426">
        <v>534</v>
      </c>
      <c r="M29" s="426">
        <v>373</v>
      </c>
      <c r="N29" s="426">
        <v>3376</v>
      </c>
      <c r="O29" s="426">
        <v>270</v>
      </c>
      <c r="P29" s="426">
        <v>445</v>
      </c>
      <c r="Q29" s="426">
        <v>502</v>
      </c>
      <c r="R29" s="426">
        <v>427</v>
      </c>
      <c r="S29" s="426">
        <v>95</v>
      </c>
      <c r="T29" s="426">
        <v>605</v>
      </c>
      <c r="U29" s="426">
        <v>860</v>
      </c>
      <c r="V29" s="426">
        <v>108</v>
      </c>
      <c r="W29" s="426">
        <v>614</v>
      </c>
      <c r="X29" s="426">
        <v>476</v>
      </c>
      <c r="Y29" s="426">
        <v>1602</v>
      </c>
      <c r="Z29" s="426">
        <v>952</v>
      </c>
      <c r="AA29" s="426">
        <v>15643</v>
      </c>
      <c r="AB29" s="426">
        <v>1652</v>
      </c>
      <c r="AC29" s="426">
        <v>9316</v>
      </c>
      <c r="AD29" s="426">
        <v>1546</v>
      </c>
      <c r="AE29" s="426">
        <v>1259</v>
      </c>
      <c r="AF29" s="426">
        <v>4662</v>
      </c>
      <c r="AG29" s="426">
        <v>2582</v>
      </c>
      <c r="AH29" s="426">
        <v>5110</v>
      </c>
      <c r="AI29" s="426">
        <v>14987</v>
      </c>
      <c r="AJ29" s="426">
        <v>13621</v>
      </c>
      <c r="AK29" s="426">
        <v>416</v>
      </c>
      <c r="AL29" s="426">
        <v>1752</v>
      </c>
      <c r="AM29" s="426">
        <v>20442</v>
      </c>
      <c r="AN29" s="426">
        <v>0</v>
      </c>
      <c r="AO29" s="426">
        <v>326</v>
      </c>
      <c r="AP29" s="384">
        <v>113450</v>
      </c>
      <c r="AQ29" s="426">
        <v>142</v>
      </c>
      <c r="AR29" s="426">
        <v>74627</v>
      </c>
      <c r="AS29" s="426">
        <v>-1549</v>
      </c>
      <c r="AT29" s="426">
        <v>0</v>
      </c>
      <c r="AU29" s="426">
        <v>0</v>
      </c>
      <c r="AV29" s="426">
        <v>0</v>
      </c>
      <c r="AW29" s="426">
        <v>73220</v>
      </c>
      <c r="AX29" s="426">
        <v>186670</v>
      </c>
      <c r="AY29" s="426">
        <v>1179</v>
      </c>
      <c r="AZ29" s="426">
        <v>0</v>
      </c>
      <c r="BA29" s="426">
        <v>1179</v>
      </c>
      <c r="BB29" s="426">
        <v>74399</v>
      </c>
      <c r="BC29" s="426">
        <v>187849</v>
      </c>
      <c r="BD29" s="426">
        <v>-49</v>
      </c>
      <c r="BE29" s="426">
        <v>0</v>
      </c>
      <c r="BF29" s="426">
        <v>-49</v>
      </c>
      <c r="BG29" s="426">
        <v>74350</v>
      </c>
      <c r="BH29" s="384">
        <v>187800</v>
      </c>
      <c r="BI29" s="412"/>
      <c r="BJ29" s="427">
        <f t="shared" si="0"/>
        <v>1179</v>
      </c>
      <c r="BK29" s="428">
        <f t="shared" si="1"/>
        <v>49</v>
      </c>
      <c r="BL29" s="429">
        <f t="shared" si="2"/>
        <v>1130</v>
      </c>
    </row>
    <row r="30" spans="1:64">
      <c r="A30" s="387" t="s">
        <v>18</v>
      </c>
      <c r="B30" s="183" t="s">
        <v>282</v>
      </c>
      <c r="C30" s="426">
        <v>88</v>
      </c>
      <c r="D30" s="426">
        <v>0</v>
      </c>
      <c r="E30" s="426">
        <v>0</v>
      </c>
      <c r="F30" s="426">
        <v>41</v>
      </c>
      <c r="G30" s="426">
        <v>1404</v>
      </c>
      <c r="H30" s="426">
        <v>13</v>
      </c>
      <c r="I30" s="426">
        <v>370</v>
      </c>
      <c r="J30" s="426">
        <v>3669</v>
      </c>
      <c r="K30" s="426">
        <v>14</v>
      </c>
      <c r="L30" s="426">
        <v>33</v>
      </c>
      <c r="M30" s="426">
        <v>588</v>
      </c>
      <c r="N30" s="426">
        <v>263</v>
      </c>
      <c r="O30" s="426">
        <v>15</v>
      </c>
      <c r="P30" s="426">
        <v>53</v>
      </c>
      <c r="Q30" s="426">
        <v>201</v>
      </c>
      <c r="R30" s="426">
        <v>20</v>
      </c>
      <c r="S30" s="426">
        <v>30</v>
      </c>
      <c r="T30" s="426">
        <v>185</v>
      </c>
      <c r="U30" s="426">
        <v>238</v>
      </c>
      <c r="V30" s="426">
        <v>100</v>
      </c>
      <c r="W30" s="426">
        <v>2459</v>
      </c>
      <c r="X30" s="426">
        <v>99</v>
      </c>
      <c r="Y30" s="426">
        <v>3150</v>
      </c>
      <c r="Z30" s="426">
        <v>6615</v>
      </c>
      <c r="AA30" s="426">
        <v>342</v>
      </c>
      <c r="AB30" s="426">
        <v>0</v>
      </c>
      <c r="AC30" s="426">
        <v>4019</v>
      </c>
      <c r="AD30" s="426">
        <v>3694</v>
      </c>
      <c r="AE30" s="426">
        <v>40</v>
      </c>
      <c r="AF30" s="426">
        <v>12150</v>
      </c>
      <c r="AG30" s="426">
        <v>4969</v>
      </c>
      <c r="AH30" s="426">
        <v>36016</v>
      </c>
      <c r="AI30" s="426">
        <v>8558</v>
      </c>
      <c r="AJ30" s="426">
        <v>10419</v>
      </c>
      <c r="AK30" s="426">
        <v>5</v>
      </c>
      <c r="AL30" s="426">
        <v>637</v>
      </c>
      <c r="AM30" s="426">
        <v>40708</v>
      </c>
      <c r="AN30" s="426">
        <v>0</v>
      </c>
      <c r="AO30" s="426">
        <v>2705</v>
      </c>
      <c r="AP30" s="384">
        <v>143910</v>
      </c>
      <c r="AQ30" s="426">
        <v>0</v>
      </c>
      <c r="AR30" s="426">
        <v>12909</v>
      </c>
      <c r="AS30" s="426">
        <v>34768</v>
      </c>
      <c r="AT30" s="426">
        <v>0</v>
      </c>
      <c r="AU30" s="426">
        <v>0</v>
      </c>
      <c r="AV30" s="426">
        <v>0</v>
      </c>
      <c r="AW30" s="426">
        <v>47677</v>
      </c>
      <c r="AX30" s="426">
        <v>191587</v>
      </c>
      <c r="AY30" s="426">
        <v>295</v>
      </c>
      <c r="AZ30" s="426">
        <v>0</v>
      </c>
      <c r="BA30" s="426">
        <v>295</v>
      </c>
      <c r="BB30" s="426">
        <v>47972</v>
      </c>
      <c r="BC30" s="426">
        <v>191882</v>
      </c>
      <c r="BD30" s="426">
        <v>-15</v>
      </c>
      <c r="BE30" s="426">
        <v>-13931</v>
      </c>
      <c r="BF30" s="426">
        <v>-13946</v>
      </c>
      <c r="BG30" s="426">
        <v>34026</v>
      </c>
      <c r="BH30" s="384">
        <v>177936</v>
      </c>
      <c r="BI30" s="412"/>
      <c r="BJ30" s="427">
        <f t="shared" si="0"/>
        <v>295</v>
      </c>
      <c r="BK30" s="428">
        <f t="shared" si="1"/>
        <v>13946</v>
      </c>
      <c r="BL30" s="429">
        <f t="shared" si="2"/>
        <v>-13651</v>
      </c>
    </row>
    <row r="31" spans="1:64">
      <c r="A31" s="387" t="s">
        <v>19</v>
      </c>
      <c r="B31" s="183" t="s">
        <v>283</v>
      </c>
      <c r="C31" s="426">
        <v>13181</v>
      </c>
      <c r="D31" s="426">
        <v>167</v>
      </c>
      <c r="E31" s="426">
        <v>2938</v>
      </c>
      <c r="F31" s="426">
        <v>816</v>
      </c>
      <c r="G31" s="426">
        <v>154142</v>
      </c>
      <c r="H31" s="426">
        <v>6310</v>
      </c>
      <c r="I31" s="426">
        <v>32044</v>
      </c>
      <c r="J31" s="426">
        <v>68625</v>
      </c>
      <c r="K31" s="426">
        <v>2268</v>
      </c>
      <c r="L31" s="426">
        <v>31370</v>
      </c>
      <c r="M31" s="426">
        <v>9728</v>
      </c>
      <c r="N31" s="426">
        <v>71909</v>
      </c>
      <c r="O31" s="426">
        <v>9878</v>
      </c>
      <c r="P31" s="426">
        <v>28239</v>
      </c>
      <c r="Q31" s="426">
        <v>48490</v>
      </c>
      <c r="R31" s="426">
        <v>35102</v>
      </c>
      <c r="S31" s="426">
        <v>13064</v>
      </c>
      <c r="T31" s="426">
        <v>13706</v>
      </c>
      <c r="U31" s="426">
        <v>80726</v>
      </c>
      <c r="V31" s="426">
        <v>26484</v>
      </c>
      <c r="W31" s="426">
        <v>45808</v>
      </c>
      <c r="X31" s="426">
        <v>35205</v>
      </c>
      <c r="Y31" s="426">
        <v>106756</v>
      </c>
      <c r="Z31" s="426">
        <v>23341</v>
      </c>
      <c r="AA31" s="426">
        <v>3667</v>
      </c>
      <c r="AB31" s="426">
        <v>3006</v>
      </c>
      <c r="AC31" s="426">
        <v>40827</v>
      </c>
      <c r="AD31" s="426">
        <v>7299</v>
      </c>
      <c r="AE31" s="426">
        <v>4581</v>
      </c>
      <c r="AF31" s="426">
        <v>21058</v>
      </c>
      <c r="AG31" s="426">
        <v>9482</v>
      </c>
      <c r="AH31" s="426">
        <v>13390</v>
      </c>
      <c r="AI31" s="426">
        <v>34499</v>
      </c>
      <c r="AJ31" s="426">
        <v>148218</v>
      </c>
      <c r="AK31" s="426">
        <v>6793</v>
      </c>
      <c r="AL31" s="426">
        <v>47856</v>
      </c>
      <c r="AM31" s="426">
        <v>189751</v>
      </c>
      <c r="AN31" s="426">
        <v>12207</v>
      </c>
      <c r="AO31" s="426">
        <v>2131</v>
      </c>
      <c r="AP31" s="384">
        <v>1405062</v>
      </c>
      <c r="AQ31" s="426">
        <v>54057</v>
      </c>
      <c r="AR31" s="426">
        <v>2088774</v>
      </c>
      <c r="AS31" s="426">
        <v>349</v>
      </c>
      <c r="AT31" s="426">
        <v>15588</v>
      </c>
      <c r="AU31" s="426">
        <v>339326</v>
      </c>
      <c r="AV31" s="426">
        <v>3125</v>
      </c>
      <c r="AW31" s="426">
        <v>2501219</v>
      </c>
      <c r="AX31" s="426">
        <v>3906281</v>
      </c>
      <c r="AY31" s="426">
        <v>143258</v>
      </c>
      <c r="AZ31" s="426">
        <v>1052434</v>
      </c>
      <c r="BA31" s="426">
        <v>1195692</v>
      </c>
      <c r="BB31" s="426">
        <v>3696911</v>
      </c>
      <c r="BC31" s="426">
        <v>5101973</v>
      </c>
      <c r="BD31" s="426">
        <v>-23224</v>
      </c>
      <c r="BE31" s="426">
        <v>-2201084</v>
      </c>
      <c r="BF31" s="426">
        <v>-2224308</v>
      </c>
      <c r="BG31" s="426">
        <v>1472603</v>
      </c>
      <c r="BH31" s="384">
        <v>2877665</v>
      </c>
      <c r="BI31" s="412"/>
      <c r="BJ31" s="427">
        <f t="shared" si="0"/>
        <v>1195692</v>
      </c>
      <c r="BK31" s="428">
        <f t="shared" si="1"/>
        <v>2224308</v>
      </c>
      <c r="BL31" s="429">
        <f t="shared" si="2"/>
        <v>-1028616</v>
      </c>
    </row>
    <row r="32" spans="1:64">
      <c r="A32" s="387" t="s">
        <v>20</v>
      </c>
      <c r="B32" s="183" t="s">
        <v>37</v>
      </c>
      <c r="C32" s="426">
        <v>1405</v>
      </c>
      <c r="D32" s="426">
        <v>112</v>
      </c>
      <c r="E32" s="426">
        <v>460</v>
      </c>
      <c r="F32" s="426">
        <v>1112</v>
      </c>
      <c r="G32" s="426">
        <v>11344</v>
      </c>
      <c r="H32" s="426">
        <v>1506</v>
      </c>
      <c r="I32" s="426">
        <v>3546</v>
      </c>
      <c r="J32" s="426">
        <v>10166</v>
      </c>
      <c r="K32" s="426">
        <v>564</v>
      </c>
      <c r="L32" s="426">
        <v>2225</v>
      </c>
      <c r="M32" s="426">
        <v>2731</v>
      </c>
      <c r="N32" s="426">
        <v>13264</v>
      </c>
      <c r="O32" s="426">
        <v>2206</v>
      </c>
      <c r="P32" s="426">
        <v>7674</v>
      </c>
      <c r="Q32" s="426">
        <v>9278</v>
      </c>
      <c r="R32" s="426">
        <v>5877</v>
      </c>
      <c r="S32" s="426">
        <v>1858</v>
      </c>
      <c r="T32" s="426">
        <v>1810</v>
      </c>
      <c r="U32" s="426">
        <v>9139</v>
      </c>
      <c r="V32" s="426">
        <v>2488</v>
      </c>
      <c r="W32" s="426">
        <v>11063</v>
      </c>
      <c r="X32" s="426">
        <v>8302</v>
      </c>
      <c r="Y32" s="426">
        <v>24807</v>
      </c>
      <c r="Z32" s="426">
        <v>15848</v>
      </c>
      <c r="AA32" s="426">
        <v>4812</v>
      </c>
      <c r="AB32" s="426">
        <v>5451</v>
      </c>
      <c r="AC32" s="426">
        <v>50460</v>
      </c>
      <c r="AD32" s="426">
        <v>52856</v>
      </c>
      <c r="AE32" s="426">
        <v>247803</v>
      </c>
      <c r="AF32" s="426">
        <v>40037</v>
      </c>
      <c r="AG32" s="426">
        <v>6134</v>
      </c>
      <c r="AH32" s="426">
        <v>25479</v>
      </c>
      <c r="AI32" s="426">
        <v>14117</v>
      </c>
      <c r="AJ32" s="426">
        <v>23818</v>
      </c>
      <c r="AK32" s="426">
        <v>4942</v>
      </c>
      <c r="AL32" s="426">
        <v>16513</v>
      </c>
      <c r="AM32" s="426">
        <v>18083</v>
      </c>
      <c r="AN32" s="426">
        <v>0</v>
      </c>
      <c r="AO32" s="426">
        <v>630</v>
      </c>
      <c r="AP32" s="384">
        <v>659920</v>
      </c>
      <c r="AQ32" s="426">
        <v>13</v>
      </c>
      <c r="AR32" s="426">
        <v>603961</v>
      </c>
      <c r="AS32" s="426">
        <v>0</v>
      </c>
      <c r="AT32" s="426">
        <v>0</v>
      </c>
      <c r="AU32" s="426">
        <v>0</v>
      </c>
      <c r="AV32" s="426">
        <v>0</v>
      </c>
      <c r="AW32" s="426">
        <v>603974</v>
      </c>
      <c r="AX32" s="426">
        <v>1263894</v>
      </c>
      <c r="AY32" s="426">
        <v>66611</v>
      </c>
      <c r="AZ32" s="426">
        <v>34055</v>
      </c>
      <c r="BA32" s="426">
        <v>100666</v>
      </c>
      <c r="BB32" s="426">
        <v>704640</v>
      </c>
      <c r="BC32" s="426">
        <v>1364560</v>
      </c>
      <c r="BD32" s="426">
        <v>-56193</v>
      </c>
      <c r="BE32" s="426">
        <v>-132861</v>
      </c>
      <c r="BF32" s="426">
        <v>-189054</v>
      </c>
      <c r="BG32" s="426">
        <v>515586</v>
      </c>
      <c r="BH32" s="384">
        <v>1175506</v>
      </c>
      <c r="BI32" s="412"/>
      <c r="BJ32" s="427">
        <f t="shared" si="0"/>
        <v>100666</v>
      </c>
      <c r="BK32" s="428">
        <f t="shared" si="1"/>
        <v>189054</v>
      </c>
      <c r="BL32" s="429">
        <f t="shared" si="2"/>
        <v>-88388</v>
      </c>
    </row>
    <row r="33" spans="1:64">
      <c r="A33" s="387" t="s">
        <v>21</v>
      </c>
      <c r="B33" s="183" t="s">
        <v>38</v>
      </c>
      <c r="C33" s="426">
        <v>790</v>
      </c>
      <c r="D33" s="426">
        <v>8</v>
      </c>
      <c r="E33" s="426">
        <v>46</v>
      </c>
      <c r="F33" s="426">
        <v>141</v>
      </c>
      <c r="G33" s="426">
        <v>5619</v>
      </c>
      <c r="H33" s="426">
        <v>296</v>
      </c>
      <c r="I33" s="426">
        <v>895</v>
      </c>
      <c r="J33" s="426">
        <v>3362</v>
      </c>
      <c r="K33" s="426">
        <v>77</v>
      </c>
      <c r="L33" s="426">
        <v>1833</v>
      </c>
      <c r="M33" s="426">
        <v>754</v>
      </c>
      <c r="N33" s="426">
        <v>3908</v>
      </c>
      <c r="O33" s="426">
        <v>295</v>
      </c>
      <c r="P33" s="426">
        <v>2341</v>
      </c>
      <c r="Q33" s="426">
        <v>2706</v>
      </c>
      <c r="R33" s="426">
        <v>1939</v>
      </c>
      <c r="S33" s="426">
        <v>621</v>
      </c>
      <c r="T33" s="426">
        <v>433</v>
      </c>
      <c r="U33" s="426">
        <v>4450</v>
      </c>
      <c r="V33" s="426">
        <v>1334</v>
      </c>
      <c r="W33" s="426">
        <v>1357</v>
      </c>
      <c r="X33" s="426">
        <v>1255</v>
      </c>
      <c r="Y33" s="426">
        <v>9837</v>
      </c>
      <c r="Z33" s="426">
        <v>6255</v>
      </c>
      <c r="AA33" s="426">
        <v>277</v>
      </c>
      <c r="AB33" s="426">
        <v>379</v>
      </c>
      <c r="AC33" s="426">
        <v>74686</v>
      </c>
      <c r="AD33" s="426">
        <v>18198</v>
      </c>
      <c r="AE33" s="426">
        <v>91635</v>
      </c>
      <c r="AF33" s="426">
        <v>50800</v>
      </c>
      <c r="AG33" s="426">
        <v>14788</v>
      </c>
      <c r="AH33" s="426">
        <v>2062</v>
      </c>
      <c r="AI33" s="426">
        <v>14936</v>
      </c>
      <c r="AJ33" s="426">
        <v>47957</v>
      </c>
      <c r="AK33" s="426">
        <v>3193</v>
      </c>
      <c r="AL33" s="426">
        <v>13944</v>
      </c>
      <c r="AM33" s="426">
        <v>30901</v>
      </c>
      <c r="AN33" s="426">
        <v>0</v>
      </c>
      <c r="AO33" s="426">
        <v>5996</v>
      </c>
      <c r="AP33" s="384">
        <v>420304</v>
      </c>
      <c r="AQ33" s="426">
        <v>0</v>
      </c>
      <c r="AR33" s="426">
        <v>2682591</v>
      </c>
      <c r="AS33" s="426">
        <v>737</v>
      </c>
      <c r="AT33" s="426">
        <v>0</v>
      </c>
      <c r="AU33" s="426">
        <v>125570</v>
      </c>
      <c r="AV33" s="426">
        <v>0</v>
      </c>
      <c r="AW33" s="426">
        <v>2808898</v>
      </c>
      <c r="AX33" s="426">
        <v>3229202</v>
      </c>
      <c r="AY33" s="426">
        <v>1610</v>
      </c>
      <c r="AZ33" s="426">
        <v>31793</v>
      </c>
      <c r="BA33" s="426">
        <v>33403</v>
      </c>
      <c r="BB33" s="426">
        <v>2842301</v>
      </c>
      <c r="BC33" s="426">
        <v>3262605</v>
      </c>
      <c r="BD33" s="426">
        <v>-92</v>
      </c>
      <c r="BE33" s="426">
        <v>-20342</v>
      </c>
      <c r="BF33" s="426">
        <v>-20434</v>
      </c>
      <c r="BG33" s="426">
        <v>2821867</v>
      </c>
      <c r="BH33" s="384">
        <v>3242171</v>
      </c>
      <c r="BI33" s="412"/>
      <c r="BJ33" s="427">
        <f t="shared" si="0"/>
        <v>33403</v>
      </c>
      <c r="BK33" s="428">
        <f t="shared" si="1"/>
        <v>20434</v>
      </c>
      <c r="BL33" s="429">
        <f t="shared" si="2"/>
        <v>12969</v>
      </c>
    </row>
    <row r="34" spans="1:64">
      <c r="A34" s="387" t="s">
        <v>22</v>
      </c>
      <c r="B34" s="183" t="s">
        <v>409</v>
      </c>
      <c r="C34" s="426">
        <v>5828</v>
      </c>
      <c r="D34" s="426">
        <v>350</v>
      </c>
      <c r="E34" s="426">
        <v>1044</v>
      </c>
      <c r="F34" s="426">
        <v>642</v>
      </c>
      <c r="G34" s="426">
        <v>59052</v>
      </c>
      <c r="H34" s="426">
        <v>1644</v>
      </c>
      <c r="I34" s="426">
        <v>13070</v>
      </c>
      <c r="J34" s="426">
        <v>36427</v>
      </c>
      <c r="K34" s="426">
        <v>3924</v>
      </c>
      <c r="L34" s="426">
        <v>10285</v>
      </c>
      <c r="M34" s="426">
        <v>11475</v>
      </c>
      <c r="N34" s="426">
        <v>52561</v>
      </c>
      <c r="O34" s="426">
        <v>6257</v>
      </c>
      <c r="P34" s="426">
        <v>13453</v>
      </c>
      <c r="Q34" s="426">
        <v>20859</v>
      </c>
      <c r="R34" s="426">
        <v>12253</v>
      </c>
      <c r="S34" s="426">
        <v>4930</v>
      </c>
      <c r="T34" s="426">
        <v>5377</v>
      </c>
      <c r="U34" s="426">
        <v>31685</v>
      </c>
      <c r="V34" s="426">
        <v>12135</v>
      </c>
      <c r="W34" s="426">
        <v>16662</v>
      </c>
      <c r="X34" s="426">
        <v>43888</v>
      </c>
      <c r="Y34" s="426">
        <v>53212</v>
      </c>
      <c r="Z34" s="426">
        <v>43335</v>
      </c>
      <c r="AA34" s="426">
        <v>2818</v>
      </c>
      <c r="AB34" s="426">
        <v>7797</v>
      </c>
      <c r="AC34" s="426">
        <v>61746</v>
      </c>
      <c r="AD34" s="426">
        <v>34699</v>
      </c>
      <c r="AE34" s="426">
        <v>3461</v>
      </c>
      <c r="AF34" s="426">
        <v>154514</v>
      </c>
      <c r="AG34" s="426">
        <v>14978</v>
      </c>
      <c r="AH34" s="426">
        <v>28917</v>
      </c>
      <c r="AI34" s="426">
        <v>33048</v>
      </c>
      <c r="AJ34" s="426">
        <v>33156</v>
      </c>
      <c r="AK34" s="426">
        <v>5060</v>
      </c>
      <c r="AL34" s="426">
        <v>19752</v>
      </c>
      <c r="AM34" s="426">
        <v>66955</v>
      </c>
      <c r="AN34" s="426">
        <v>7195</v>
      </c>
      <c r="AO34" s="426">
        <v>11435</v>
      </c>
      <c r="AP34" s="384">
        <v>945879</v>
      </c>
      <c r="AQ34" s="426">
        <v>15149</v>
      </c>
      <c r="AR34" s="426">
        <v>549808</v>
      </c>
      <c r="AS34" s="426">
        <v>3759</v>
      </c>
      <c r="AT34" s="426">
        <v>1554</v>
      </c>
      <c r="AU34" s="426">
        <v>21235</v>
      </c>
      <c r="AV34" s="426">
        <v>1784</v>
      </c>
      <c r="AW34" s="426">
        <v>593289</v>
      </c>
      <c r="AX34" s="426">
        <v>1539168</v>
      </c>
      <c r="AY34" s="426">
        <v>221639</v>
      </c>
      <c r="AZ34" s="426">
        <v>933929</v>
      </c>
      <c r="BA34" s="426">
        <v>1155568</v>
      </c>
      <c r="BB34" s="426">
        <v>1748857</v>
      </c>
      <c r="BC34" s="426">
        <v>2694736</v>
      </c>
      <c r="BD34" s="426">
        <v>-83744</v>
      </c>
      <c r="BE34" s="426">
        <v>-575353</v>
      </c>
      <c r="BF34" s="426">
        <v>-659097</v>
      </c>
      <c r="BG34" s="426">
        <v>1089760</v>
      </c>
      <c r="BH34" s="384">
        <v>2035639</v>
      </c>
      <c r="BI34" s="412"/>
      <c r="BJ34" s="427">
        <f t="shared" si="0"/>
        <v>1155568</v>
      </c>
      <c r="BK34" s="428">
        <f t="shared" si="1"/>
        <v>659097</v>
      </c>
      <c r="BL34" s="429">
        <f t="shared" si="2"/>
        <v>496471</v>
      </c>
    </row>
    <row r="35" spans="1:64">
      <c r="A35" s="387" t="s">
        <v>23</v>
      </c>
      <c r="B35" s="183" t="s">
        <v>199</v>
      </c>
      <c r="C35" s="426">
        <v>711</v>
      </c>
      <c r="D35" s="426">
        <v>16</v>
      </c>
      <c r="E35" s="426">
        <v>233</v>
      </c>
      <c r="F35" s="426">
        <v>73</v>
      </c>
      <c r="G35" s="426">
        <v>9388</v>
      </c>
      <c r="H35" s="426">
        <v>481</v>
      </c>
      <c r="I35" s="426">
        <v>2183</v>
      </c>
      <c r="J35" s="426">
        <v>16945</v>
      </c>
      <c r="K35" s="426">
        <v>108</v>
      </c>
      <c r="L35" s="426">
        <v>3574</v>
      </c>
      <c r="M35" s="426">
        <v>1543</v>
      </c>
      <c r="N35" s="426">
        <v>8012</v>
      </c>
      <c r="O35" s="426">
        <v>1011</v>
      </c>
      <c r="P35" s="426">
        <v>3725</v>
      </c>
      <c r="Q35" s="426">
        <v>7136</v>
      </c>
      <c r="R35" s="426">
        <v>9411</v>
      </c>
      <c r="S35" s="426">
        <v>1428</v>
      </c>
      <c r="T35" s="426">
        <v>2257</v>
      </c>
      <c r="U35" s="426">
        <v>21502</v>
      </c>
      <c r="V35" s="426">
        <v>9118</v>
      </c>
      <c r="W35" s="426">
        <v>4130</v>
      </c>
      <c r="X35" s="426">
        <v>2984</v>
      </c>
      <c r="Y35" s="426">
        <v>14876</v>
      </c>
      <c r="Z35" s="426">
        <v>11074</v>
      </c>
      <c r="AA35" s="426">
        <v>7781</v>
      </c>
      <c r="AB35" s="426">
        <v>1724</v>
      </c>
      <c r="AC35" s="426">
        <v>111812</v>
      </c>
      <c r="AD35" s="426">
        <v>67877</v>
      </c>
      <c r="AE35" s="426">
        <v>10427</v>
      </c>
      <c r="AF35" s="426">
        <v>25215</v>
      </c>
      <c r="AG35" s="426">
        <v>135629</v>
      </c>
      <c r="AH35" s="426">
        <v>36367</v>
      </c>
      <c r="AI35" s="426">
        <v>51688</v>
      </c>
      <c r="AJ35" s="426">
        <v>33869</v>
      </c>
      <c r="AK35" s="426">
        <v>11932</v>
      </c>
      <c r="AL35" s="426">
        <v>68763</v>
      </c>
      <c r="AM35" s="426">
        <v>38493</v>
      </c>
      <c r="AN35" s="426">
        <v>0</v>
      </c>
      <c r="AO35" s="426">
        <v>14154</v>
      </c>
      <c r="AP35" s="384">
        <v>747650</v>
      </c>
      <c r="AQ35" s="426">
        <v>6484</v>
      </c>
      <c r="AR35" s="426">
        <v>378225</v>
      </c>
      <c r="AS35" s="426">
        <v>307</v>
      </c>
      <c r="AT35" s="426">
        <v>27497</v>
      </c>
      <c r="AU35" s="426">
        <v>234125</v>
      </c>
      <c r="AV35" s="426">
        <v>-1033</v>
      </c>
      <c r="AW35" s="426">
        <v>645605</v>
      </c>
      <c r="AX35" s="426">
        <v>1393255</v>
      </c>
      <c r="AY35" s="426">
        <v>6778</v>
      </c>
      <c r="AZ35" s="426">
        <v>197234</v>
      </c>
      <c r="BA35" s="426">
        <v>204012</v>
      </c>
      <c r="BB35" s="426">
        <v>849617</v>
      </c>
      <c r="BC35" s="426">
        <v>1597267</v>
      </c>
      <c r="BD35" s="426">
        <v>-109163</v>
      </c>
      <c r="BE35" s="426">
        <v>-689614</v>
      </c>
      <c r="BF35" s="426">
        <v>-798777</v>
      </c>
      <c r="BG35" s="426">
        <v>50840</v>
      </c>
      <c r="BH35" s="384">
        <v>798490</v>
      </c>
      <c r="BI35" s="412"/>
      <c r="BJ35" s="427">
        <f t="shared" si="0"/>
        <v>204012</v>
      </c>
      <c r="BK35" s="428">
        <f t="shared" si="1"/>
        <v>798777</v>
      </c>
      <c r="BL35" s="429">
        <f t="shared" si="2"/>
        <v>-594765</v>
      </c>
    </row>
    <row r="36" spans="1:64">
      <c r="A36" s="387" t="s">
        <v>24</v>
      </c>
      <c r="B36" s="183" t="s">
        <v>39</v>
      </c>
      <c r="C36" s="426">
        <v>0</v>
      </c>
      <c r="D36" s="426">
        <v>0</v>
      </c>
      <c r="E36" s="426">
        <v>0</v>
      </c>
      <c r="F36" s="426">
        <v>0</v>
      </c>
      <c r="G36" s="426">
        <v>0</v>
      </c>
      <c r="H36" s="426">
        <v>0</v>
      </c>
      <c r="I36" s="426">
        <v>0</v>
      </c>
      <c r="J36" s="426">
        <v>0</v>
      </c>
      <c r="K36" s="426">
        <v>0</v>
      </c>
      <c r="L36" s="426">
        <v>0</v>
      </c>
      <c r="M36" s="426">
        <v>0</v>
      </c>
      <c r="N36" s="426">
        <v>0</v>
      </c>
      <c r="O36" s="426">
        <v>0</v>
      </c>
      <c r="P36" s="426">
        <v>0</v>
      </c>
      <c r="Q36" s="426">
        <v>0</v>
      </c>
      <c r="R36" s="426">
        <v>0</v>
      </c>
      <c r="S36" s="426">
        <v>0</v>
      </c>
      <c r="T36" s="426">
        <v>0</v>
      </c>
      <c r="U36" s="426">
        <v>0</v>
      </c>
      <c r="V36" s="426">
        <v>0</v>
      </c>
      <c r="W36" s="426">
        <v>0</v>
      </c>
      <c r="X36" s="426">
        <v>0</v>
      </c>
      <c r="Y36" s="426">
        <v>0</v>
      </c>
      <c r="Z36" s="426">
        <v>0</v>
      </c>
      <c r="AA36" s="426">
        <v>0</v>
      </c>
      <c r="AB36" s="426">
        <v>0</v>
      </c>
      <c r="AC36" s="426">
        <v>0</v>
      </c>
      <c r="AD36" s="426">
        <v>0</v>
      </c>
      <c r="AE36" s="426">
        <v>0</v>
      </c>
      <c r="AF36" s="426">
        <v>0</v>
      </c>
      <c r="AG36" s="426">
        <v>0</v>
      </c>
      <c r="AH36" s="426">
        <v>0</v>
      </c>
      <c r="AI36" s="426">
        <v>0</v>
      </c>
      <c r="AJ36" s="426">
        <v>0</v>
      </c>
      <c r="AK36" s="426">
        <v>0</v>
      </c>
      <c r="AL36" s="426">
        <v>0</v>
      </c>
      <c r="AM36" s="426">
        <v>0</v>
      </c>
      <c r="AN36" s="426">
        <v>0</v>
      </c>
      <c r="AO36" s="426">
        <v>46467</v>
      </c>
      <c r="AP36" s="384">
        <v>46467</v>
      </c>
      <c r="AQ36" s="426">
        <v>0</v>
      </c>
      <c r="AR36" s="426">
        <v>31570</v>
      </c>
      <c r="AS36" s="426">
        <v>1140480</v>
      </c>
      <c r="AT36" s="426">
        <v>0</v>
      </c>
      <c r="AU36" s="426">
        <v>0</v>
      </c>
      <c r="AV36" s="426">
        <v>0</v>
      </c>
      <c r="AW36" s="426">
        <v>1172050</v>
      </c>
      <c r="AX36" s="426">
        <v>1218517</v>
      </c>
      <c r="AY36" s="426">
        <v>0</v>
      </c>
      <c r="AZ36" s="426">
        <v>0</v>
      </c>
      <c r="BA36" s="426">
        <v>0</v>
      </c>
      <c r="BB36" s="426">
        <v>1172050</v>
      </c>
      <c r="BC36" s="426">
        <v>1218517</v>
      </c>
      <c r="BD36" s="426">
        <v>0</v>
      </c>
      <c r="BE36" s="426">
        <v>0</v>
      </c>
      <c r="BF36" s="426">
        <v>0</v>
      </c>
      <c r="BG36" s="426">
        <v>1172050</v>
      </c>
      <c r="BH36" s="384">
        <v>1218517</v>
      </c>
      <c r="BI36" s="412"/>
      <c r="BJ36" s="427">
        <f t="shared" si="0"/>
        <v>0</v>
      </c>
      <c r="BK36" s="428">
        <f t="shared" si="1"/>
        <v>0</v>
      </c>
      <c r="BL36" s="429">
        <f t="shared" si="2"/>
        <v>0</v>
      </c>
    </row>
    <row r="37" spans="1:64">
      <c r="A37" s="387" t="s">
        <v>25</v>
      </c>
      <c r="B37" s="183" t="s">
        <v>40</v>
      </c>
      <c r="C37" s="426">
        <v>18</v>
      </c>
      <c r="D37" s="426">
        <v>1</v>
      </c>
      <c r="E37" s="426">
        <v>0</v>
      </c>
      <c r="F37" s="426">
        <v>6</v>
      </c>
      <c r="G37" s="426">
        <v>578</v>
      </c>
      <c r="H37" s="426">
        <v>2</v>
      </c>
      <c r="I37" s="426">
        <v>35</v>
      </c>
      <c r="J37" s="426">
        <v>484</v>
      </c>
      <c r="K37" s="426">
        <v>0</v>
      </c>
      <c r="L37" s="426">
        <v>71</v>
      </c>
      <c r="M37" s="426">
        <v>96</v>
      </c>
      <c r="N37" s="426">
        <v>166</v>
      </c>
      <c r="O37" s="426">
        <v>6</v>
      </c>
      <c r="P37" s="426">
        <v>224</v>
      </c>
      <c r="Q37" s="426">
        <v>350</v>
      </c>
      <c r="R37" s="426">
        <v>454</v>
      </c>
      <c r="S37" s="426">
        <v>60</v>
      </c>
      <c r="T37" s="426">
        <v>238</v>
      </c>
      <c r="U37" s="426">
        <v>1448</v>
      </c>
      <c r="V37" s="426">
        <v>1234</v>
      </c>
      <c r="W37" s="426">
        <v>361</v>
      </c>
      <c r="X37" s="426">
        <v>21</v>
      </c>
      <c r="Y37" s="426">
        <v>322</v>
      </c>
      <c r="Z37" s="426">
        <v>580</v>
      </c>
      <c r="AA37" s="426">
        <v>18</v>
      </c>
      <c r="AB37" s="426">
        <v>28</v>
      </c>
      <c r="AC37" s="426">
        <v>674</v>
      </c>
      <c r="AD37" s="426">
        <v>258</v>
      </c>
      <c r="AE37" s="426">
        <v>3</v>
      </c>
      <c r="AF37" s="426">
        <v>2562</v>
      </c>
      <c r="AG37" s="426">
        <v>3242</v>
      </c>
      <c r="AH37" s="426">
        <v>134</v>
      </c>
      <c r="AI37" s="426">
        <v>5</v>
      </c>
      <c r="AJ37" s="426">
        <v>264</v>
      </c>
      <c r="AK37" s="426">
        <v>0</v>
      </c>
      <c r="AL37" s="426">
        <v>797</v>
      </c>
      <c r="AM37" s="426">
        <v>1053</v>
      </c>
      <c r="AN37" s="426">
        <v>0</v>
      </c>
      <c r="AO37" s="426">
        <v>31</v>
      </c>
      <c r="AP37" s="384">
        <v>15824</v>
      </c>
      <c r="AQ37" s="426">
        <v>0</v>
      </c>
      <c r="AR37" s="426">
        <v>382343</v>
      </c>
      <c r="AS37" s="426">
        <v>751039</v>
      </c>
      <c r="AT37" s="426">
        <v>75241</v>
      </c>
      <c r="AU37" s="426">
        <v>688079</v>
      </c>
      <c r="AV37" s="426">
        <v>0</v>
      </c>
      <c r="AW37" s="426">
        <v>1896702</v>
      </c>
      <c r="AX37" s="426">
        <v>1912526</v>
      </c>
      <c r="AY37" s="426">
        <v>37346</v>
      </c>
      <c r="AZ37" s="426">
        <v>69388</v>
      </c>
      <c r="BA37" s="426">
        <v>106734</v>
      </c>
      <c r="BB37" s="426">
        <v>2003436</v>
      </c>
      <c r="BC37" s="426">
        <v>2019260</v>
      </c>
      <c r="BD37" s="426">
        <v>-73644</v>
      </c>
      <c r="BE37" s="426">
        <v>-178571</v>
      </c>
      <c r="BF37" s="426">
        <v>-252215</v>
      </c>
      <c r="BG37" s="426">
        <v>1751221</v>
      </c>
      <c r="BH37" s="384">
        <v>1767045</v>
      </c>
      <c r="BI37" s="412"/>
      <c r="BJ37" s="427">
        <f t="shared" si="0"/>
        <v>106734</v>
      </c>
      <c r="BK37" s="428">
        <f t="shared" si="1"/>
        <v>252215</v>
      </c>
      <c r="BL37" s="429">
        <f t="shared" si="2"/>
        <v>-145481</v>
      </c>
    </row>
    <row r="38" spans="1:64">
      <c r="A38" s="387" t="s">
        <v>26</v>
      </c>
      <c r="B38" s="183" t="s">
        <v>285</v>
      </c>
      <c r="C38" s="426">
        <v>202</v>
      </c>
      <c r="D38" s="426">
        <v>0</v>
      </c>
      <c r="E38" s="426">
        <v>0</v>
      </c>
      <c r="F38" s="426">
        <v>0</v>
      </c>
      <c r="G38" s="426">
        <v>0</v>
      </c>
      <c r="H38" s="426">
        <v>0</v>
      </c>
      <c r="I38" s="426">
        <v>1</v>
      </c>
      <c r="J38" s="426">
        <v>18</v>
      </c>
      <c r="K38" s="426">
        <v>0</v>
      </c>
      <c r="L38" s="426">
        <v>1</v>
      </c>
      <c r="M38" s="426">
        <v>0</v>
      </c>
      <c r="N38" s="426">
        <v>7</v>
      </c>
      <c r="O38" s="426">
        <v>0</v>
      </c>
      <c r="P38" s="426">
        <v>0</v>
      </c>
      <c r="Q38" s="426">
        <v>0</v>
      </c>
      <c r="R38" s="426">
        <v>0</v>
      </c>
      <c r="S38" s="426">
        <v>0</v>
      </c>
      <c r="T38" s="426">
        <v>0</v>
      </c>
      <c r="U38" s="426">
        <v>0</v>
      </c>
      <c r="V38" s="426">
        <v>0</v>
      </c>
      <c r="W38" s="426">
        <v>0</v>
      </c>
      <c r="X38" s="426">
        <v>3</v>
      </c>
      <c r="Y38" s="426">
        <v>0</v>
      </c>
      <c r="Z38" s="426">
        <v>5</v>
      </c>
      <c r="AA38" s="426">
        <v>51</v>
      </c>
      <c r="AB38" s="426">
        <v>0</v>
      </c>
      <c r="AC38" s="426">
        <v>80</v>
      </c>
      <c r="AD38" s="426">
        <v>188</v>
      </c>
      <c r="AE38" s="426">
        <v>20</v>
      </c>
      <c r="AF38" s="426">
        <v>3701</v>
      </c>
      <c r="AG38" s="426">
        <v>611</v>
      </c>
      <c r="AH38" s="426">
        <v>32</v>
      </c>
      <c r="AI38" s="426">
        <v>44</v>
      </c>
      <c r="AJ38" s="426">
        <v>45516</v>
      </c>
      <c r="AK38" s="426">
        <v>2</v>
      </c>
      <c r="AL38" s="426">
        <v>61</v>
      </c>
      <c r="AM38" s="426">
        <v>191</v>
      </c>
      <c r="AN38" s="426">
        <v>0</v>
      </c>
      <c r="AO38" s="426">
        <v>460</v>
      </c>
      <c r="AP38" s="384">
        <v>51194</v>
      </c>
      <c r="AQ38" s="426">
        <v>19784</v>
      </c>
      <c r="AR38" s="426">
        <v>555032</v>
      </c>
      <c r="AS38" s="426">
        <v>2236342</v>
      </c>
      <c r="AT38" s="426">
        <v>0</v>
      </c>
      <c r="AU38" s="426">
        <v>0</v>
      </c>
      <c r="AV38" s="426">
        <v>0</v>
      </c>
      <c r="AW38" s="426">
        <v>2811158</v>
      </c>
      <c r="AX38" s="426">
        <v>2862352</v>
      </c>
      <c r="AY38" s="426">
        <v>5</v>
      </c>
      <c r="AZ38" s="426">
        <v>8599</v>
      </c>
      <c r="BA38" s="426">
        <v>8604</v>
      </c>
      <c r="BB38" s="426">
        <v>2819762</v>
      </c>
      <c r="BC38" s="426">
        <v>2870956</v>
      </c>
      <c r="BD38" s="426">
        <v>-162</v>
      </c>
      <c r="BE38" s="426">
        <v>0</v>
      </c>
      <c r="BF38" s="426">
        <v>-162</v>
      </c>
      <c r="BG38" s="426">
        <v>2819600</v>
      </c>
      <c r="BH38" s="384">
        <v>2870794</v>
      </c>
      <c r="BI38" s="412"/>
      <c r="BJ38" s="427">
        <f t="shared" si="0"/>
        <v>8604</v>
      </c>
      <c r="BK38" s="428">
        <f t="shared" si="1"/>
        <v>162</v>
      </c>
      <c r="BL38" s="429">
        <f t="shared" si="2"/>
        <v>8442</v>
      </c>
    </row>
    <row r="39" spans="1:64">
      <c r="A39" s="387" t="s">
        <v>56</v>
      </c>
      <c r="B39" s="183" t="s">
        <v>391</v>
      </c>
      <c r="C39" s="426">
        <v>48</v>
      </c>
      <c r="D39" s="426">
        <v>1</v>
      </c>
      <c r="E39" s="426">
        <v>426</v>
      </c>
      <c r="F39" s="426">
        <v>44</v>
      </c>
      <c r="G39" s="426">
        <v>1509</v>
      </c>
      <c r="H39" s="426">
        <v>42</v>
      </c>
      <c r="I39" s="426">
        <v>335</v>
      </c>
      <c r="J39" s="426">
        <v>2414</v>
      </c>
      <c r="K39" s="426">
        <v>37</v>
      </c>
      <c r="L39" s="426">
        <v>268</v>
      </c>
      <c r="M39" s="426">
        <v>230</v>
      </c>
      <c r="N39" s="426">
        <v>1890</v>
      </c>
      <c r="O39" s="426">
        <v>97</v>
      </c>
      <c r="P39" s="426">
        <v>553</v>
      </c>
      <c r="Q39" s="426">
        <v>1465</v>
      </c>
      <c r="R39" s="426">
        <v>1050</v>
      </c>
      <c r="S39" s="426">
        <v>354</v>
      </c>
      <c r="T39" s="426">
        <v>197</v>
      </c>
      <c r="U39" s="426">
        <v>1055</v>
      </c>
      <c r="V39" s="426">
        <v>540</v>
      </c>
      <c r="W39" s="426">
        <v>500</v>
      </c>
      <c r="X39" s="426">
        <v>400</v>
      </c>
      <c r="Y39" s="426">
        <v>1806</v>
      </c>
      <c r="Z39" s="426">
        <v>1762</v>
      </c>
      <c r="AA39" s="426">
        <v>1583</v>
      </c>
      <c r="AB39" s="426">
        <v>345</v>
      </c>
      <c r="AC39" s="426">
        <v>1830</v>
      </c>
      <c r="AD39" s="426">
        <v>3574</v>
      </c>
      <c r="AE39" s="426">
        <v>988</v>
      </c>
      <c r="AF39" s="426">
        <v>3437</v>
      </c>
      <c r="AG39" s="426">
        <v>1094</v>
      </c>
      <c r="AH39" s="426">
        <v>3</v>
      </c>
      <c r="AI39" s="426">
        <v>3666</v>
      </c>
      <c r="AJ39" s="426">
        <v>2904</v>
      </c>
      <c r="AK39" s="426">
        <v>0</v>
      </c>
      <c r="AL39" s="426">
        <v>3433</v>
      </c>
      <c r="AM39" s="426">
        <v>6094</v>
      </c>
      <c r="AN39" s="426">
        <v>0</v>
      </c>
      <c r="AO39" s="426">
        <v>908</v>
      </c>
      <c r="AP39" s="384">
        <v>46882</v>
      </c>
      <c r="AQ39" s="426">
        <v>0</v>
      </c>
      <c r="AR39" s="426">
        <v>142316</v>
      </c>
      <c r="AS39" s="426">
        <v>0</v>
      </c>
      <c r="AT39" s="426">
        <v>0</v>
      </c>
      <c r="AU39" s="426">
        <v>0</v>
      </c>
      <c r="AV39" s="426">
        <v>0</v>
      </c>
      <c r="AW39" s="426">
        <v>142316</v>
      </c>
      <c r="AX39" s="426">
        <v>189198</v>
      </c>
      <c r="AY39" s="426">
        <v>1105</v>
      </c>
      <c r="AZ39" s="426">
        <v>0</v>
      </c>
      <c r="BA39" s="426">
        <v>1105</v>
      </c>
      <c r="BB39" s="426">
        <v>143421</v>
      </c>
      <c r="BC39" s="426">
        <v>190303</v>
      </c>
      <c r="BD39" s="426">
        <v>-6169</v>
      </c>
      <c r="BE39" s="426">
        <v>-5764</v>
      </c>
      <c r="BF39" s="426">
        <v>-11933</v>
      </c>
      <c r="BG39" s="426">
        <v>131488</v>
      </c>
      <c r="BH39" s="384">
        <v>178370</v>
      </c>
      <c r="BI39" s="412"/>
      <c r="BJ39" s="427">
        <f t="shared" si="0"/>
        <v>1105</v>
      </c>
      <c r="BK39" s="428">
        <f t="shared" si="1"/>
        <v>11933</v>
      </c>
      <c r="BL39" s="429">
        <f t="shared" si="2"/>
        <v>-10828</v>
      </c>
    </row>
    <row r="40" spans="1:64">
      <c r="A40" s="387" t="s">
        <v>200</v>
      </c>
      <c r="B40" s="183" t="s">
        <v>41</v>
      </c>
      <c r="C40" s="426">
        <v>6508</v>
      </c>
      <c r="D40" s="426">
        <v>274</v>
      </c>
      <c r="E40" s="426">
        <v>1048</v>
      </c>
      <c r="F40" s="426">
        <v>2842</v>
      </c>
      <c r="G40" s="426">
        <v>73975</v>
      </c>
      <c r="H40" s="426">
        <v>2465</v>
      </c>
      <c r="I40" s="426">
        <v>8897</v>
      </c>
      <c r="J40" s="426">
        <v>78306</v>
      </c>
      <c r="K40" s="426">
        <v>1206</v>
      </c>
      <c r="L40" s="426">
        <v>21649</v>
      </c>
      <c r="M40" s="426">
        <v>15915</v>
      </c>
      <c r="N40" s="426">
        <v>36721</v>
      </c>
      <c r="O40" s="426">
        <v>4518</v>
      </c>
      <c r="P40" s="426">
        <v>20635</v>
      </c>
      <c r="Q40" s="426">
        <v>39383</v>
      </c>
      <c r="R40" s="426">
        <v>33695</v>
      </c>
      <c r="S40" s="426">
        <v>8609</v>
      </c>
      <c r="T40" s="426">
        <v>14245</v>
      </c>
      <c r="U40" s="426">
        <v>55998</v>
      </c>
      <c r="V40" s="426">
        <v>22623</v>
      </c>
      <c r="W40" s="426">
        <v>34884</v>
      </c>
      <c r="X40" s="426">
        <v>21128</v>
      </c>
      <c r="Y40" s="426">
        <v>185535</v>
      </c>
      <c r="Z40" s="426">
        <v>51792</v>
      </c>
      <c r="AA40" s="426">
        <v>27468</v>
      </c>
      <c r="AB40" s="426">
        <v>12619</v>
      </c>
      <c r="AC40" s="426">
        <v>306307</v>
      </c>
      <c r="AD40" s="426">
        <v>138801</v>
      </c>
      <c r="AE40" s="426">
        <v>86200</v>
      </c>
      <c r="AF40" s="426">
        <v>147226</v>
      </c>
      <c r="AG40" s="426">
        <v>124746</v>
      </c>
      <c r="AH40" s="426">
        <v>115845</v>
      </c>
      <c r="AI40" s="426">
        <v>120546</v>
      </c>
      <c r="AJ40" s="426">
        <v>136321</v>
      </c>
      <c r="AK40" s="426">
        <v>13870</v>
      </c>
      <c r="AL40" s="426">
        <v>259216</v>
      </c>
      <c r="AM40" s="426">
        <v>96462</v>
      </c>
      <c r="AN40" s="426">
        <v>0</v>
      </c>
      <c r="AO40" s="426">
        <v>8946</v>
      </c>
      <c r="AP40" s="384">
        <v>2337424</v>
      </c>
      <c r="AQ40" s="426">
        <v>21243</v>
      </c>
      <c r="AR40" s="426">
        <v>201104</v>
      </c>
      <c r="AS40" s="426">
        <v>0</v>
      </c>
      <c r="AT40" s="426">
        <v>4581</v>
      </c>
      <c r="AU40" s="426">
        <v>65531</v>
      </c>
      <c r="AV40" s="426">
        <v>0</v>
      </c>
      <c r="AW40" s="426">
        <v>292459</v>
      </c>
      <c r="AX40" s="426">
        <v>2629883</v>
      </c>
      <c r="AY40" s="426">
        <v>88160</v>
      </c>
      <c r="AZ40" s="426">
        <v>81636</v>
      </c>
      <c r="BA40" s="426">
        <v>169796</v>
      </c>
      <c r="BB40" s="426">
        <v>462255</v>
      </c>
      <c r="BC40" s="426">
        <v>2799679</v>
      </c>
      <c r="BD40" s="426">
        <v>-181376</v>
      </c>
      <c r="BE40" s="426">
        <v>-747794</v>
      </c>
      <c r="BF40" s="426">
        <v>-929170</v>
      </c>
      <c r="BG40" s="426">
        <v>-466915</v>
      </c>
      <c r="BH40" s="384">
        <v>1870509</v>
      </c>
      <c r="BI40" s="412"/>
      <c r="BJ40" s="427">
        <f t="shared" si="0"/>
        <v>169796</v>
      </c>
      <c r="BK40" s="428">
        <f t="shared" si="1"/>
        <v>929170</v>
      </c>
      <c r="BL40" s="429">
        <f t="shared" si="2"/>
        <v>-759374</v>
      </c>
    </row>
    <row r="41" spans="1:64">
      <c r="A41" s="387" t="s">
        <v>211</v>
      </c>
      <c r="B41" s="183" t="s">
        <v>357</v>
      </c>
      <c r="C41" s="426">
        <v>38</v>
      </c>
      <c r="D41" s="426">
        <v>1</v>
      </c>
      <c r="E41" s="426">
        <v>41</v>
      </c>
      <c r="F41" s="426">
        <v>3</v>
      </c>
      <c r="G41" s="426">
        <v>380</v>
      </c>
      <c r="H41" s="426">
        <v>10</v>
      </c>
      <c r="I41" s="426">
        <v>27</v>
      </c>
      <c r="J41" s="426">
        <v>159</v>
      </c>
      <c r="K41" s="426">
        <v>4</v>
      </c>
      <c r="L41" s="426">
        <v>48</v>
      </c>
      <c r="M41" s="426">
        <v>16</v>
      </c>
      <c r="N41" s="426">
        <v>192</v>
      </c>
      <c r="O41" s="426">
        <v>23</v>
      </c>
      <c r="P41" s="426">
        <v>64</v>
      </c>
      <c r="Q41" s="426">
        <v>107</v>
      </c>
      <c r="R41" s="426">
        <v>162</v>
      </c>
      <c r="S41" s="426">
        <v>42</v>
      </c>
      <c r="T41" s="426">
        <v>41</v>
      </c>
      <c r="U41" s="426">
        <v>210</v>
      </c>
      <c r="V41" s="426">
        <v>66</v>
      </c>
      <c r="W41" s="426">
        <v>174</v>
      </c>
      <c r="X41" s="426">
        <v>51</v>
      </c>
      <c r="Y41" s="426">
        <v>470</v>
      </c>
      <c r="Z41" s="426">
        <v>78</v>
      </c>
      <c r="AA41" s="426">
        <v>53</v>
      </c>
      <c r="AB41" s="426">
        <v>9</v>
      </c>
      <c r="AC41" s="426">
        <v>2305</v>
      </c>
      <c r="AD41" s="426">
        <v>238</v>
      </c>
      <c r="AE41" s="426">
        <v>1650</v>
      </c>
      <c r="AF41" s="426">
        <v>1579</v>
      </c>
      <c r="AG41" s="426">
        <v>5091</v>
      </c>
      <c r="AH41" s="426">
        <v>564</v>
      </c>
      <c r="AI41" s="426">
        <v>5141</v>
      </c>
      <c r="AJ41" s="426">
        <v>35180</v>
      </c>
      <c r="AK41" s="426">
        <v>458</v>
      </c>
      <c r="AL41" s="426">
        <v>1992</v>
      </c>
      <c r="AM41" s="426">
        <v>39913</v>
      </c>
      <c r="AN41" s="426">
        <v>0</v>
      </c>
      <c r="AO41" s="426">
        <v>314</v>
      </c>
      <c r="AP41" s="384">
        <v>96894</v>
      </c>
      <c r="AQ41" s="426">
        <v>374154</v>
      </c>
      <c r="AR41" s="426">
        <v>1888940</v>
      </c>
      <c r="AS41" s="426">
        <v>0</v>
      </c>
      <c r="AT41" s="426">
        <v>0</v>
      </c>
      <c r="AU41" s="426">
        <v>0</v>
      </c>
      <c r="AV41" s="426">
        <v>0</v>
      </c>
      <c r="AW41" s="426">
        <v>2263094</v>
      </c>
      <c r="AX41" s="426">
        <v>2359988</v>
      </c>
      <c r="AY41" s="426">
        <v>37437</v>
      </c>
      <c r="AZ41" s="426">
        <v>698785</v>
      </c>
      <c r="BA41" s="426">
        <v>736222</v>
      </c>
      <c r="BB41" s="426">
        <v>2999316</v>
      </c>
      <c r="BC41" s="426">
        <v>3096210</v>
      </c>
      <c r="BD41" s="426">
        <v>-60124</v>
      </c>
      <c r="BE41" s="426">
        <v>-667777</v>
      </c>
      <c r="BF41" s="426">
        <v>-727901</v>
      </c>
      <c r="BG41" s="426">
        <v>2271415</v>
      </c>
      <c r="BH41" s="384">
        <v>2368309</v>
      </c>
      <c r="BI41" s="412"/>
      <c r="BJ41" s="427">
        <f>AY41+AZ41</f>
        <v>736222</v>
      </c>
      <c r="BK41" s="428">
        <f>ABS(BD41+BE41)</f>
        <v>727901</v>
      </c>
      <c r="BL41" s="429">
        <f t="shared" si="2"/>
        <v>8321</v>
      </c>
    </row>
    <row r="42" spans="1:64">
      <c r="A42" s="387" t="s">
        <v>353</v>
      </c>
      <c r="B42" s="183" t="s">
        <v>287</v>
      </c>
      <c r="C42" s="426">
        <v>159</v>
      </c>
      <c r="D42" s="426">
        <v>22</v>
      </c>
      <c r="E42" s="426">
        <v>54</v>
      </c>
      <c r="F42" s="426">
        <v>14</v>
      </c>
      <c r="G42" s="426">
        <v>1478</v>
      </c>
      <c r="H42" s="426">
        <v>81</v>
      </c>
      <c r="I42" s="426">
        <v>239</v>
      </c>
      <c r="J42" s="426">
        <v>874</v>
      </c>
      <c r="K42" s="426">
        <v>7</v>
      </c>
      <c r="L42" s="426">
        <v>98</v>
      </c>
      <c r="M42" s="426">
        <v>314</v>
      </c>
      <c r="N42" s="426">
        <v>484</v>
      </c>
      <c r="O42" s="426">
        <v>76</v>
      </c>
      <c r="P42" s="426">
        <v>266</v>
      </c>
      <c r="Q42" s="426">
        <v>665</v>
      </c>
      <c r="R42" s="426">
        <v>752</v>
      </c>
      <c r="S42" s="426">
        <v>296</v>
      </c>
      <c r="T42" s="426">
        <v>345</v>
      </c>
      <c r="U42" s="426">
        <v>1457</v>
      </c>
      <c r="V42" s="426">
        <v>470</v>
      </c>
      <c r="W42" s="426">
        <v>859</v>
      </c>
      <c r="X42" s="426">
        <v>557</v>
      </c>
      <c r="Y42" s="426">
        <v>1590</v>
      </c>
      <c r="Z42" s="426">
        <v>52</v>
      </c>
      <c r="AA42" s="426">
        <v>186</v>
      </c>
      <c r="AB42" s="426">
        <v>575</v>
      </c>
      <c r="AC42" s="426">
        <v>6117</v>
      </c>
      <c r="AD42" s="426">
        <v>4186</v>
      </c>
      <c r="AE42" s="426">
        <v>998</v>
      </c>
      <c r="AF42" s="426">
        <v>4152</v>
      </c>
      <c r="AG42" s="426">
        <v>1759</v>
      </c>
      <c r="AH42" s="426">
        <v>3594</v>
      </c>
      <c r="AI42" s="426">
        <v>6375</v>
      </c>
      <c r="AJ42" s="426">
        <v>6600</v>
      </c>
      <c r="AK42" s="426">
        <v>855</v>
      </c>
      <c r="AL42" s="426">
        <v>2875</v>
      </c>
      <c r="AM42" s="426">
        <v>4344</v>
      </c>
      <c r="AN42" s="426">
        <v>0</v>
      </c>
      <c r="AO42" s="426">
        <v>41</v>
      </c>
      <c r="AP42" s="384">
        <v>53866</v>
      </c>
      <c r="AQ42" s="426">
        <v>0</v>
      </c>
      <c r="AR42" s="426">
        <v>0</v>
      </c>
      <c r="AS42" s="426">
        <v>0</v>
      </c>
      <c r="AT42" s="426">
        <v>0</v>
      </c>
      <c r="AU42" s="426">
        <v>0</v>
      </c>
      <c r="AV42" s="426">
        <v>0</v>
      </c>
      <c r="AW42" s="426">
        <v>0</v>
      </c>
      <c r="AX42" s="426">
        <v>53866</v>
      </c>
      <c r="AY42" s="426">
        <v>0</v>
      </c>
      <c r="AZ42" s="426">
        <v>0</v>
      </c>
      <c r="BA42" s="426">
        <v>0</v>
      </c>
      <c r="BB42" s="426">
        <v>0</v>
      </c>
      <c r="BC42" s="426">
        <v>53866</v>
      </c>
      <c r="BD42" s="426">
        <v>0</v>
      </c>
      <c r="BE42" s="426">
        <v>0</v>
      </c>
      <c r="BF42" s="426">
        <v>0</v>
      </c>
      <c r="BG42" s="426">
        <v>0</v>
      </c>
      <c r="BH42" s="384">
        <v>53866</v>
      </c>
      <c r="BI42" s="412"/>
      <c r="BJ42" s="427">
        <f>AY42+AZ42</f>
        <v>0</v>
      </c>
      <c r="BK42" s="428">
        <f>ABS(BD42+BE42)</f>
        <v>0</v>
      </c>
      <c r="BL42" s="429">
        <f t="shared" si="2"/>
        <v>0</v>
      </c>
    </row>
    <row r="43" spans="1:64">
      <c r="A43" s="387" t="s">
        <v>354</v>
      </c>
      <c r="B43" s="183" t="s">
        <v>288</v>
      </c>
      <c r="C43" s="426">
        <v>675</v>
      </c>
      <c r="D43" s="426">
        <v>29</v>
      </c>
      <c r="E43" s="426">
        <v>330</v>
      </c>
      <c r="F43" s="426">
        <v>265</v>
      </c>
      <c r="G43" s="426">
        <v>8515</v>
      </c>
      <c r="H43" s="426">
        <v>201</v>
      </c>
      <c r="I43" s="426">
        <v>920</v>
      </c>
      <c r="J43" s="426">
        <v>2377</v>
      </c>
      <c r="K43" s="426">
        <v>72</v>
      </c>
      <c r="L43" s="426">
        <v>1240</v>
      </c>
      <c r="M43" s="426">
        <v>2021</v>
      </c>
      <c r="N43" s="426">
        <v>10699</v>
      </c>
      <c r="O43" s="426">
        <v>941</v>
      </c>
      <c r="P43" s="426">
        <v>3093</v>
      </c>
      <c r="Q43" s="426">
        <v>7332</v>
      </c>
      <c r="R43" s="426">
        <v>5708</v>
      </c>
      <c r="S43" s="426">
        <v>741</v>
      </c>
      <c r="T43" s="426">
        <v>365</v>
      </c>
      <c r="U43" s="426">
        <v>4413</v>
      </c>
      <c r="V43" s="426">
        <v>632</v>
      </c>
      <c r="W43" s="426">
        <v>6492</v>
      </c>
      <c r="X43" s="426">
        <v>881</v>
      </c>
      <c r="Y43" s="426">
        <v>26451</v>
      </c>
      <c r="Z43" s="426">
        <v>2487</v>
      </c>
      <c r="AA43" s="426">
        <v>1743</v>
      </c>
      <c r="AB43" s="426">
        <v>3613</v>
      </c>
      <c r="AC43" s="426">
        <v>20465</v>
      </c>
      <c r="AD43" s="426">
        <v>5653</v>
      </c>
      <c r="AE43" s="426">
        <v>5651</v>
      </c>
      <c r="AF43" s="426">
        <v>20187</v>
      </c>
      <c r="AG43" s="426">
        <v>1928</v>
      </c>
      <c r="AH43" s="426">
        <v>1099</v>
      </c>
      <c r="AI43" s="426">
        <v>18057</v>
      </c>
      <c r="AJ43" s="426">
        <v>10411</v>
      </c>
      <c r="AK43" s="426">
        <v>707</v>
      </c>
      <c r="AL43" s="426">
        <v>6378</v>
      </c>
      <c r="AM43" s="426">
        <v>6231</v>
      </c>
      <c r="AN43" s="426">
        <v>27</v>
      </c>
      <c r="AO43" s="426">
        <v>0</v>
      </c>
      <c r="AP43" s="384">
        <v>189030</v>
      </c>
      <c r="AQ43" s="426">
        <v>0</v>
      </c>
      <c r="AR43" s="426">
        <v>439</v>
      </c>
      <c r="AS43" s="426">
        <v>0</v>
      </c>
      <c r="AT43" s="426">
        <v>0</v>
      </c>
      <c r="AU43" s="426">
        <v>0</v>
      </c>
      <c r="AV43" s="426">
        <v>0</v>
      </c>
      <c r="AW43" s="426">
        <v>439</v>
      </c>
      <c r="AX43" s="426">
        <v>189469</v>
      </c>
      <c r="AY43" s="426">
        <v>287</v>
      </c>
      <c r="AZ43" s="426">
        <v>0</v>
      </c>
      <c r="BA43" s="426">
        <v>287</v>
      </c>
      <c r="BB43" s="426">
        <v>726</v>
      </c>
      <c r="BC43" s="426">
        <v>189756</v>
      </c>
      <c r="BD43" s="426">
        <v>-1326</v>
      </c>
      <c r="BE43" s="426">
        <v>0</v>
      </c>
      <c r="BF43" s="426">
        <v>-1326</v>
      </c>
      <c r="BG43" s="426">
        <v>-600</v>
      </c>
      <c r="BH43" s="384">
        <v>188430</v>
      </c>
      <c r="BI43" s="412"/>
      <c r="BJ43" s="427">
        <f>AY43+AZ43</f>
        <v>287</v>
      </c>
      <c r="BK43" s="428">
        <f>ABS(BD43+BE43)</f>
        <v>1326</v>
      </c>
      <c r="BL43" s="429">
        <f t="shared" si="2"/>
        <v>-1039</v>
      </c>
    </row>
    <row r="44" spans="1:64">
      <c r="A44" s="394" t="s">
        <v>361</v>
      </c>
      <c r="B44" s="397" t="s">
        <v>43</v>
      </c>
      <c r="C44" s="430">
        <v>103880</v>
      </c>
      <c r="D44" s="430">
        <v>2670</v>
      </c>
      <c r="E44" s="430">
        <v>20890</v>
      </c>
      <c r="F44" s="430">
        <v>10531</v>
      </c>
      <c r="G44" s="430">
        <v>1267533</v>
      </c>
      <c r="H44" s="430">
        <v>49982</v>
      </c>
      <c r="I44" s="430">
        <v>228198</v>
      </c>
      <c r="J44" s="430">
        <v>964759</v>
      </c>
      <c r="K44" s="430">
        <v>94785</v>
      </c>
      <c r="L44" s="430">
        <v>342747</v>
      </c>
      <c r="M44" s="430">
        <v>136170</v>
      </c>
      <c r="N44" s="430">
        <v>2326781</v>
      </c>
      <c r="O44" s="430">
        <v>206251</v>
      </c>
      <c r="P44" s="430">
        <v>357546</v>
      </c>
      <c r="Q44" s="430">
        <v>609460</v>
      </c>
      <c r="R44" s="430">
        <v>486423</v>
      </c>
      <c r="S44" s="430">
        <v>145555</v>
      </c>
      <c r="T44" s="430">
        <v>204849</v>
      </c>
      <c r="U44" s="430">
        <v>982005</v>
      </c>
      <c r="V44" s="430">
        <v>379689</v>
      </c>
      <c r="W44" s="430">
        <v>768566</v>
      </c>
      <c r="X44" s="430">
        <v>263966</v>
      </c>
      <c r="Y44" s="430">
        <v>991194</v>
      </c>
      <c r="Z44" s="430">
        <v>747564</v>
      </c>
      <c r="AA44" s="430">
        <v>97006</v>
      </c>
      <c r="AB44" s="430">
        <v>64268</v>
      </c>
      <c r="AC44" s="430">
        <v>905736</v>
      </c>
      <c r="AD44" s="430">
        <v>380943</v>
      </c>
      <c r="AE44" s="430">
        <v>504285</v>
      </c>
      <c r="AF44" s="430">
        <v>680046</v>
      </c>
      <c r="AG44" s="430">
        <v>366991</v>
      </c>
      <c r="AH44" s="430">
        <v>351210</v>
      </c>
      <c r="AI44" s="430">
        <v>463267</v>
      </c>
      <c r="AJ44" s="430">
        <v>1098678</v>
      </c>
      <c r="AK44" s="430">
        <v>69349</v>
      </c>
      <c r="AL44" s="430">
        <v>726091</v>
      </c>
      <c r="AM44" s="430">
        <v>1113627</v>
      </c>
      <c r="AN44" s="430">
        <v>53866</v>
      </c>
      <c r="AO44" s="430">
        <v>107014</v>
      </c>
      <c r="AP44" s="407">
        <v>18674371</v>
      </c>
      <c r="AQ44" s="430">
        <v>558328</v>
      </c>
      <c r="AR44" s="430">
        <v>12051117</v>
      </c>
      <c r="AS44" s="430">
        <v>4166420</v>
      </c>
      <c r="AT44" s="430">
        <v>764633</v>
      </c>
      <c r="AU44" s="430">
        <v>3754746</v>
      </c>
      <c r="AV44" s="430">
        <v>58027</v>
      </c>
      <c r="AW44" s="430">
        <v>21353271</v>
      </c>
      <c r="AX44" s="430">
        <v>40027642</v>
      </c>
      <c r="AY44" s="430">
        <v>3635532</v>
      </c>
      <c r="AZ44" s="430">
        <v>11893851</v>
      </c>
      <c r="BA44" s="430">
        <v>15529383</v>
      </c>
      <c r="BB44" s="430">
        <v>36882654</v>
      </c>
      <c r="BC44" s="430">
        <v>55557025</v>
      </c>
      <c r="BD44" s="430">
        <v>-3810265</v>
      </c>
      <c r="BE44" s="430">
        <v>-12788188</v>
      </c>
      <c r="BF44" s="430">
        <v>-16598453</v>
      </c>
      <c r="BG44" s="430">
        <v>20284201</v>
      </c>
      <c r="BH44" s="407">
        <v>38958572</v>
      </c>
      <c r="BI44" s="412"/>
      <c r="BJ44" s="431">
        <f t="shared" si="0"/>
        <v>15529383</v>
      </c>
      <c r="BK44" s="430">
        <f t="shared" si="1"/>
        <v>16598453</v>
      </c>
      <c r="BL44" s="432">
        <f t="shared" si="2"/>
        <v>-1069070</v>
      </c>
    </row>
    <row r="45" spans="1:64">
      <c r="A45" s="369" t="s">
        <v>411</v>
      </c>
      <c r="B45" s="118" t="s">
        <v>57</v>
      </c>
      <c r="C45" s="433">
        <v>677</v>
      </c>
      <c r="D45" s="433">
        <v>93</v>
      </c>
      <c r="E45" s="433">
        <v>1276</v>
      </c>
      <c r="F45" s="433">
        <v>946</v>
      </c>
      <c r="G45" s="433">
        <v>19220</v>
      </c>
      <c r="H45" s="433">
        <v>921</v>
      </c>
      <c r="I45" s="433">
        <v>7414</v>
      </c>
      <c r="J45" s="433">
        <v>20440</v>
      </c>
      <c r="K45" s="433">
        <v>658</v>
      </c>
      <c r="L45" s="433">
        <v>10375</v>
      </c>
      <c r="M45" s="433">
        <v>4522</v>
      </c>
      <c r="N45" s="433">
        <v>20397</v>
      </c>
      <c r="O45" s="433">
        <v>1928</v>
      </c>
      <c r="P45" s="433">
        <v>9456</v>
      </c>
      <c r="Q45" s="433">
        <v>16950</v>
      </c>
      <c r="R45" s="433">
        <v>10159</v>
      </c>
      <c r="S45" s="433">
        <v>3429</v>
      </c>
      <c r="T45" s="433">
        <v>3663</v>
      </c>
      <c r="U45" s="433">
        <v>23353</v>
      </c>
      <c r="V45" s="433">
        <v>11011</v>
      </c>
      <c r="W45" s="433">
        <v>11489</v>
      </c>
      <c r="X45" s="433">
        <v>8883</v>
      </c>
      <c r="Y45" s="433">
        <v>39825</v>
      </c>
      <c r="Z45" s="433">
        <v>9780</v>
      </c>
      <c r="AA45" s="433">
        <v>2564</v>
      </c>
      <c r="AB45" s="433">
        <v>4459</v>
      </c>
      <c r="AC45" s="433">
        <v>64223</v>
      </c>
      <c r="AD45" s="433">
        <v>36236</v>
      </c>
      <c r="AE45" s="433">
        <v>11930</v>
      </c>
      <c r="AF45" s="433">
        <v>44043</v>
      </c>
      <c r="AG45" s="433">
        <v>12794</v>
      </c>
      <c r="AH45" s="433">
        <v>12814</v>
      </c>
      <c r="AI45" s="433">
        <v>16501</v>
      </c>
      <c r="AJ45" s="433">
        <v>30747</v>
      </c>
      <c r="AK45" s="433">
        <v>6745</v>
      </c>
      <c r="AL45" s="433">
        <v>27507</v>
      </c>
      <c r="AM45" s="433">
        <v>50106</v>
      </c>
      <c r="AN45" s="433">
        <v>0</v>
      </c>
      <c r="AO45" s="433">
        <v>794</v>
      </c>
      <c r="AP45" s="434">
        <v>558328</v>
      </c>
      <c r="AQ45" s="435" t="s">
        <v>289</v>
      </c>
      <c r="AR45" s="435"/>
      <c r="AS45" s="435"/>
      <c r="AT45" s="435"/>
      <c r="AU45" s="435"/>
      <c r="AV45" s="435"/>
      <c r="AW45" s="435"/>
      <c r="AX45" s="435"/>
      <c r="AY45" s="435"/>
      <c r="AZ45" s="435"/>
      <c r="BA45" s="435"/>
      <c r="BB45" s="435"/>
      <c r="BC45" s="435"/>
      <c r="BD45" s="435"/>
      <c r="BE45" s="435"/>
      <c r="BF45" s="435"/>
      <c r="BG45" s="435"/>
      <c r="BH45" s="435"/>
      <c r="BL45" s="412"/>
    </row>
    <row r="46" spans="1:64">
      <c r="A46" s="387" t="s">
        <v>412</v>
      </c>
      <c r="B46" s="183" t="s">
        <v>58</v>
      </c>
      <c r="C46" s="426">
        <v>22865</v>
      </c>
      <c r="D46" s="426">
        <v>2945</v>
      </c>
      <c r="E46" s="426">
        <v>8186</v>
      </c>
      <c r="F46" s="426">
        <v>4409</v>
      </c>
      <c r="G46" s="426">
        <v>278558</v>
      </c>
      <c r="H46" s="426">
        <v>19046</v>
      </c>
      <c r="I46" s="426">
        <v>61555</v>
      </c>
      <c r="J46" s="426">
        <v>152749</v>
      </c>
      <c r="K46" s="426">
        <v>2276</v>
      </c>
      <c r="L46" s="426">
        <v>131165</v>
      </c>
      <c r="M46" s="426">
        <v>57051</v>
      </c>
      <c r="N46" s="426">
        <v>120790</v>
      </c>
      <c r="O46" s="426">
        <v>30712</v>
      </c>
      <c r="P46" s="426">
        <v>181749</v>
      </c>
      <c r="Q46" s="426">
        <v>213030</v>
      </c>
      <c r="R46" s="426">
        <v>179442</v>
      </c>
      <c r="S46" s="426">
        <v>45146</v>
      </c>
      <c r="T46" s="426">
        <v>62777</v>
      </c>
      <c r="U46" s="426">
        <v>306150</v>
      </c>
      <c r="V46" s="426">
        <v>104656</v>
      </c>
      <c r="W46" s="426">
        <v>202358</v>
      </c>
      <c r="X46" s="426">
        <v>116356</v>
      </c>
      <c r="Y46" s="426">
        <v>642238</v>
      </c>
      <c r="Z46" s="426">
        <v>77466</v>
      </c>
      <c r="AA46" s="426">
        <v>25644</v>
      </c>
      <c r="AB46" s="426">
        <v>85857</v>
      </c>
      <c r="AC46" s="426">
        <v>1158324</v>
      </c>
      <c r="AD46" s="426">
        <v>369570</v>
      </c>
      <c r="AE46" s="426">
        <v>177095</v>
      </c>
      <c r="AF46" s="426">
        <v>750842</v>
      </c>
      <c r="AG46" s="426">
        <v>144065</v>
      </c>
      <c r="AH46" s="426">
        <v>428618</v>
      </c>
      <c r="AI46" s="426">
        <v>938027</v>
      </c>
      <c r="AJ46" s="426">
        <v>1440086</v>
      </c>
      <c r="AK46" s="426">
        <v>89046</v>
      </c>
      <c r="AL46" s="426">
        <v>645800</v>
      </c>
      <c r="AM46" s="426">
        <v>645883</v>
      </c>
      <c r="AN46" s="426">
        <v>0</v>
      </c>
      <c r="AO46" s="426">
        <v>2386</v>
      </c>
      <c r="AP46" s="384">
        <v>9924918</v>
      </c>
      <c r="AQ46" s="435"/>
      <c r="AR46" s="435"/>
      <c r="AS46" s="435"/>
      <c r="AT46" s="435"/>
      <c r="AU46" s="435"/>
      <c r="AV46" s="435"/>
      <c r="AW46" s="435"/>
      <c r="AX46" s="435"/>
      <c r="AY46" s="435"/>
      <c r="AZ46" s="435"/>
      <c r="BA46" s="435"/>
      <c r="BB46" s="435"/>
      <c r="BC46" s="435"/>
      <c r="BD46" s="435"/>
      <c r="BE46" s="435"/>
      <c r="BF46" s="435"/>
      <c r="BG46" s="435"/>
      <c r="BH46" s="435"/>
      <c r="BL46" s="412"/>
    </row>
    <row r="47" spans="1:64">
      <c r="A47" s="387" t="s">
        <v>413</v>
      </c>
      <c r="B47" s="183" t="s">
        <v>59</v>
      </c>
      <c r="C47" s="426">
        <v>38530</v>
      </c>
      <c r="D47" s="426">
        <v>4567</v>
      </c>
      <c r="E47" s="426">
        <v>6766</v>
      </c>
      <c r="F47" s="426">
        <v>576</v>
      </c>
      <c r="G47" s="426">
        <v>158427</v>
      </c>
      <c r="H47" s="426">
        <v>-1491</v>
      </c>
      <c r="I47" s="426">
        <v>24626</v>
      </c>
      <c r="J47" s="426">
        <v>96845</v>
      </c>
      <c r="K47" s="426">
        <v>1883</v>
      </c>
      <c r="L47" s="426">
        <v>729</v>
      </c>
      <c r="M47" s="426">
        <v>25591</v>
      </c>
      <c r="N47" s="426">
        <v>230018</v>
      </c>
      <c r="O47" s="426">
        <v>26273</v>
      </c>
      <c r="P47" s="426">
        <v>19022</v>
      </c>
      <c r="Q47" s="426">
        <v>116676</v>
      </c>
      <c r="R47" s="426">
        <v>93426</v>
      </c>
      <c r="S47" s="426">
        <v>5417</v>
      </c>
      <c r="T47" s="426">
        <v>-13389</v>
      </c>
      <c r="U47" s="426">
        <v>-33672</v>
      </c>
      <c r="V47" s="426">
        <v>-29735</v>
      </c>
      <c r="W47" s="426">
        <v>20308</v>
      </c>
      <c r="X47" s="426">
        <v>14283</v>
      </c>
      <c r="Y47" s="426">
        <v>49828</v>
      </c>
      <c r="Z47" s="426">
        <v>47596</v>
      </c>
      <c r="AA47" s="426">
        <v>23750</v>
      </c>
      <c r="AB47" s="426">
        <v>6293</v>
      </c>
      <c r="AC47" s="426">
        <v>373210</v>
      </c>
      <c r="AD47" s="426">
        <v>295320</v>
      </c>
      <c r="AE47" s="426">
        <v>1297265</v>
      </c>
      <c r="AF47" s="426">
        <v>152738</v>
      </c>
      <c r="AG47" s="426">
        <v>138067</v>
      </c>
      <c r="AH47" s="426">
        <v>0</v>
      </c>
      <c r="AI47" s="426">
        <v>32952</v>
      </c>
      <c r="AJ47" s="426">
        <v>104745</v>
      </c>
      <c r="AK47" s="426">
        <v>-1024</v>
      </c>
      <c r="AL47" s="426">
        <v>167303</v>
      </c>
      <c r="AM47" s="426">
        <v>214272</v>
      </c>
      <c r="AN47" s="426">
        <v>0</v>
      </c>
      <c r="AO47" s="426">
        <v>66650</v>
      </c>
      <c r="AP47" s="384">
        <v>3774641</v>
      </c>
      <c r="AQ47" s="435"/>
      <c r="AR47" s="435"/>
      <c r="AS47" s="435"/>
      <c r="AT47" s="435"/>
      <c r="AU47" s="435"/>
      <c r="AV47" s="435"/>
      <c r="AW47" s="435"/>
      <c r="AX47" s="435"/>
      <c r="AY47" s="435"/>
      <c r="AZ47" s="435"/>
      <c r="BA47" s="435"/>
      <c r="BB47" s="435"/>
      <c r="BC47" s="435"/>
      <c r="BD47" s="435"/>
      <c r="BE47" s="435"/>
      <c r="BF47" s="435"/>
      <c r="BG47" s="435"/>
      <c r="BH47" s="435"/>
      <c r="BL47" s="412"/>
    </row>
    <row r="48" spans="1:64">
      <c r="A48" s="387" t="s">
        <v>414</v>
      </c>
      <c r="B48" s="183" t="s">
        <v>60</v>
      </c>
      <c r="C48" s="426">
        <v>30545</v>
      </c>
      <c r="D48" s="426">
        <v>717</v>
      </c>
      <c r="E48" s="426">
        <v>6401</v>
      </c>
      <c r="F48" s="426">
        <v>1387</v>
      </c>
      <c r="G48" s="426">
        <v>104978</v>
      </c>
      <c r="H48" s="426">
        <v>8822</v>
      </c>
      <c r="I48" s="426">
        <v>19339</v>
      </c>
      <c r="J48" s="426">
        <v>204513</v>
      </c>
      <c r="K48" s="426">
        <v>6384</v>
      </c>
      <c r="L48" s="426">
        <v>54573</v>
      </c>
      <c r="M48" s="426">
        <v>30723</v>
      </c>
      <c r="N48" s="426">
        <v>115339</v>
      </c>
      <c r="O48" s="426">
        <v>9199</v>
      </c>
      <c r="P48" s="426">
        <v>53067</v>
      </c>
      <c r="Q48" s="426">
        <v>115226</v>
      </c>
      <c r="R48" s="426">
        <v>85733</v>
      </c>
      <c r="S48" s="426">
        <v>31094</v>
      </c>
      <c r="T48" s="426">
        <v>59843</v>
      </c>
      <c r="U48" s="426">
        <v>243337</v>
      </c>
      <c r="V48" s="426">
        <v>115025</v>
      </c>
      <c r="W48" s="426">
        <v>110557</v>
      </c>
      <c r="X48" s="426">
        <v>42423</v>
      </c>
      <c r="Y48" s="426">
        <v>68346</v>
      </c>
      <c r="Z48" s="426">
        <v>184901</v>
      </c>
      <c r="AA48" s="426">
        <v>39387</v>
      </c>
      <c r="AB48" s="426">
        <v>13748</v>
      </c>
      <c r="AC48" s="426">
        <v>258983</v>
      </c>
      <c r="AD48" s="426">
        <v>86946</v>
      </c>
      <c r="AE48" s="426">
        <v>1092923</v>
      </c>
      <c r="AF48" s="426">
        <v>279843</v>
      </c>
      <c r="AG48" s="426">
        <v>110912</v>
      </c>
      <c r="AH48" s="426">
        <v>423940</v>
      </c>
      <c r="AI48" s="426">
        <v>299330</v>
      </c>
      <c r="AJ48" s="426">
        <v>187693</v>
      </c>
      <c r="AK48" s="426">
        <v>11173</v>
      </c>
      <c r="AL48" s="426">
        <v>214790</v>
      </c>
      <c r="AM48" s="426">
        <v>217814</v>
      </c>
      <c r="AN48" s="426">
        <v>0</v>
      </c>
      <c r="AO48" s="426">
        <v>9241</v>
      </c>
      <c r="AP48" s="384">
        <v>4949195</v>
      </c>
      <c r="AQ48" s="435"/>
      <c r="AR48" s="435"/>
      <c r="AS48" s="435"/>
      <c r="AT48" s="435"/>
      <c r="AU48" s="435"/>
      <c r="AV48" s="435"/>
      <c r="AW48" s="435"/>
      <c r="AX48" s="435"/>
      <c r="AY48" s="435"/>
      <c r="AZ48" s="435"/>
      <c r="BA48" s="435"/>
      <c r="BB48" s="435"/>
      <c r="BC48" s="435"/>
      <c r="BD48" s="435"/>
      <c r="BE48" s="435"/>
      <c r="BF48" s="435"/>
      <c r="BG48" s="435"/>
      <c r="BH48" s="435"/>
      <c r="BL48" s="412"/>
    </row>
    <row r="49" spans="1:64">
      <c r="A49" s="387" t="s">
        <v>415</v>
      </c>
      <c r="B49" s="183" t="s">
        <v>61</v>
      </c>
      <c r="C49" s="426">
        <v>7590</v>
      </c>
      <c r="D49" s="426">
        <v>274</v>
      </c>
      <c r="E49" s="426">
        <v>2369</v>
      </c>
      <c r="F49" s="426">
        <v>913</v>
      </c>
      <c r="G49" s="426">
        <v>113635</v>
      </c>
      <c r="H49" s="426">
        <v>3435</v>
      </c>
      <c r="I49" s="426">
        <v>9114</v>
      </c>
      <c r="J49" s="426">
        <v>31262</v>
      </c>
      <c r="K49" s="426">
        <v>9274</v>
      </c>
      <c r="L49" s="426">
        <v>20882</v>
      </c>
      <c r="M49" s="426">
        <v>8184</v>
      </c>
      <c r="N49" s="426">
        <v>36769</v>
      </c>
      <c r="O49" s="426">
        <v>2240</v>
      </c>
      <c r="P49" s="426">
        <v>17599</v>
      </c>
      <c r="Q49" s="426">
        <v>7110</v>
      </c>
      <c r="R49" s="426">
        <v>8120</v>
      </c>
      <c r="S49" s="426">
        <v>3397</v>
      </c>
      <c r="T49" s="426">
        <v>2519</v>
      </c>
      <c r="U49" s="426">
        <v>6177</v>
      </c>
      <c r="V49" s="426">
        <v>7266</v>
      </c>
      <c r="W49" s="426">
        <v>12904</v>
      </c>
      <c r="X49" s="426">
        <v>11778</v>
      </c>
      <c r="Y49" s="426">
        <v>68715</v>
      </c>
      <c r="Z49" s="426">
        <v>28263</v>
      </c>
      <c r="AA49" s="426">
        <v>8352</v>
      </c>
      <c r="AB49" s="426">
        <v>3312</v>
      </c>
      <c r="AC49" s="426">
        <v>118567</v>
      </c>
      <c r="AD49" s="426">
        <v>24250</v>
      </c>
      <c r="AE49" s="426">
        <v>159502</v>
      </c>
      <c r="AF49" s="426">
        <v>135561</v>
      </c>
      <c r="AG49" s="426">
        <v>25669</v>
      </c>
      <c r="AH49" s="426">
        <v>1935</v>
      </c>
      <c r="AI49" s="426">
        <v>21645</v>
      </c>
      <c r="AJ49" s="426">
        <v>42435</v>
      </c>
      <c r="AK49" s="426">
        <v>6286</v>
      </c>
      <c r="AL49" s="426">
        <v>89102</v>
      </c>
      <c r="AM49" s="426">
        <v>126621</v>
      </c>
      <c r="AN49" s="426">
        <v>0</v>
      </c>
      <c r="AO49" s="426">
        <v>3298</v>
      </c>
      <c r="AP49" s="384">
        <v>1186324</v>
      </c>
      <c r="AQ49" s="435"/>
      <c r="AR49" s="435"/>
      <c r="AS49" s="435"/>
      <c r="AT49" s="435"/>
      <c r="AU49" s="435"/>
      <c r="AV49" s="435"/>
      <c r="AW49" s="435"/>
      <c r="AX49" s="435"/>
      <c r="AY49" s="435"/>
      <c r="AZ49" s="435"/>
      <c r="BA49" s="435"/>
      <c r="BB49" s="435"/>
      <c r="BC49" s="435"/>
      <c r="BD49" s="435"/>
      <c r="BE49" s="435"/>
      <c r="BF49" s="435"/>
      <c r="BG49" s="435"/>
      <c r="BH49" s="435"/>
      <c r="BL49" s="412"/>
    </row>
    <row r="50" spans="1:64">
      <c r="A50" s="387" t="s">
        <v>416</v>
      </c>
      <c r="B50" s="183" t="s">
        <v>210</v>
      </c>
      <c r="C50" s="426">
        <v>-13272</v>
      </c>
      <c r="D50" s="426">
        <v>-470</v>
      </c>
      <c r="E50" s="426">
        <v>-39</v>
      </c>
      <c r="F50" s="426">
        <v>0</v>
      </c>
      <c r="G50" s="426">
        <v>-7916</v>
      </c>
      <c r="H50" s="426">
        <v>0</v>
      </c>
      <c r="I50" s="426">
        <v>0</v>
      </c>
      <c r="J50" s="426">
        <v>-3</v>
      </c>
      <c r="K50" s="426">
        <v>-148</v>
      </c>
      <c r="L50" s="426">
        <v>-3</v>
      </c>
      <c r="M50" s="426">
        <v>0</v>
      </c>
      <c r="N50" s="426">
        <v>-4</v>
      </c>
      <c r="O50" s="426">
        <v>0</v>
      </c>
      <c r="P50" s="426">
        <v>-6</v>
      </c>
      <c r="Q50" s="426">
        <v>-4</v>
      </c>
      <c r="R50" s="426">
        <v>-2</v>
      </c>
      <c r="S50" s="426">
        <v>-1</v>
      </c>
      <c r="T50" s="426">
        <v>-2</v>
      </c>
      <c r="U50" s="426">
        <v>-5</v>
      </c>
      <c r="V50" s="426">
        <v>-4</v>
      </c>
      <c r="W50" s="426">
        <v>-14</v>
      </c>
      <c r="X50" s="426">
        <v>-6</v>
      </c>
      <c r="Y50" s="426">
        <v>-7913</v>
      </c>
      <c r="Z50" s="426">
        <v>-558</v>
      </c>
      <c r="AA50" s="426">
        <v>-8903</v>
      </c>
      <c r="AB50" s="426">
        <v>-1</v>
      </c>
      <c r="AC50" s="426">
        <v>-1378</v>
      </c>
      <c r="AD50" s="426">
        <v>-17759</v>
      </c>
      <c r="AE50" s="426">
        <v>-829</v>
      </c>
      <c r="AF50" s="426">
        <v>-7434</v>
      </c>
      <c r="AG50" s="426">
        <v>-8</v>
      </c>
      <c r="AH50" s="426">
        <v>0</v>
      </c>
      <c r="AI50" s="426">
        <v>-4677</v>
      </c>
      <c r="AJ50" s="426">
        <v>-33590</v>
      </c>
      <c r="AK50" s="426">
        <v>-3205</v>
      </c>
      <c r="AL50" s="426">
        <v>-84</v>
      </c>
      <c r="AM50" s="426">
        <v>-14</v>
      </c>
      <c r="AN50" s="426">
        <v>0</v>
      </c>
      <c r="AO50" s="426">
        <v>-953</v>
      </c>
      <c r="AP50" s="384">
        <v>-109205</v>
      </c>
      <c r="AQ50" s="435"/>
      <c r="AR50" s="435"/>
      <c r="AS50" s="435"/>
      <c r="AT50" s="435"/>
      <c r="AU50" s="435"/>
      <c r="AV50" s="435"/>
      <c r="AW50" s="435"/>
      <c r="AX50" s="435"/>
      <c r="AY50" s="435"/>
      <c r="AZ50" s="435"/>
      <c r="BA50" s="435"/>
      <c r="BB50" s="435"/>
      <c r="BC50" s="435"/>
      <c r="BD50" s="435"/>
      <c r="BE50" s="435"/>
      <c r="BF50" s="435"/>
      <c r="BG50" s="435"/>
      <c r="BH50" s="435"/>
      <c r="BL50" s="412"/>
    </row>
    <row r="51" spans="1:64">
      <c r="A51" s="394" t="s">
        <v>417</v>
      </c>
      <c r="B51" s="397" t="s">
        <v>63</v>
      </c>
      <c r="C51" s="430">
        <v>86935</v>
      </c>
      <c r="D51" s="430">
        <v>8126</v>
      </c>
      <c r="E51" s="430">
        <v>24959</v>
      </c>
      <c r="F51" s="430">
        <v>8231</v>
      </c>
      <c r="G51" s="430">
        <v>666902</v>
      </c>
      <c r="H51" s="430">
        <v>30733</v>
      </c>
      <c r="I51" s="430">
        <v>122048</v>
      </c>
      <c r="J51" s="430">
        <v>505806</v>
      </c>
      <c r="K51" s="430">
        <v>20327</v>
      </c>
      <c r="L51" s="430">
        <v>217721</v>
      </c>
      <c r="M51" s="430">
        <v>126071</v>
      </c>
      <c r="N51" s="430">
        <v>523309</v>
      </c>
      <c r="O51" s="430">
        <v>70352</v>
      </c>
      <c r="P51" s="430">
        <v>280887</v>
      </c>
      <c r="Q51" s="430">
        <v>468988</v>
      </c>
      <c r="R51" s="430">
        <v>376878</v>
      </c>
      <c r="S51" s="430">
        <v>88482</v>
      </c>
      <c r="T51" s="430">
        <v>115411</v>
      </c>
      <c r="U51" s="430">
        <v>545340</v>
      </c>
      <c r="V51" s="430">
        <v>208219</v>
      </c>
      <c r="W51" s="430">
        <v>357602</v>
      </c>
      <c r="X51" s="430">
        <v>193717</v>
      </c>
      <c r="Y51" s="430">
        <v>861039</v>
      </c>
      <c r="Z51" s="430">
        <v>347448</v>
      </c>
      <c r="AA51" s="430">
        <v>90794</v>
      </c>
      <c r="AB51" s="430">
        <v>113668</v>
      </c>
      <c r="AC51" s="430">
        <v>1971929</v>
      </c>
      <c r="AD51" s="430">
        <v>794563</v>
      </c>
      <c r="AE51" s="430">
        <v>2737886</v>
      </c>
      <c r="AF51" s="430">
        <v>1355593</v>
      </c>
      <c r="AG51" s="430">
        <v>431499</v>
      </c>
      <c r="AH51" s="430">
        <v>867307</v>
      </c>
      <c r="AI51" s="430">
        <v>1303778</v>
      </c>
      <c r="AJ51" s="430">
        <v>1772116</v>
      </c>
      <c r="AK51" s="430">
        <v>109021</v>
      </c>
      <c r="AL51" s="430">
        <v>1144418</v>
      </c>
      <c r="AM51" s="430">
        <v>1254682</v>
      </c>
      <c r="AN51" s="430">
        <v>0</v>
      </c>
      <c r="AO51" s="430">
        <v>81416</v>
      </c>
      <c r="AP51" s="407">
        <v>20284201</v>
      </c>
      <c r="AQ51" s="435"/>
      <c r="AR51" s="435"/>
      <c r="AS51" s="435"/>
      <c r="AT51" s="435"/>
      <c r="AU51" s="435"/>
      <c r="AV51" s="435"/>
      <c r="AW51" s="435"/>
      <c r="AX51" s="435"/>
      <c r="AY51" s="435"/>
      <c r="AZ51" s="435"/>
      <c r="BA51" s="435"/>
      <c r="BB51" s="435"/>
      <c r="BC51" s="435"/>
      <c r="BD51" s="435"/>
      <c r="BE51" s="435"/>
      <c r="BF51" s="435"/>
      <c r="BG51" s="435"/>
      <c r="BH51" s="435"/>
      <c r="BL51" s="412"/>
    </row>
    <row r="52" spans="1:64">
      <c r="A52" s="436" t="s">
        <v>418</v>
      </c>
      <c r="B52" s="363" t="s">
        <v>362</v>
      </c>
      <c r="C52" s="437">
        <v>190815</v>
      </c>
      <c r="D52" s="437">
        <v>10796</v>
      </c>
      <c r="E52" s="437">
        <v>45849</v>
      </c>
      <c r="F52" s="437">
        <v>18762</v>
      </c>
      <c r="G52" s="437">
        <v>1934435</v>
      </c>
      <c r="H52" s="437">
        <v>80715</v>
      </c>
      <c r="I52" s="437">
        <v>350246</v>
      </c>
      <c r="J52" s="437">
        <v>1470565</v>
      </c>
      <c r="K52" s="437">
        <v>115112</v>
      </c>
      <c r="L52" s="437">
        <v>560468</v>
      </c>
      <c r="M52" s="437">
        <v>262241</v>
      </c>
      <c r="N52" s="437">
        <v>2850090</v>
      </c>
      <c r="O52" s="437">
        <v>276603</v>
      </c>
      <c r="P52" s="437">
        <v>638433</v>
      </c>
      <c r="Q52" s="437">
        <v>1078448</v>
      </c>
      <c r="R52" s="437">
        <v>863301</v>
      </c>
      <c r="S52" s="437">
        <v>234037</v>
      </c>
      <c r="T52" s="437">
        <v>320260</v>
      </c>
      <c r="U52" s="437">
        <v>1527345</v>
      </c>
      <c r="V52" s="437">
        <v>587908</v>
      </c>
      <c r="W52" s="437">
        <v>1126168</v>
      </c>
      <c r="X52" s="437">
        <v>457683</v>
      </c>
      <c r="Y52" s="437">
        <v>1852233</v>
      </c>
      <c r="Z52" s="437">
        <v>1095012</v>
      </c>
      <c r="AA52" s="437">
        <v>187800</v>
      </c>
      <c r="AB52" s="437">
        <v>177936</v>
      </c>
      <c r="AC52" s="437">
        <v>2877665</v>
      </c>
      <c r="AD52" s="437">
        <v>1175506</v>
      </c>
      <c r="AE52" s="437">
        <v>3242171</v>
      </c>
      <c r="AF52" s="437">
        <v>2035639</v>
      </c>
      <c r="AG52" s="437">
        <v>798490</v>
      </c>
      <c r="AH52" s="437">
        <v>1218517</v>
      </c>
      <c r="AI52" s="437">
        <v>1767045</v>
      </c>
      <c r="AJ52" s="437">
        <v>2870794</v>
      </c>
      <c r="AK52" s="437">
        <v>178370</v>
      </c>
      <c r="AL52" s="437">
        <v>1870509</v>
      </c>
      <c r="AM52" s="437">
        <v>2368309</v>
      </c>
      <c r="AN52" s="437">
        <v>53866</v>
      </c>
      <c r="AO52" s="437">
        <v>188430</v>
      </c>
      <c r="AP52" s="438">
        <v>38958572</v>
      </c>
      <c r="AQ52" s="435"/>
      <c r="AR52" s="435"/>
      <c r="AS52" s="435"/>
      <c r="AT52" s="435"/>
      <c r="AU52" s="435"/>
      <c r="AV52" s="435"/>
      <c r="AW52" s="435"/>
      <c r="AX52" s="435"/>
      <c r="AY52" s="435"/>
      <c r="AZ52" s="435"/>
      <c r="BA52" s="435"/>
      <c r="BB52" s="435"/>
      <c r="BC52" s="435"/>
      <c r="BD52" s="435"/>
      <c r="BE52" s="435"/>
      <c r="BF52" s="435"/>
      <c r="BG52" s="435"/>
      <c r="BH52" s="435"/>
      <c r="BL52" s="412"/>
    </row>
    <row r="53" spans="1:64">
      <c r="A53" s="410" t="s">
        <v>405</v>
      </c>
    </row>
    <row r="55" spans="1:64">
      <c r="B55" s="339" t="s">
        <v>441</v>
      </c>
      <c r="C55" s="435"/>
      <c r="D55" s="435"/>
      <c r="E55" s="435"/>
      <c r="F55" s="435"/>
      <c r="G55" s="435"/>
      <c r="H55" s="435"/>
      <c r="I55" s="435"/>
      <c r="J55" s="435"/>
      <c r="K55" s="435"/>
      <c r="L55" s="435"/>
      <c r="M55" s="435"/>
      <c r="N55" s="435"/>
      <c r="O55" s="435"/>
      <c r="P55" s="435"/>
      <c r="Q55" s="435"/>
      <c r="R55" s="435"/>
      <c r="S55" s="435"/>
      <c r="T55" s="435"/>
      <c r="U55" s="435"/>
      <c r="V55" s="435"/>
      <c r="W55" s="435"/>
      <c r="X55" s="435"/>
      <c r="Y55" s="435"/>
      <c r="Z55" s="435"/>
      <c r="AA55" s="435"/>
      <c r="AB55" s="435"/>
      <c r="AC55" s="435"/>
      <c r="AD55" s="435"/>
      <c r="AE55" s="435"/>
      <c r="AF55" s="435"/>
      <c r="AG55" s="435"/>
      <c r="AH55" s="435"/>
      <c r="AI55" s="435"/>
      <c r="AJ55" s="435"/>
      <c r="AK55" s="435"/>
      <c r="AL55" s="435"/>
      <c r="AM55" s="435"/>
      <c r="AN55" s="435"/>
      <c r="AO55" s="435"/>
      <c r="AP55" s="435"/>
      <c r="AQ55" s="435"/>
      <c r="AR55" s="435"/>
      <c r="AS55" s="435"/>
      <c r="AT55" s="435"/>
      <c r="AU55" s="435"/>
      <c r="AV55" s="435"/>
      <c r="AW55" s="435"/>
      <c r="AX55" s="435"/>
      <c r="AY55" s="435"/>
      <c r="AZ55" s="435"/>
      <c r="BA55" s="435"/>
      <c r="BB55" s="435"/>
      <c r="BC55" s="435"/>
      <c r="BD55" s="435"/>
      <c r="BE55" s="435"/>
      <c r="BF55" s="435"/>
      <c r="BG55" s="435"/>
      <c r="BH55" s="435"/>
    </row>
    <row r="56" spans="1:64">
      <c r="B56" s="339" t="s">
        <v>440</v>
      </c>
      <c r="C56" s="435"/>
      <c r="D56" s="435"/>
      <c r="E56" s="435"/>
      <c r="F56" s="435"/>
      <c r="G56" s="435"/>
      <c r="H56" s="435"/>
      <c r="I56" s="435"/>
      <c r="J56" s="435"/>
      <c r="K56" s="435"/>
      <c r="L56" s="435"/>
      <c r="M56" s="435"/>
      <c r="N56" s="435"/>
      <c r="O56" s="435"/>
      <c r="P56" s="435"/>
      <c r="Q56" s="435"/>
      <c r="R56" s="435"/>
      <c r="S56" s="435"/>
      <c r="T56" s="435"/>
      <c r="U56" s="435"/>
      <c r="V56" s="435"/>
      <c r="W56" s="435"/>
      <c r="X56" s="435"/>
      <c r="Y56" s="435"/>
      <c r="Z56" s="435"/>
      <c r="AA56" s="435"/>
      <c r="AB56" s="435"/>
      <c r="AC56" s="435"/>
      <c r="AD56" s="435"/>
      <c r="AE56" s="435"/>
      <c r="AF56" s="435"/>
      <c r="AG56" s="435"/>
      <c r="AH56" s="435"/>
      <c r="AI56" s="435"/>
      <c r="AJ56" s="435"/>
      <c r="AK56" s="435"/>
      <c r="AL56" s="435"/>
      <c r="AM56" s="435"/>
      <c r="AN56" s="435"/>
      <c r="AO56" s="435"/>
      <c r="AP56" s="435"/>
      <c r="AQ56" s="435"/>
      <c r="AR56" s="435"/>
      <c r="AS56" s="435"/>
      <c r="AT56" s="435"/>
      <c r="AU56" s="435"/>
      <c r="AV56" s="435"/>
      <c r="AW56" s="435"/>
      <c r="AX56" s="435"/>
      <c r="AY56" s="435"/>
      <c r="AZ56" s="435"/>
      <c r="BA56" s="435"/>
      <c r="BB56" s="435"/>
      <c r="BC56" s="435"/>
      <c r="BD56" s="435"/>
      <c r="BE56" s="435"/>
      <c r="BF56" s="435"/>
      <c r="BG56" s="435"/>
      <c r="BH56" s="435"/>
    </row>
    <row r="57" spans="1:64">
      <c r="B57" s="339" t="s">
        <v>332</v>
      </c>
      <c r="C57" s="435"/>
      <c r="D57" s="435"/>
      <c r="E57" s="435"/>
      <c r="F57" s="435"/>
      <c r="G57" s="435"/>
      <c r="H57" s="435"/>
      <c r="I57" s="435"/>
      <c r="J57" s="435"/>
      <c r="K57" s="435"/>
      <c r="L57" s="435"/>
      <c r="M57" s="435"/>
      <c r="N57" s="435"/>
      <c r="O57" s="435"/>
      <c r="P57" s="435"/>
      <c r="Q57" s="435"/>
      <c r="R57" s="435"/>
      <c r="S57" s="435"/>
      <c r="T57" s="435"/>
      <c r="U57" s="435"/>
      <c r="V57" s="435"/>
      <c r="W57" s="435"/>
      <c r="X57" s="435"/>
      <c r="Y57" s="435"/>
      <c r="Z57" s="435"/>
      <c r="AA57" s="435"/>
      <c r="AB57" s="435"/>
      <c r="AC57" s="435"/>
      <c r="AD57" s="435"/>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435"/>
      <c r="BC57" s="435"/>
      <c r="BD57" s="435"/>
      <c r="BE57" s="435"/>
      <c r="BF57" s="435"/>
      <c r="BG57" s="435"/>
      <c r="BH57" s="435"/>
    </row>
    <row r="58" spans="1:64">
      <c r="C58" s="435"/>
      <c r="D58" s="435"/>
      <c r="E58" s="435"/>
      <c r="F58" s="435"/>
      <c r="G58" s="435"/>
      <c r="H58" s="435"/>
      <c r="I58" s="435"/>
      <c r="J58" s="435"/>
      <c r="K58" s="435"/>
      <c r="L58" s="435"/>
      <c r="M58" s="435"/>
      <c r="N58" s="435"/>
      <c r="O58" s="435"/>
      <c r="P58" s="435"/>
      <c r="Q58" s="435"/>
      <c r="R58" s="435"/>
      <c r="S58" s="435"/>
      <c r="T58" s="435"/>
      <c r="U58" s="435"/>
      <c r="V58" s="435"/>
      <c r="W58" s="435"/>
      <c r="X58" s="435"/>
      <c r="Y58" s="435"/>
      <c r="Z58" s="435"/>
      <c r="AA58" s="435"/>
      <c r="AB58" s="435"/>
      <c r="AC58" s="435"/>
      <c r="AD58" s="435"/>
      <c r="AE58" s="435"/>
      <c r="AF58" s="435"/>
      <c r="AG58" s="435"/>
      <c r="AH58" s="435"/>
      <c r="AI58" s="435"/>
      <c r="AJ58" s="435"/>
      <c r="AK58" s="435"/>
      <c r="AL58" s="435"/>
      <c r="AM58" s="435"/>
      <c r="AN58" s="435"/>
      <c r="AO58" s="435"/>
      <c r="AP58" s="435"/>
      <c r="AQ58" s="435"/>
      <c r="AR58" s="435"/>
      <c r="AS58" s="435"/>
      <c r="AT58" s="435"/>
      <c r="AU58" s="435"/>
      <c r="AV58" s="435"/>
      <c r="AW58" s="435"/>
      <c r="AX58" s="435"/>
      <c r="AY58" s="435"/>
      <c r="AZ58" s="435"/>
      <c r="BA58" s="435"/>
      <c r="BB58" s="435"/>
      <c r="BC58" s="435"/>
      <c r="BD58" s="435"/>
      <c r="BE58" s="435"/>
      <c r="BF58" s="435"/>
      <c r="BG58" s="435"/>
      <c r="BH58" s="435"/>
    </row>
    <row r="59" spans="1:64">
      <c r="C59" s="435"/>
      <c r="D59" s="435"/>
      <c r="E59" s="435"/>
      <c r="F59" s="435"/>
      <c r="G59" s="435"/>
      <c r="H59" s="435"/>
      <c r="I59" s="435"/>
      <c r="J59" s="435"/>
      <c r="K59" s="435"/>
      <c r="L59" s="435"/>
      <c r="M59" s="435"/>
      <c r="N59" s="435"/>
      <c r="O59" s="435"/>
      <c r="P59" s="435"/>
      <c r="Q59" s="435"/>
      <c r="R59" s="435"/>
      <c r="S59" s="435"/>
      <c r="T59" s="435"/>
      <c r="U59" s="435"/>
      <c r="V59" s="435"/>
      <c r="W59" s="435"/>
      <c r="X59" s="435"/>
      <c r="Y59" s="435"/>
      <c r="Z59" s="435"/>
      <c r="AA59" s="435"/>
      <c r="AB59" s="435"/>
      <c r="AC59" s="435"/>
      <c r="AD59" s="435"/>
      <c r="AE59" s="435"/>
      <c r="AF59" s="435"/>
      <c r="AG59" s="435"/>
      <c r="AH59" s="435"/>
      <c r="AI59" s="435"/>
      <c r="AJ59" s="435"/>
      <c r="AK59" s="435"/>
      <c r="AL59" s="435"/>
      <c r="AM59" s="435"/>
      <c r="AN59" s="435"/>
      <c r="AO59" s="435"/>
      <c r="AP59" s="435"/>
      <c r="AQ59" s="435"/>
      <c r="AR59" s="435"/>
      <c r="AS59" s="435"/>
      <c r="AT59" s="435"/>
      <c r="AU59" s="435"/>
      <c r="AV59" s="435"/>
      <c r="AW59" s="435"/>
      <c r="AX59" s="435"/>
      <c r="AY59" s="435"/>
      <c r="AZ59" s="435"/>
      <c r="BA59" s="435"/>
      <c r="BB59" s="435"/>
      <c r="BC59" s="435"/>
      <c r="BD59" s="435"/>
      <c r="BE59" s="435"/>
      <c r="BF59" s="435"/>
      <c r="BG59" s="435"/>
      <c r="BH59" s="435"/>
    </row>
    <row r="60" spans="1:64">
      <c r="C60" s="435"/>
      <c r="D60" s="435"/>
      <c r="E60" s="435"/>
      <c r="F60" s="435"/>
      <c r="G60" s="435"/>
      <c r="H60" s="435"/>
      <c r="I60" s="435"/>
      <c r="J60" s="435"/>
      <c r="K60" s="435"/>
      <c r="L60" s="435"/>
      <c r="M60" s="435"/>
      <c r="N60" s="435"/>
      <c r="O60" s="435"/>
      <c r="P60" s="435"/>
      <c r="Q60" s="435"/>
      <c r="R60" s="435"/>
      <c r="S60" s="435"/>
      <c r="T60" s="435"/>
      <c r="U60" s="435"/>
      <c r="V60" s="435"/>
      <c r="W60" s="435"/>
      <c r="X60" s="435"/>
      <c r="Y60" s="435"/>
      <c r="Z60" s="435"/>
      <c r="AA60" s="435"/>
      <c r="AB60" s="435"/>
      <c r="AC60" s="435"/>
      <c r="AD60" s="435"/>
      <c r="AE60" s="435"/>
      <c r="AF60" s="435"/>
      <c r="AG60" s="435"/>
      <c r="AH60" s="435"/>
      <c r="AI60" s="435"/>
      <c r="AJ60" s="435"/>
      <c r="AK60" s="435"/>
      <c r="AL60" s="435"/>
      <c r="AM60" s="435"/>
      <c r="AN60" s="435"/>
      <c r="AO60" s="435"/>
      <c r="AP60" s="435"/>
      <c r="AQ60" s="435"/>
      <c r="AR60" s="435"/>
      <c r="AS60" s="435"/>
      <c r="AT60" s="435"/>
      <c r="AU60" s="435"/>
      <c r="AV60" s="435"/>
      <c r="AW60" s="435"/>
      <c r="AX60" s="435"/>
      <c r="AY60" s="435"/>
      <c r="AZ60" s="435"/>
      <c r="BA60" s="435"/>
      <c r="BB60" s="435"/>
      <c r="BC60" s="435"/>
      <c r="BD60" s="435"/>
      <c r="BE60" s="435"/>
      <c r="BF60" s="435"/>
      <c r="BG60" s="435"/>
      <c r="BH60" s="435"/>
    </row>
    <row r="61" spans="1:64">
      <c r="C61" s="435"/>
      <c r="D61" s="435"/>
      <c r="E61" s="435"/>
      <c r="F61" s="435"/>
      <c r="G61" s="435"/>
      <c r="H61" s="435"/>
      <c r="I61" s="435"/>
      <c r="J61" s="435"/>
      <c r="K61" s="435"/>
      <c r="L61" s="435"/>
      <c r="M61" s="435"/>
      <c r="N61" s="435"/>
      <c r="O61" s="435"/>
      <c r="P61" s="435"/>
      <c r="Q61" s="435"/>
      <c r="R61" s="435"/>
      <c r="S61" s="435"/>
      <c r="T61" s="435"/>
      <c r="U61" s="435"/>
      <c r="V61" s="435"/>
      <c r="W61" s="435"/>
      <c r="X61" s="435"/>
      <c r="Y61" s="435"/>
      <c r="Z61" s="435"/>
      <c r="AA61" s="435"/>
      <c r="AB61" s="435"/>
      <c r="AC61" s="435"/>
      <c r="AD61" s="435"/>
      <c r="AE61" s="435"/>
      <c r="AF61" s="435"/>
      <c r="AG61" s="435"/>
      <c r="AH61" s="435"/>
      <c r="AI61" s="435"/>
      <c r="AJ61" s="435"/>
      <c r="AK61" s="435"/>
      <c r="AL61" s="435"/>
      <c r="AM61" s="435"/>
      <c r="AN61" s="435"/>
      <c r="AO61" s="435"/>
      <c r="AP61" s="435"/>
      <c r="AQ61" s="435"/>
      <c r="AR61" s="435"/>
      <c r="AS61" s="435"/>
      <c r="AT61" s="435"/>
      <c r="AU61" s="435"/>
      <c r="AV61" s="435"/>
      <c r="AW61" s="435"/>
      <c r="AX61" s="435"/>
      <c r="AY61" s="435"/>
      <c r="AZ61" s="435"/>
      <c r="BA61" s="435"/>
      <c r="BB61" s="435"/>
      <c r="BC61" s="435"/>
      <c r="BD61" s="435"/>
      <c r="BE61" s="435"/>
      <c r="BF61" s="435"/>
      <c r="BG61" s="435"/>
      <c r="BH61" s="435"/>
    </row>
    <row r="62" spans="1:64">
      <c r="C62" s="435"/>
      <c r="D62" s="435"/>
      <c r="E62" s="435"/>
      <c r="F62" s="435"/>
      <c r="G62" s="435"/>
      <c r="H62" s="435"/>
      <c r="I62" s="435"/>
      <c r="J62" s="435"/>
      <c r="K62" s="435"/>
      <c r="L62" s="435"/>
      <c r="M62" s="435"/>
      <c r="N62" s="435"/>
      <c r="O62" s="435"/>
      <c r="P62" s="435"/>
      <c r="Q62" s="435"/>
      <c r="R62" s="435"/>
      <c r="S62" s="435"/>
      <c r="T62" s="435"/>
      <c r="U62" s="435"/>
      <c r="V62" s="435"/>
      <c r="W62" s="435"/>
      <c r="X62" s="435"/>
      <c r="Y62" s="435"/>
      <c r="Z62" s="435"/>
      <c r="AA62" s="435"/>
      <c r="AB62" s="435"/>
      <c r="AC62" s="435"/>
      <c r="AD62" s="435"/>
      <c r="AE62" s="435"/>
      <c r="AF62" s="435"/>
      <c r="AG62" s="435"/>
      <c r="AH62" s="435"/>
      <c r="AI62" s="435"/>
      <c r="AJ62" s="435"/>
      <c r="AK62" s="435"/>
      <c r="AL62" s="435"/>
      <c r="AM62" s="435"/>
      <c r="AN62" s="435"/>
      <c r="AO62" s="435"/>
      <c r="AP62" s="435"/>
      <c r="AQ62" s="435"/>
      <c r="AR62" s="435"/>
      <c r="AS62" s="435"/>
      <c r="AT62" s="435"/>
      <c r="AU62" s="435"/>
      <c r="AV62" s="435"/>
      <c r="AW62" s="435"/>
      <c r="AX62" s="435"/>
      <c r="AY62" s="435"/>
      <c r="AZ62" s="435"/>
      <c r="BA62" s="435"/>
      <c r="BB62" s="435"/>
      <c r="BC62" s="435"/>
      <c r="BD62" s="435"/>
      <c r="BE62" s="435"/>
      <c r="BF62" s="435"/>
      <c r="BG62" s="435"/>
      <c r="BH62" s="435"/>
    </row>
    <row r="63" spans="1:64">
      <c r="C63" s="435"/>
      <c r="D63" s="435"/>
      <c r="E63" s="435"/>
      <c r="F63" s="435"/>
      <c r="G63" s="435"/>
      <c r="H63" s="435"/>
      <c r="I63" s="435"/>
      <c r="J63" s="435"/>
      <c r="K63" s="435"/>
      <c r="L63" s="435"/>
      <c r="M63" s="435"/>
      <c r="N63" s="435"/>
      <c r="O63" s="435"/>
      <c r="P63" s="435"/>
      <c r="Q63" s="435"/>
      <c r="R63" s="435"/>
      <c r="S63" s="435"/>
      <c r="T63" s="435"/>
      <c r="U63" s="435"/>
      <c r="V63" s="435"/>
      <c r="W63" s="435"/>
      <c r="X63" s="435"/>
      <c r="Y63" s="435"/>
      <c r="Z63" s="435"/>
      <c r="AA63" s="435"/>
      <c r="AB63" s="435"/>
      <c r="AC63" s="435"/>
      <c r="AD63" s="435"/>
      <c r="AE63" s="435"/>
      <c r="AF63" s="435"/>
      <c r="AG63" s="435"/>
      <c r="AH63" s="435"/>
      <c r="AI63" s="435"/>
      <c r="AJ63" s="435"/>
      <c r="AK63" s="435"/>
      <c r="AL63" s="435"/>
      <c r="AM63" s="435"/>
      <c r="AN63" s="435"/>
      <c r="AO63" s="435"/>
      <c r="AP63" s="435"/>
      <c r="AQ63" s="435"/>
      <c r="AR63" s="435"/>
      <c r="AS63" s="435"/>
      <c r="AT63" s="435"/>
      <c r="AU63" s="435"/>
      <c r="AV63" s="435"/>
      <c r="AW63" s="435"/>
      <c r="AX63" s="435"/>
      <c r="AY63" s="435"/>
      <c r="AZ63" s="435"/>
      <c r="BA63" s="435"/>
      <c r="BB63" s="435"/>
      <c r="BC63" s="435"/>
      <c r="BD63" s="435"/>
      <c r="BE63" s="435"/>
      <c r="BF63" s="435"/>
      <c r="BG63" s="435"/>
      <c r="BH63" s="435"/>
    </row>
    <row r="64" spans="1:64">
      <c r="C64" s="435"/>
      <c r="D64" s="435"/>
      <c r="E64" s="435"/>
      <c r="F64" s="435"/>
      <c r="G64" s="435"/>
      <c r="H64" s="435"/>
      <c r="I64" s="435"/>
      <c r="J64" s="435"/>
      <c r="K64" s="435"/>
      <c r="L64" s="435"/>
      <c r="M64" s="435"/>
      <c r="N64" s="435"/>
      <c r="O64" s="435"/>
      <c r="P64" s="435"/>
      <c r="Q64" s="435"/>
      <c r="R64" s="435"/>
      <c r="S64" s="435"/>
      <c r="T64" s="435"/>
      <c r="U64" s="435"/>
      <c r="V64" s="435"/>
      <c r="W64" s="435"/>
      <c r="X64" s="435"/>
      <c r="Y64" s="435"/>
      <c r="Z64" s="435"/>
      <c r="AA64" s="435"/>
      <c r="AB64" s="435"/>
      <c r="AC64" s="435"/>
      <c r="AD64" s="435"/>
      <c r="AE64" s="435"/>
      <c r="AF64" s="435"/>
      <c r="AG64" s="435"/>
      <c r="AH64" s="435"/>
      <c r="AI64" s="435"/>
      <c r="AJ64" s="435"/>
      <c r="AK64" s="435"/>
      <c r="AL64" s="435"/>
      <c r="AM64" s="435"/>
      <c r="AN64" s="435"/>
      <c r="AO64" s="435"/>
      <c r="AP64" s="435"/>
      <c r="AQ64" s="435"/>
      <c r="AR64" s="435"/>
      <c r="AS64" s="435"/>
      <c r="AT64" s="435"/>
      <c r="AU64" s="435"/>
      <c r="AV64" s="435"/>
      <c r="AW64" s="435"/>
      <c r="AX64" s="435"/>
      <c r="AY64" s="435"/>
      <c r="AZ64" s="435"/>
      <c r="BA64" s="435"/>
      <c r="BB64" s="435"/>
      <c r="BC64" s="435"/>
      <c r="BD64" s="435"/>
      <c r="BE64" s="435"/>
      <c r="BF64" s="435"/>
      <c r="BG64" s="435"/>
      <c r="BH64" s="435"/>
    </row>
    <row r="65" spans="3:60">
      <c r="C65" s="435"/>
      <c r="D65" s="435"/>
      <c r="E65" s="435"/>
      <c r="F65" s="435"/>
      <c r="G65" s="435"/>
      <c r="H65" s="435"/>
      <c r="I65" s="435"/>
      <c r="J65" s="435"/>
      <c r="K65" s="435"/>
      <c r="L65" s="435"/>
      <c r="M65" s="435"/>
      <c r="N65" s="435"/>
      <c r="O65" s="435"/>
      <c r="P65" s="435"/>
      <c r="Q65" s="435"/>
      <c r="R65" s="435"/>
      <c r="S65" s="435"/>
      <c r="T65" s="435"/>
      <c r="U65" s="435"/>
      <c r="V65" s="435"/>
      <c r="W65" s="435"/>
      <c r="X65" s="435"/>
      <c r="Y65" s="435"/>
      <c r="Z65" s="435"/>
      <c r="AA65" s="435"/>
      <c r="AB65" s="435"/>
      <c r="AC65" s="435"/>
      <c r="AD65" s="435"/>
      <c r="AE65" s="435"/>
      <c r="AF65" s="435"/>
      <c r="AG65" s="435"/>
      <c r="AH65" s="435"/>
      <c r="AI65" s="435"/>
      <c r="AJ65" s="435"/>
      <c r="AK65" s="435"/>
      <c r="AL65" s="435"/>
      <c r="AM65" s="435"/>
      <c r="AN65" s="435"/>
      <c r="AO65" s="435"/>
      <c r="AP65" s="435"/>
      <c r="AQ65" s="435"/>
      <c r="AR65" s="435"/>
      <c r="AS65" s="435"/>
      <c r="AT65" s="435"/>
      <c r="AU65" s="435"/>
      <c r="AV65" s="435"/>
      <c r="AW65" s="435"/>
      <c r="AX65" s="435"/>
      <c r="AY65" s="435"/>
      <c r="AZ65" s="435"/>
      <c r="BA65" s="435"/>
      <c r="BB65" s="435"/>
      <c r="BC65" s="435"/>
      <c r="BD65" s="435"/>
      <c r="BE65" s="435"/>
      <c r="BF65" s="435"/>
      <c r="BG65" s="435"/>
      <c r="BH65" s="435"/>
    </row>
    <row r="66" spans="3:60">
      <c r="C66" s="435"/>
      <c r="D66" s="435"/>
      <c r="E66" s="435"/>
      <c r="F66" s="435"/>
      <c r="G66" s="435"/>
      <c r="H66" s="435"/>
      <c r="I66" s="435"/>
      <c r="J66" s="435"/>
      <c r="K66" s="435"/>
      <c r="L66" s="435"/>
      <c r="M66" s="435"/>
      <c r="N66" s="435"/>
      <c r="O66" s="435"/>
      <c r="P66" s="435"/>
      <c r="Q66" s="435"/>
      <c r="R66" s="435"/>
      <c r="S66" s="435"/>
      <c r="T66" s="435"/>
      <c r="U66" s="435"/>
      <c r="V66" s="435"/>
      <c r="W66" s="435"/>
      <c r="X66" s="435"/>
      <c r="Y66" s="435"/>
      <c r="Z66" s="435"/>
      <c r="AA66" s="435"/>
      <c r="AB66" s="435"/>
      <c r="AC66" s="435"/>
      <c r="AD66" s="435"/>
      <c r="AE66" s="435"/>
      <c r="AF66" s="435"/>
      <c r="AG66" s="435"/>
      <c r="AH66" s="435"/>
      <c r="AI66" s="435"/>
      <c r="AJ66" s="435"/>
      <c r="AK66" s="435"/>
      <c r="AL66" s="435"/>
      <c r="AM66" s="435"/>
      <c r="AN66" s="435"/>
      <c r="AO66" s="435"/>
      <c r="AP66" s="435"/>
      <c r="AQ66" s="435"/>
      <c r="AR66" s="435"/>
      <c r="AS66" s="435"/>
      <c r="AT66" s="435"/>
      <c r="AU66" s="435"/>
      <c r="AV66" s="435"/>
      <c r="AW66" s="435"/>
      <c r="AX66" s="435"/>
      <c r="AY66" s="435"/>
      <c r="AZ66" s="435"/>
      <c r="BA66" s="435"/>
      <c r="BB66" s="435"/>
      <c r="BC66" s="435"/>
      <c r="BD66" s="435"/>
      <c r="BE66" s="435"/>
      <c r="BF66" s="435"/>
      <c r="BG66" s="435"/>
      <c r="BH66" s="435"/>
    </row>
    <row r="67" spans="3:60">
      <c r="C67" s="435"/>
      <c r="D67" s="435"/>
      <c r="E67" s="435"/>
      <c r="F67" s="435"/>
      <c r="G67" s="435"/>
      <c r="H67" s="435"/>
      <c r="I67" s="435"/>
      <c r="J67" s="435"/>
      <c r="K67" s="435"/>
      <c r="L67" s="435"/>
      <c r="M67" s="435"/>
      <c r="N67" s="435"/>
      <c r="O67" s="435"/>
      <c r="P67" s="435"/>
      <c r="Q67" s="435"/>
      <c r="R67" s="435"/>
      <c r="S67" s="435"/>
      <c r="T67" s="435"/>
      <c r="U67" s="435"/>
      <c r="V67" s="435"/>
      <c r="W67" s="435"/>
      <c r="X67" s="435"/>
      <c r="Y67" s="435"/>
      <c r="Z67" s="435"/>
      <c r="AA67" s="435"/>
      <c r="AB67" s="435"/>
      <c r="AC67" s="435"/>
      <c r="AD67" s="435"/>
      <c r="AE67" s="435"/>
      <c r="AF67" s="435"/>
      <c r="AG67" s="435"/>
      <c r="AH67" s="435"/>
      <c r="AI67" s="435"/>
      <c r="AJ67" s="435"/>
      <c r="AK67" s="435"/>
      <c r="AL67" s="435"/>
      <c r="AM67" s="435"/>
      <c r="AN67" s="435"/>
      <c r="AO67" s="435"/>
      <c r="AP67" s="435"/>
      <c r="AQ67" s="435"/>
      <c r="AR67" s="435"/>
      <c r="AS67" s="435"/>
      <c r="AT67" s="435"/>
      <c r="AU67" s="435"/>
      <c r="AV67" s="435"/>
      <c r="AW67" s="435"/>
      <c r="AX67" s="435"/>
      <c r="AY67" s="435"/>
      <c r="AZ67" s="435"/>
      <c r="BA67" s="435"/>
      <c r="BB67" s="435"/>
      <c r="BC67" s="435"/>
      <c r="BD67" s="435"/>
      <c r="BE67" s="435"/>
      <c r="BF67" s="435"/>
      <c r="BG67" s="435"/>
      <c r="BH67" s="435"/>
    </row>
    <row r="68" spans="3:60">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35"/>
      <c r="AI68" s="435"/>
      <c r="AJ68" s="435"/>
      <c r="AK68" s="435"/>
      <c r="AL68" s="435"/>
      <c r="AM68" s="435"/>
      <c r="AN68" s="435"/>
      <c r="AO68" s="435"/>
      <c r="AP68" s="435"/>
      <c r="AQ68" s="435"/>
      <c r="AR68" s="435"/>
      <c r="AS68" s="435"/>
      <c r="AT68" s="435"/>
      <c r="AU68" s="435"/>
      <c r="AV68" s="435"/>
      <c r="AW68" s="435"/>
      <c r="AX68" s="435"/>
      <c r="AY68" s="435"/>
      <c r="AZ68" s="435"/>
      <c r="BA68" s="435"/>
      <c r="BB68" s="435"/>
      <c r="BC68" s="435"/>
      <c r="BD68" s="435"/>
      <c r="BE68" s="435"/>
      <c r="BF68" s="435"/>
      <c r="BG68" s="435"/>
      <c r="BH68" s="435"/>
    </row>
    <row r="69" spans="3:60">
      <c r="C69" s="435"/>
      <c r="D69" s="435"/>
      <c r="E69" s="435"/>
      <c r="F69" s="435"/>
      <c r="G69" s="435"/>
      <c r="H69" s="435"/>
      <c r="I69" s="435"/>
      <c r="J69" s="435"/>
      <c r="K69" s="435"/>
      <c r="L69" s="435"/>
      <c r="M69" s="435"/>
      <c r="N69" s="435"/>
      <c r="O69" s="435"/>
      <c r="P69" s="435"/>
      <c r="Q69" s="435"/>
      <c r="R69" s="435"/>
      <c r="S69" s="435"/>
      <c r="T69" s="435"/>
      <c r="U69" s="435"/>
      <c r="V69" s="435"/>
      <c r="W69" s="435"/>
      <c r="X69" s="435"/>
      <c r="Y69" s="435"/>
      <c r="Z69" s="435"/>
      <c r="AA69" s="435"/>
      <c r="AB69" s="435"/>
      <c r="AC69" s="435"/>
      <c r="AD69" s="435"/>
      <c r="AE69" s="435"/>
      <c r="AF69" s="435"/>
      <c r="AG69" s="435"/>
      <c r="AH69" s="435"/>
      <c r="AI69" s="435"/>
      <c r="AJ69" s="435"/>
      <c r="AK69" s="435"/>
      <c r="AL69" s="435"/>
      <c r="AM69" s="435"/>
      <c r="AN69" s="435"/>
      <c r="AO69" s="435"/>
      <c r="AP69" s="435"/>
      <c r="AQ69" s="435"/>
      <c r="AR69" s="435"/>
      <c r="AS69" s="435"/>
      <c r="AT69" s="435"/>
      <c r="AU69" s="435"/>
      <c r="AV69" s="435"/>
      <c r="AW69" s="435"/>
      <c r="AX69" s="435"/>
      <c r="AY69" s="435"/>
      <c r="AZ69" s="435"/>
      <c r="BA69" s="435"/>
      <c r="BB69" s="435"/>
      <c r="BC69" s="435"/>
      <c r="BD69" s="435"/>
      <c r="BE69" s="435"/>
      <c r="BF69" s="435"/>
      <c r="BG69" s="435"/>
      <c r="BH69" s="435"/>
    </row>
    <row r="70" spans="3:60">
      <c r="C70" s="435"/>
      <c r="D70" s="435"/>
      <c r="E70" s="435"/>
      <c r="F70" s="435"/>
      <c r="G70" s="435"/>
      <c r="H70" s="435"/>
      <c r="I70" s="435"/>
      <c r="J70" s="435"/>
      <c r="K70" s="435"/>
      <c r="L70" s="435"/>
      <c r="M70" s="435"/>
      <c r="N70" s="435"/>
      <c r="O70" s="435"/>
      <c r="P70" s="435"/>
      <c r="Q70" s="435"/>
      <c r="R70" s="435"/>
      <c r="S70" s="435"/>
      <c r="T70" s="435"/>
      <c r="U70" s="435"/>
      <c r="V70" s="435"/>
      <c r="W70" s="435"/>
      <c r="X70" s="435"/>
      <c r="Y70" s="435"/>
      <c r="Z70" s="435"/>
      <c r="AA70" s="435"/>
      <c r="AB70" s="435"/>
      <c r="AC70" s="435"/>
      <c r="AD70" s="435"/>
      <c r="AE70" s="435"/>
      <c r="AF70" s="435"/>
      <c r="AG70" s="435"/>
      <c r="AH70" s="435"/>
      <c r="AI70" s="435"/>
      <c r="AJ70" s="435"/>
      <c r="AK70" s="435"/>
      <c r="AL70" s="435"/>
      <c r="AM70" s="435"/>
      <c r="AN70" s="435"/>
      <c r="AO70" s="435"/>
      <c r="AP70" s="435"/>
      <c r="AQ70" s="435"/>
      <c r="AR70" s="435"/>
      <c r="AS70" s="435"/>
      <c r="AT70" s="435"/>
      <c r="AU70" s="435"/>
      <c r="AV70" s="435"/>
      <c r="AW70" s="435"/>
      <c r="AX70" s="435"/>
      <c r="AY70" s="435"/>
      <c r="AZ70" s="435"/>
      <c r="BA70" s="435"/>
      <c r="BB70" s="435"/>
      <c r="BC70" s="435"/>
      <c r="BD70" s="435"/>
      <c r="BE70" s="435"/>
      <c r="BF70" s="435"/>
      <c r="BG70" s="435"/>
      <c r="BH70" s="435"/>
    </row>
    <row r="71" spans="3:60">
      <c r="C71" s="435"/>
      <c r="D71" s="435"/>
      <c r="E71" s="435"/>
      <c r="F71" s="435"/>
      <c r="G71" s="435"/>
      <c r="H71" s="435"/>
      <c r="I71" s="435"/>
      <c r="J71" s="435"/>
      <c r="K71" s="435"/>
      <c r="L71" s="435"/>
      <c r="M71" s="435"/>
      <c r="N71" s="435"/>
      <c r="O71" s="435"/>
      <c r="P71" s="435"/>
      <c r="Q71" s="435"/>
      <c r="R71" s="435"/>
      <c r="S71" s="435"/>
      <c r="T71" s="435"/>
      <c r="U71" s="435"/>
      <c r="V71" s="435"/>
      <c r="W71" s="435"/>
      <c r="X71" s="435"/>
      <c r="Y71" s="435"/>
      <c r="Z71" s="435"/>
      <c r="AA71" s="435"/>
      <c r="AB71" s="435"/>
      <c r="AC71" s="435"/>
      <c r="AD71" s="435"/>
      <c r="AE71" s="435"/>
      <c r="AF71" s="435"/>
      <c r="AG71" s="435"/>
      <c r="AH71" s="435"/>
      <c r="AI71" s="435"/>
      <c r="AJ71" s="435"/>
      <c r="AK71" s="435"/>
      <c r="AL71" s="435"/>
      <c r="AM71" s="435"/>
      <c r="AN71" s="435"/>
      <c r="AO71" s="435"/>
      <c r="AP71" s="435"/>
      <c r="AQ71" s="435"/>
      <c r="AR71" s="435"/>
      <c r="AS71" s="435"/>
      <c r="AT71" s="435"/>
      <c r="AU71" s="435"/>
      <c r="AV71" s="435"/>
      <c r="AW71" s="435"/>
      <c r="AX71" s="435"/>
      <c r="AY71" s="435"/>
      <c r="AZ71" s="435"/>
      <c r="BA71" s="435"/>
      <c r="BB71" s="435"/>
      <c r="BC71" s="435"/>
      <c r="BD71" s="435"/>
      <c r="BE71" s="435"/>
      <c r="BF71" s="435"/>
      <c r="BG71" s="435"/>
      <c r="BH71" s="435"/>
    </row>
    <row r="72" spans="3:60">
      <c r="C72" s="435"/>
      <c r="D72" s="435"/>
      <c r="E72" s="435"/>
      <c r="F72" s="435"/>
      <c r="G72" s="435"/>
      <c r="H72" s="435"/>
      <c r="I72" s="435"/>
      <c r="J72" s="435"/>
      <c r="K72" s="435"/>
      <c r="L72" s="435"/>
      <c r="M72" s="435"/>
      <c r="N72" s="435"/>
      <c r="O72" s="435"/>
      <c r="P72" s="435"/>
      <c r="Q72" s="435"/>
      <c r="R72" s="435"/>
      <c r="S72" s="435"/>
      <c r="T72" s="435"/>
      <c r="U72" s="435"/>
      <c r="V72" s="435"/>
      <c r="W72" s="435"/>
      <c r="X72" s="435"/>
      <c r="Y72" s="435"/>
      <c r="Z72" s="435"/>
      <c r="AA72" s="435"/>
      <c r="AB72" s="435"/>
      <c r="AC72" s="435"/>
      <c r="AD72" s="435"/>
      <c r="AE72" s="435"/>
      <c r="AF72" s="435"/>
      <c r="AG72" s="435"/>
      <c r="AH72" s="435"/>
      <c r="AI72" s="435"/>
      <c r="AJ72" s="435"/>
      <c r="AK72" s="435"/>
      <c r="AL72" s="435"/>
      <c r="AM72" s="435"/>
      <c r="AN72" s="435"/>
      <c r="AO72" s="435"/>
      <c r="AP72" s="435"/>
      <c r="AQ72" s="435"/>
      <c r="AR72" s="435"/>
      <c r="AS72" s="435"/>
      <c r="AT72" s="435"/>
      <c r="AU72" s="435"/>
      <c r="AV72" s="435"/>
      <c r="AW72" s="435"/>
      <c r="AX72" s="435"/>
      <c r="AY72" s="435"/>
      <c r="AZ72" s="435"/>
      <c r="BA72" s="435"/>
      <c r="BB72" s="435"/>
      <c r="BC72" s="435"/>
      <c r="BD72" s="435"/>
      <c r="BE72" s="435"/>
      <c r="BF72" s="435"/>
      <c r="BG72" s="435"/>
      <c r="BH72" s="435"/>
    </row>
    <row r="73" spans="3:60">
      <c r="C73" s="435"/>
      <c r="D73" s="435"/>
      <c r="E73" s="435"/>
      <c r="F73" s="435"/>
      <c r="G73" s="435"/>
      <c r="H73" s="435"/>
      <c r="I73" s="435"/>
      <c r="J73" s="435"/>
      <c r="K73" s="435"/>
      <c r="L73" s="435"/>
      <c r="M73" s="435"/>
      <c r="N73" s="435"/>
      <c r="O73" s="435"/>
      <c r="P73" s="435"/>
      <c r="Q73" s="435"/>
      <c r="R73" s="435"/>
      <c r="S73" s="435"/>
      <c r="T73" s="435"/>
      <c r="U73" s="435"/>
      <c r="V73" s="435"/>
      <c r="W73" s="435"/>
      <c r="X73" s="435"/>
      <c r="Y73" s="435"/>
      <c r="Z73" s="435"/>
      <c r="AA73" s="435"/>
      <c r="AB73" s="435"/>
      <c r="AC73" s="435"/>
      <c r="AD73" s="435"/>
      <c r="AE73" s="435"/>
      <c r="AF73" s="435"/>
      <c r="AG73" s="435"/>
      <c r="AH73" s="435"/>
      <c r="AI73" s="435"/>
      <c r="AJ73" s="435"/>
      <c r="AK73" s="435"/>
      <c r="AL73" s="435"/>
      <c r="AM73" s="435"/>
      <c r="AN73" s="435"/>
      <c r="AO73" s="435"/>
      <c r="AP73" s="435"/>
      <c r="AQ73" s="435"/>
      <c r="AR73" s="435"/>
      <c r="AS73" s="435"/>
      <c r="AT73" s="435"/>
      <c r="AU73" s="435"/>
      <c r="AV73" s="435"/>
      <c r="AW73" s="435"/>
      <c r="AX73" s="435"/>
      <c r="AY73" s="435"/>
      <c r="AZ73" s="435"/>
      <c r="BA73" s="435"/>
      <c r="BB73" s="435"/>
      <c r="BC73" s="435"/>
      <c r="BD73" s="435"/>
      <c r="BE73" s="435"/>
      <c r="BF73" s="435"/>
      <c r="BG73" s="435"/>
      <c r="BH73" s="435"/>
    </row>
    <row r="74" spans="3:60">
      <c r="C74" s="435"/>
      <c r="D74" s="435"/>
      <c r="E74" s="435"/>
      <c r="F74" s="435"/>
      <c r="G74" s="435"/>
      <c r="H74" s="435"/>
      <c r="I74" s="435"/>
      <c r="J74" s="435"/>
      <c r="K74" s="435"/>
      <c r="L74" s="435"/>
      <c r="M74" s="435"/>
      <c r="N74" s="435"/>
      <c r="O74" s="435"/>
      <c r="P74" s="435"/>
      <c r="Q74" s="435"/>
      <c r="R74" s="435"/>
      <c r="S74" s="435"/>
      <c r="T74" s="435"/>
      <c r="U74" s="435"/>
      <c r="V74" s="435"/>
      <c r="W74" s="435"/>
      <c r="X74" s="435"/>
      <c r="Y74" s="435"/>
      <c r="Z74" s="435"/>
      <c r="AA74" s="435"/>
      <c r="AB74" s="435"/>
      <c r="AC74" s="435"/>
      <c r="AD74" s="435"/>
      <c r="AE74" s="435"/>
      <c r="AF74" s="435"/>
      <c r="AG74" s="435"/>
      <c r="AH74" s="435"/>
      <c r="AI74" s="435"/>
      <c r="AJ74" s="435"/>
      <c r="AK74" s="435"/>
      <c r="AL74" s="435"/>
      <c r="AM74" s="435"/>
      <c r="AN74" s="435"/>
      <c r="AO74" s="435"/>
      <c r="AP74" s="435"/>
      <c r="AQ74" s="435"/>
      <c r="AR74" s="435"/>
      <c r="AS74" s="435"/>
      <c r="AT74" s="435"/>
      <c r="AU74" s="435"/>
      <c r="AV74" s="435"/>
      <c r="AW74" s="435"/>
      <c r="AX74" s="435"/>
      <c r="AY74" s="435"/>
      <c r="AZ74" s="435"/>
      <c r="BA74" s="435"/>
      <c r="BB74" s="435"/>
      <c r="BC74" s="435"/>
      <c r="BD74" s="435"/>
      <c r="BE74" s="435"/>
      <c r="BF74" s="435"/>
      <c r="BG74" s="435"/>
      <c r="BH74" s="435"/>
    </row>
    <row r="75" spans="3:60">
      <c r="C75" s="435"/>
      <c r="D75" s="435"/>
      <c r="E75" s="435"/>
      <c r="F75" s="435"/>
      <c r="G75" s="435"/>
      <c r="H75" s="435"/>
      <c r="I75" s="435"/>
      <c r="J75" s="435"/>
      <c r="K75" s="435"/>
      <c r="L75" s="435"/>
      <c r="M75" s="435"/>
      <c r="N75" s="435"/>
      <c r="O75" s="435"/>
      <c r="P75" s="435"/>
      <c r="Q75" s="435"/>
      <c r="R75" s="435"/>
      <c r="S75" s="435"/>
      <c r="T75" s="435"/>
      <c r="U75" s="435"/>
      <c r="V75" s="435"/>
      <c r="W75" s="435"/>
      <c r="X75" s="435"/>
      <c r="Y75" s="435"/>
      <c r="Z75" s="435"/>
      <c r="AA75" s="435"/>
      <c r="AB75" s="435"/>
      <c r="AC75" s="435"/>
      <c r="AD75" s="435"/>
      <c r="AE75" s="435"/>
      <c r="AF75" s="435"/>
      <c r="AG75" s="435"/>
      <c r="AH75" s="435"/>
      <c r="AI75" s="435"/>
      <c r="AJ75" s="435"/>
      <c r="AK75" s="435"/>
      <c r="AL75" s="435"/>
      <c r="AM75" s="435"/>
      <c r="AN75" s="435"/>
      <c r="AO75" s="435"/>
      <c r="AP75" s="435"/>
      <c r="AQ75" s="435"/>
      <c r="AR75" s="435"/>
      <c r="AS75" s="435"/>
      <c r="AT75" s="435"/>
      <c r="AU75" s="435"/>
      <c r="AV75" s="435"/>
      <c r="AW75" s="435"/>
      <c r="AX75" s="435"/>
      <c r="AY75" s="435"/>
      <c r="AZ75" s="435"/>
      <c r="BA75" s="435"/>
      <c r="BB75" s="435"/>
      <c r="BC75" s="435"/>
      <c r="BD75" s="435"/>
      <c r="BE75" s="435"/>
      <c r="BF75" s="435"/>
      <c r="BG75" s="435"/>
      <c r="BH75" s="435"/>
    </row>
    <row r="76" spans="3:60">
      <c r="C76" s="435"/>
      <c r="D76" s="435"/>
      <c r="E76" s="435"/>
      <c r="F76" s="435"/>
      <c r="G76" s="435"/>
      <c r="H76" s="435"/>
      <c r="I76" s="435"/>
      <c r="J76" s="435"/>
      <c r="K76" s="435"/>
      <c r="L76" s="435"/>
      <c r="M76" s="435"/>
      <c r="N76" s="435"/>
      <c r="O76" s="435"/>
      <c r="P76" s="435"/>
      <c r="Q76" s="435"/>
      <c r="R76" s="435"/>
      <c r="S76" s="435"/>
      <c r="T76" s="435"/>
      <c r="U76" s="435"/>
      <c r="V76" s="435"/>
      <c r="W76" s="435"/>
      <c r="X76" s="435"/>
      <c r="Y76" s="435"/>
      <c r="Z76" s="435"/>
      <c r="AA76" s="435"/>
      <c r="AB76" s="435"/>
      <c r="AC76" s="435"/>
      <c r="AD76" s="435"/>
      <c r="AE76" s="435"/>
      <c r="AF76" s="435"/>
      <c r="AG76" s="435"/>
      <c r="AH76" s="435"/>
      <c r="AI76" s="435"/>
      <c r="AJ76" s="435"/>
      <c r="AK76" s="435"/>
      <c r="AL76" s="435"/>
      <c r="AM76" s="435"/>
      <c r="AN76" s="435"/>
      <c r="AO76" s="435"/>
      <c r="AP76" s="435"/>
      <c r="AQ76" s="435"/>
      <c r="AR76" s="435"/>
      <c r="AS76" s="435"/>
      <c r="AT76" s="435"/>
      <c r="AU76" s="435"/>
      <c r="AV76" s="435"/>
      <c r="AW76" s="435"/>
      <c r="AX76" s="435"/>
      <c r="AY76" s="435"/>
      <c r="AZ76" s="435"/>
      <c r="BA76" s="435"/>
      <c r="BB76" s="435"/>
      <c r="BC76" s="435"/>
      <c r="BD76" s="435"/>
      <c r="BE76" s="435"/>
      <c r="BF76" s="435"/>
      <c r="BG76" s="435"/>
      <c r="BH76" s="435"/>
    </row>
    <row r="77" spans="3:60">
      <c r="C77" s="435"/>
      <c r="D77" s="435"/>
      <c r="E77" s="435"/>
      <c r="F77" s="435"/>
      <c r="G77" s="435"/>
      <c r="H77" s="435"/>
      <c r="I77" s="435"/>
      <c r="J77" s="435"/>
      <c r="K77" s="435"/>
      <c r="L77" s="435"/>
      <c r="M77" s="435"/>
      <c r="N77" s="435"/>
      <c r="O77" s="435"/>
      <c r="P77" s="435"/>
      <c r="Q77" s="435"/>
      <c r="R77" s="435"/>
      <c r="S77" s="435"/>
      <c r="T77" s="435"/>
      <c r="U77" s="435"/>
      <c r="V77" s="435"/>
      <c r="W77" s="435"/>
      <c r="X77" s="435"/>
      <c r="Y77" s="435"/>
      <c r="Z77" s="435"/>
      <c r="AA77" s="435"/>
      <c r="AB77" s="435"/>
      <c r="AC77" s="435"/>
      <c r="AD77" s="435"/>
      <c r="AE77" s="435"/>
      <c r="AF77" s="435"/>
      <c r="AG77" s="435"/>
      <c r="AH77" s="435"/>
      <c r="AI77" s="435"/>
      <c r="AJ77" s="435"/>
      <c r="AK77" s="435"/>
      <c r="AL77" s="435"/>
      <c r="AM77" s="435"/>
      <c r="AN77" s="435"/>
      <c r="AO77" s="435"/>
      <c r="AP77" s="435"/>
      <c r="AQ77" s="435"/>
      <c r="AR77" s="435"/>
      <c r="AS77" s="435"/>
      <c r="AT77" s="435"/>
      <c r="AU77" s="435"/>
      <c r="AV77" s="435"/>
      <c r="AW77" s="435"/>
      <c r="AX77" s="435"/>
      <c r="AY77" s="435"/>
      <c r="AZ77" s="435"/>
      <c r="BA77" s="435"/>
      <c r="BB77" s="435"/>
      <c r="BC77" s="435"/>
      <c r="BD77" s="435"/>
      <c r="BE77" s="435"/>
      <c r="BF77" s="435"/>
      <c r="BG77" s="435"/>
      <c r="BH77" s="435"/>
    </row>
    <row r="78" spans="3:60">
      <c r="C78" s="435"/>
      <c r="D78" s="435"/>
      <c r="E78" s="435"/>
      <c r="F78" s="435"/>
      <c r="G78" s="435"/>
      <c r="H78" s="435"/>
      <c r="I78" s="435"/>
      <c r="J78" s="435"/>
      <c r="K78" s="435"/>
      <c r="L78" s="435"/>
      <c r="M78" s="435"/>
      <c r="N78" s="435"/>
      <c r="O78" s="435"/>
      <c r="P78" s="435"/>
      <c r="Q78" s="435"/>
      <c r="R78" s="435"/>
      <c r="S78" s="435"/>
      <c r="T78" s="435"/>
      <c r="U78" s="435"/>
      <c r="V78" s="435"/>
      <c r="W78" s="435"/>
      <c r="X78" s="435"/>
      <c r="Y78" s="435"/>
      <c r="Z78" s="435"/>
      <c r="AA78" s="435"/>
      <c r="AB78" s="435"/>
      <c r="AC78" s="435"/>
      <c r="AD78" s="435"/>
      <c r="AE78" s="435"/>
      <c r="AF78" s="435"/>
      <c r="AG78" s="435"/>
      <c r="AH78" s="435"/>
      <c r="AI78" s="435"/>
      <c r="AJ78" s="435"/>
      <c r="AK78" s="435"/>
      <c r="AL78" s="435"/>
      <c r="AM78" s="435"/>
      <c r="AN78" s="435"/>
      <c r="AO78" s="435"/>
      <c r="AP78" s="435"/>
      <c r="AQ78" s="435"/>
      <c r="AR78" s="435"/>
      <c r="AS78" s="435"/>
      <c r="AT78" s="435"/>
      <c r="AU78" s="435"/>
      <c r="AV78" s="435"/>
      <c r="AW78" s="435"/>
      <c r="AX78" s="435"/>
      <c r="AY78" s="435"/>
      <c r="AZ78" s="435"/>
      <c r="BA78" s="435"/>
      <c r="BB78" s="435"/>
      <c r="BC78" s="435"/>
      <c r="BD78" s="435"/>
      <c r="BE78" s="435"/>
      <c r="BF78" s="435"/>
      <c r="BG78" s="435"/>
      <c r="BH78" s="435"/>
    </row>
    <row r="79" spans="3:60">
      <c r="C79" s="435"/>
      <c r="D79" s="435"/>
      <c r="E79" s="435"/>
      <c r="F79" s="435"/>
      <c r="G79" s="435"/>
      <c r="H79" s="435"/>
      <c r="I79" s="435"/>
      <c r="J79" s="435"/>
      <c r="K79" s="435"/>
      <c r="L79" s="435"/>
      <c r="M79" s="435"/>
      <c r="N79" s="435"/>
      <c r="O79" s="435"/>
      <c r="P79" s="435"/>
      <c r="Q79" s="435"/>
      <c r="R79" s="435"/>
      <c r="S79" s="435"/>
      <c r="T79" s="435"/>
      <c r="U79" s="435"/>
      <c r="V79" s="435"/>
      <c r="W79" s="435"/>
      <c r="X79" s="435"/>
      <c r="Y79" s="435"/>
      <c r="Z79" s="435"/>
      <c r="AA79" s="435"/>
      <c r="AB79" s="435"/>
      <c r="AC79" s="435"/>
      <c r="AD79" s="435"/>
      <c r="AE79" s="435"/>
      <c r="AF79" s="435"/>
      <c r="AG79" s="435"/>
      <c r="AH79" s="435"/>
      <c r="AI79" s="435"/>
      <c r="AJ79" s="435"/>
      <c r="AK79" s="435"/>
      <c r="AL79" s="435"/>
      <c r="AM79" s="435"/>
      <c r="AN79" s="435"/>
      <c r="AO79" s="435"/>
      <c r="AP79" s="435"/>
      <c r="AQ79" s="435"/>
      <c r="AR79" s="435"/>
      <c r="AS79" s="435"/>
      <c r="AT79" s="435"/>
      <c r="AU79" s="435"/>
      <c r="AV79" s="435"/>
      <c r="AW79" s="435"/>
      <c r="AX79" s="435"/>
      <c r="AY79" s="435"/>
      <c r="AZ79" s="435"/>
      <c r="BA79" s="435"/>
      <c r="BB79" s="435"/>
      <c r="BC79" s="435"/>
      <c r="BD79" s="435"/>
      <c r="BE79" s="435"/>
      <c r="BF79" s="435"/>
      <c r="BG79" s="435"/>
      <c r="BH79" s="435"/>
    </row>
    <row r="80" spans="3:60">
      <c r="C80" s="435"/>
      <c r="D80" s="435"/>
      <c r="E80" s="435"/>
      <c r="F80" s="435"/>
      <c r="G80" s="435"/>
      <c r="H80" s="435"/>
      <c r="I80" s="435"/>
      <c r="J80" s="435"/>
      <c r="K80" s="435"/>
      <c r="L80" s="435"/>
      <c r="M80" s="435"/>
      <c r="N80" s="435"/>
      <c r="O80" s="435"/>
      <c r="P80" s="435"/>
      <c r="Q80" s="435"/>
      <c r="R80" s="435"/>
      <c r="S80" s="435"/>
      <c r="T80" s="435"/>
      <c r="U80" s="435"/>
      <c r="V80" s="435"/>
      <c r="W80" s="435"/>
      <c r="X80" s="435"/>
      <c r="Y80" s="435"/>
      <c r="Z80" s="435"/>
      <c r="AA80" s="435"/>
      <c r="AB80" s="435"/>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5"/>
      <c r="AY80" s="435"/>
      <c r="AZ80" s="435"/>
      <c r="BA80" s="435"/>
      <c r="BB80" s="435"/>
      <c r="BC80" s="435"/>
      <c r="BD80" s="435"/>
      <c r="BE80" s="435"/>
      <c r="BF80" s="435"/>
      <c r="BG80" s="435"/>
      <c r="BH80" s="435"/>
    </row>
    <row r="81" spans="3:60">
      <c r="C81" s="435"/>
      <c r="D81" s="435"/>
      <c r="E81" s="435"/>
      <c r="F81" s="435"/>
      <c r="G81" s="435"/>
      <c r="H81" s="435"/>
      <c r="I81" s="435"/>
      <c r="J81" s="435"/>
      <c r="K81" s="435"/>
      <c r="L81" s="435"/>
      <c r="M81" s="435"/>
      <c r="N81" s="435"/>
      <c r="O81" s="435"/>
      <c r="P81" s="435"/>
      <c r="Q81" s="435"/>
      <c r="R81" s="435"/>
      <c r="S81" s="435"/>
      <c r="T81" s="435"/>
      <c r="U81" s="435"/>
      <c r="V81" s="435"/>
      <c r="W81" s="435"/>
      <c r="X81" s="435"/>
      <c r="Y81" s="435"/>
      <c r="Z81" s="435"/>
      <c r="AA81" s="435"/>
      <c r="AB81" s="435"/>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5"/>
      <c r="AY81" s="435"/>
      <c r="AZ81" s="435"/>
      <c r="BA81" s="435"/>
      <c r="BB81" s="435"/>
      <c r="BC81" s="435"/>
      <c r="BD81" s="435"/>
      <c r="BE81" s="435"/>
      <c r="BF81" s="435"/>
      <c r="BG81" s="435"/>
      <c r="BH81" s="435"/>
    </row>
    <row r="82" spans="3:60">
      <c r="C82" s="435"/>
      <c r="D82" s="435"/>
      <c r="E82" s="435"/>
      <c r="F82" s="435"/>
      <c r="G82" s="435"/>
      <c r="H82" s="435"/>
      <c r="I82" s="435"/>
      <c r="J82" s="435"/>
      <c r="K82" s="435"/>
      <c r="L82" s="435"/>
      <c r="M82" s="435"/>
      <c r="N82" s="435"/>
      <c r="O82" s="435"/>
      <c r="P82" s="435"/>
      <c r="Q82" s="435"/>
      <c r="R82" s="435"/>
      <c r="S82" s="435"/>
      <c r="T82" s="435"/>
      <c r="U82" s="435"/>
      <c r="V82" s="435"/>
      <c r="W82" s="435"/>
      <c r="X82" s="435"/>
      <c r="Y82" s="435"/>
      <c r="Z82" s="435"/>
      <c r="AA82" s="435"/>
      <c r="AB82" s="435"/>
      <c r="AC82" s="435"/>
      <c r="AD82" s="435"/>
      <c r="AE82" s="435"/>
      <c r="AF82" s="435"/>
      <c r="AG82" s="435"/>
      <c r="AH82" s="435"/>
      <c r="AI82" s="435"/>
      <c r="AJ82" s="435"/>
      <c r="AK82" s="435"/>
      <c r="AL82" s="435"/>
      <c r="AM82" s="435"/>
      <c r="AN82" s="435"/>
      <c r="AO82" s="435"/>
      <c r="AP82" s="435"/>
      <c r="AQ82" s="435"/>
      <c r="AR82" s="435"/>
      <c r="AS82" s="435"/>
      <c r="AT82" s="435"/>
      <c r="AU82" s="435"/>
      <c r="AV82" s="435"/>
      <c r="AW82" s="435"/>
      <c r="AX82" s="435"/>
      <c r="AY82" s="435"/>
      <c r="AZ82" s="435"/>
      <c r="BA82" s="435"/>
      <c r="BB82" s="435"/>
      <c r="BC82" s="435"/>
      <c r="BD82" s="435"/>
      <c r="BE82" s="435"/>
      <c r="BF82" s="435"/>
      <c r="BG82" s="435"/>
      <c r="BH82" s="435"/>
    </row>
    <row r="83" spans="3:60">
      <c r="C83" s="435"/>
      <c r="D83" s="435"/>
      <c r="E83" s="435"/>
      <c r="F83" s="435"/>
      <c r="G83" s="435"/>
      <c r="H83" s="435"/>
      <c r="I83" s="435"/>
      <c r="J83" s="435"/>
      <c r="K83" s="435"/>
      <c r="L83" s="435"/>
      <c r="M83" s="435"/>
      <c r="N83" s="435"/>
      <c r="O83" s="435"/>
      <c r="P83" s="435"/>
      <c r="Q83" s="435"/>
      <c r="R83" s="435"/>
      <c r="S83" s="435"/>
      <c r="T83" s="435"/>
      <c r="U83" s="435"/>
      <c r="V83" s="435"/>
      <c r="W83" s="435"/>
      <c r="X83" s="435"/>
      <c r="Y83" s="435"/>
      <c r="Z83" s="435"/>
      <c r="AA83" s="435"/>
      <c r="AB83" s="435"/>
      <c r="AC83" s="435"/>
      <c r="AD83" s="435"/>
      <c r="AE83" s="435"/>
      <c r="AF83" s="435"/>
      <c r="AG83" s="435"/>
      <c r="AH83" s="435"/>
      <c r="AI83" s="435"/>
      <c r="AJ83" s="435"/>
      <c r="AK83" s="435"/>
      <c r="AL83" s="435"/>
      <c r="AM83" s="435"/>
      <c r="AN83" s="435"/>
      <c r="AO83" s="435"/>
      <c r="AP83" s="435"/>
      <c r="AQ83" s="435"/>
      <c r="AR83" s="435"/>
      <c r="AS83" s="435"/>
      <c r="AT83" s="435"/>
      <c r="AU83" s="435"/>
      <c r="AV83" s="435"/>
      <c r="AW83" s="435"/>
      <c r="AX83" s="435"/>
      <c r="AY83" s="435"/>
      <c r="AZ83" s="435"/>
      <c r="BA83" s="435"/>
      <c r="BB83" s="435"/>
      <c r="BC83" s="435"/>
      <c r="BD83" s="435"/>
      <c r="BE83" s="435"/>
      <c r="BF83" s="435"/>
      <c r="BG83" s="435"/>
      <c r="BH83" s="435"/>
    </row>
    <row r="84" spans="3:60">
      <c r="C84" s="435"/>
      <c r="D84" s="435"/>
      <c r="E84" s="435"/>
      <c r="F84" s="435"/>
      <c r="G84" s="435"/>
      <c r="H84" s="435"/>
      <c r="I84" s="435"/>
      <c r="J84" s="435"/>
      <c r="K84" s="435"/>
      <c r="L84" s="435"/>
      <c r="M84" s="435"/>
      <c r="N84" s="435"/>
      <c r="O84" s="435"/>
      <c r="P84" s="435"/>
      <c r="Q84" s="435"/>
      <c r="R84" s="435"/>
      <c r="S84" s="435"/>
      <c r="T84" s="435"/>
      <c r="U84" s="435"/>
      <c r="V84" s="435"/>
      <c r="W84" s="435"/>
      <c r="X84" s="435"/>
      <c r="Y84" s="435"/>
      <c r="Z84" s="435"/>
      <c r="AA84" s="435"/>
      <c r="AB84" s="435"/>
      <c r="AC84" s="435"/>
      <c r="AD84" s="435"/>
      <c r="AE84" s="435"/>
      <c r="AF84" s="435"/>
      <c r="AG84" s="435"/>
      <c r="AH84" s="435"/>
      <c r="AI84" s="435"/>
      <c r="AJ84" s="435"/>
      <c r="AK84" s="435"/>
      <c r="AL84" s="435"/>
      <c r="AM84" s="435"/>
      <c r="AN84" s="435"/>
      <c r="AO84" s="435"/>
      <c r="AP84" s="435"/>
      <c r="AQ84" s="435"/>
      <c r="AR84" s="435"/>
      <c r="AS84" s="435"/>
      <c r="AT84" s="435"/>
      <c r="AU84" s="435"/>
      <c r="AV84" s="435"/>
      <c r="AW84" s="435"/>
      <c r="AX84" s="435"/>
      <c r="AY84" s="435"/>
      <c r="AZ84" s="435"/>
      <c r="BA84" s="435"/>
      <c r="BB84" s="435"/>
      <c r="BC84" s="435"/>
      <c r="BD84" s="435"/>
      <c r="BE84" s="435"/>
      <c r="BF84" s="435"/>
      <c r="BG84" s="435"/>
      <c r="BH84" s="435"/>
    </row>
    <row r="85" spans="3:60">
      <c r="C85" s="435"/>
      <c r="D85" s="435"/>
      <c r="E85" s="435"/>
      <c r="F85" s="435"/>
      <c r="G85" s="435"/>
      <c r="H85" s="435"/>
      <c r="I85" s="435"/>
      <c r="J85" s="435"/>
      <c r="K85" s="435"/>
      <c r="L85" s="435"/>
      <c r="M85" s="435"/>
      <c r="N85" s="435"/>
      <c r="O85" s="435"/>
      <c r="P85" s="435"/>
      <c r="Q85" s="435"/>
      <c r="R85" s="435"/>
      <c r="S85" s="435"/>
      <c r="T85" s="435"/>
      <c r="U85" s="435"/>
      <c r="V85" s="435"/>
      <c r="W85" s="435"/>
      <c r="X85" s="435"/>
      <c r="Y85" s="435"/>
      <c r="Z85" s="435"/>
      <c r="AA85" s="435"/>
      <c r="AB85" s="435"/>
      <c r="AC85" s="435"/>
      <c r="AD85" s="435"/>
      <c r="AE85" s="435"/>
      <c r="AF85" s="435"/>
      <c r="AG85" s="435"/>
      <c r="AH85" s="435"/>
      <c r="AI85" s="435"/>
      <c r="AJ85" s="435"/>
      <c r="AK85" s="435"/>
      <c r="AL85" s="435"/>
      <c r="AM85" s="435"/>
      <c r="AN85" s="435"/>
      <c r="AO85" s="435"/>
      <c r="AP85" s="435"/>
      <c r="AQ85" s="435"/>
      <c r="AR85" s="435"/>
      <c r="AS85" s="435"/>
      <c r="AT85" s="435"/>
      <c r="AU85" s="435"/>
      <c r="AV85" s="435"/>
      <c r="AW85" s="435"/>
      <c r="AX85" s="435"/>
      <c r="AY85" s="435"/>
      <c r="AZ85" s="435"/>
      <c r="BA85" s="435"/>
      <c r="BB85" s="435"/>
      <c r="BC85" s="435"/>
      <c r="BD85" s="435"/>
      <c r="BE85" s="435"/>
      <c r="BF85" s="435"/>
      <c r="BG85" s="435"/>
      <c r="BH85" s="435"/>
    </row>
    <row r="86" spans="3:60">
      <c r="C86" s="435"/>
      <c r="D86" s="435"/>
      <c r="E86" s="435"/>
      <c r="F86" s="435"/>
      <c r="G86" s="435"/>
      <c r="H86" s="435"/>
      <c r="I86" s="435"/>
      <c r="J86" s="435"/>
      <c r="K86" s="435"/>
      <c r="L86" s="435"/>
      <c r="M86" s="435"/>
      <c r="N86" s="435"/>
      <c r="O86" s="435"/>
      <c r="P86" s="435"/>
      <c r="Q86" s="435"/>
      <c r="R86" s="435"/>
      <c r="S86" s="435"/>
      <c r="T86" s="435"/>
      <c r="U86" s="435"/>
      <c r="V86" s="435"/>
      <c r="W86" s="435"/>
      <c r="X86" s="435"/>
      <c r="Y86" s="435"/>
      <c r="Z86" s="435"/>
      <c r="AA86" s="435"/>
      <c r="AB86" s="435"/>
      <c r="AC86" s="435"/>
      <c r="AD86" s="435"/>
      <c r="AE86" s="435"/>
      <c r="AF86" s="435"/>
      <c r="AG86" s="435"/>
      <c r="AH86" s="435"/>
      <c r="AI86" s="435"/>
      <c r="AJ86" s="435"/>
      <c r="AK86" s="435"/>
      <c r="AL86" s="435"/>
      <c r="AM86" s="435"/>
      <c r="AN86" s="435"/>
      <c r="AO86" s="435"/>
      <c r="AP86" s="435"/>
      <c r="AQ86" s="435"/>
      <c r="AR86" s="435"/>
      <c r="AS86" s="435"/>
      <c r="AT86" s="435"/>
      <c r="AU86" s="435"/>
      <c r="AV86" s="435"/>
      <c r="AW86" s="435"/>
      <c r="AX86" s="435"/>
      <c r="AY86" s="435"/>
      <c r="AZ86" s="435"/>
      <c r="BA86" s="435"/>
      <c r="BB86" s="435"/>
      <c r="BC86" s="435"/>
      <c r="BD86" s="435"/>
      <c r="BE86" s="435"/>
      <c r="BF86" s="435"/>
      <c r="BG86" s="435"/>
      <c r="BH86" s="435"/>
    </row>
    <row r="87" spans="3:60">
      <c r="C87" s="435"/>
      <c r="D87" s="435"/>
      <c r="E87" s="435"/>
      <c r="F87" s="435"/>
      <c r="G87" s="435"/>
      <c r="H87" s="435"/>
      <c r="I87" s="435"/>
      <c r="J87" s="435"/>
      <c r="K87" s="435"/>
      <c r="L87" s="435"/>
      <c r="M87" s="435"/>
      <c r="N87" s="435"/>
      <c r="O87" s="435"/>
      <c r="P87" s="435"/>
      <c r="Q87" s="435"/>
      <c r="R87" s="435"/>
      <c r="S87" s="435"/>
      <c r="T87" s="435"/>
      <c r="U87" s="435"/>
      <c r="V87" s="435"/>
      <c r="W87" s="435"/>
      <c r="X87" s="435"/>
      <c r="Y87" s="435"/>
      <c r="Z87" s="435"/>
      <c r="AA87" s="435"/>
      <c r="AB87" s="435"/>
      <c r="AC87" s="435"/>
      <c r="AD87" s="435"/>
      <c r="AE87" s="435"/>
      <c r="AF87" s="435"/>
      <c r="AG87" s="435"/>
      <c r="AH87" s="435"/>
      <c r="AI87" s="435"/>
      <c r="AJ87" s="435"/>
      <c r="AK87" s="435"/>
      <c r="AL87" s="435"/>
      <c r="AM87" s="435"/>
      <c r="AN87" s="435"/>
      <c r="AO87" s="435"/>
      <c r="AP87" s="435"/>
      <c r="AQ87" s="435"/>
      <c r="AR87" s="435"/>
      <c r="AS87" s="435"/>
      <c r="AT87" s="435"/>
      <c r="AU87" s="435"/>
      <c r="AV87" s="435"/>
      <c r="AW87" s="435"/>
      <c r="AX87" s="435"/>
      <c r="AY87" s="435"/>
      <c r="AZ87" s="435"/>
      <c r="BA87" s="435"/>
      <c r="BB87" s="435"/>
      <c r="BC87" s="435"/>
      <c r="BD87" s="435"/>
      <c r="BE87" s="435"/>
      <c r="BF87" s="435"/>
      <c r="BG87" s="435"/>
      <c r="BH87" s="435"/>
    </row>
    <row r="88" spans="3:60">
      <c r="C88" s="435"/>
      <c r="D88" s="435"/>
      <c r="E88" s="435"/>
      <c r="F88" s="435"/>
      <c r="G88" s="435"/>
      <c r="H88" s="435"/>
      <c r="I88" s="435"/>
      <c r="J88" s="435"/>
      <c r="K88" s="435"/>
      <c r="L88" s="435"/>
      <c r="M88" s="435"/>
      <c r="N88" s="435"/>
      <c r="O88" s="435"/>
      <c r="P88" s="435"/>
      <c r="Q88" s="435"/>
      <c r="R88" s="435"/>
      <c r="S88" s="435"/>
      <c r="T88" s="435"/>
      <c r="U88" s="435"/>
      <c r="V88" s="435"/>
      <c r="W88" s="435"/>
      <c r="X88" s="435"/>
      <c r="Y88" s="435"/>
      <c r="Z88" s="435"/>
      <c r="AA88" s="435"/>
      <c r="AB88" s="435"/>
      <c r="AC88" s="435"/>
      <c r="AD88" s="435"/>
      <c r="AE88" s="435"/>
      <c r="AF88" s="435"/>
      <c r="AG88" s="435"/>
      <c r="AH88" s="435"/>
      <c r="AI88" s="435"/>
      <c r="AJ88" s="435"/>
      <c r="AK88" s="435"/>
      <c r="AL88" s="435"/>
      <c r="AM88" s="435"/>
      <c r="AN88" s="435"/>
      <c r="AO88" s="435"/>
      <c r="AP88" s="435"/>
      <c r="AQ88" s="435"/>
      <c r="AR88" s="435"/>
      <c r="AS88" s="435"/>
      <c r="AT88" s="435"/>
      <c r="AU88" s="435"/>
      <c r="AV88" s="435"/>
      <c r="AW88" s="435"/>
      <c r="AX88" s="435"/>
      <c r="AY88" s="435"/>
      <c r="AZ88" s="435"/>
      <c r="BA88" s="435"/>
      <c r="BB88" s="435"/>
      <c r="BC88" s="435"/>
      <c r="BD88" s="435"/>
      <c r="BE88" s="435"/>
      <c r="BF88" s="435"/>
      <c r="BG88" s="435"/>
      <c r="BH88" s="435"/>
    </row>
    <row r="89" spans="3:60">
      <c r="C89" s="435"/>
      <c r="D89" s="435"/>
      <c r="E89" s="435"/>
      <c r="F89" s="435"/>
      <c r="G89" s="435"/>
      <c r="H89" s="435"/>
      <c r="I89" s="435"/>
      <c r="J89" s="435"/>
      <c r="K89" s="435"/>
      <c r="L89" s="435"/>
      <c r="M89" s="435"/>
      <c r="N89" s="435"/>
      <c r="O89" s="435"/>
      <c r="P89" s="435"/>
      <c r="Q89" s="435"/>
      <c r="R89" s="435"/>
      <c r="S89" s="435"/>
      <c r="T89" s="435"/>
      <c r="U89" s="435"/>
      <c r="V89" s="435"/>
      <c r="W89" s="435"/>
      <c r="X89" s="435"/>
      <c r="Y89" s="435"/>
      <c r="Z89" s="435"/>
      <c r="AA89" s="435"/>
      <c r="AB89" s="435"/>
      <c r="AC89" s="435"/>
      <c r="AD89" s="435"/>
      <c r="AE89" s="435"/>
      <c r="AF89" s="435"/>
      <c r="AG89" s="435"/>
      <c r="AH89" s="435"/>
      <c r="AI89" s="435"/>
      <c r="AJ89" s="435"/>
      <c r="AK89" s="435"/>
      <c r="AL89" s="435"/>
      <c r="AM89" s="435"/>
      <c r="AN89" s="435"/>
      <c r="AO89" s="435"/>
      <c r="AP89" s="435"/>
      <c r="AQ89" s="435"/>
      <c r="AR89" s="435"/>
      <c r="AS89" s="435"/>
      <c r="AT89" s="435"/>
      <c r="AU89" s="435"/>
      <c r="AV89" s="435"/>
      <c r="AW89" s="435"/>
      <c r="AX89" s="435"/>
      <c r="AY89" s="435"/>
      <c r="AZ89" s="435"/>
      <c r="BA89" s="435"/>
      <c r="BB89" s="435"/>
      <c r="BC89" s="435"/>
      <c r="BD89" s="435"/>
      <c r="BE89" s="435"/>
      <c r="BF89" s="435"/>
      <c r="BG89" s="435"/>
      <c r="BH89" s="435"/>
    </row>
    <row r="90" spans="3:60">
      <c r="C90" s="435"/>
      <c r="D90" s="435"/>
      <c r="E90" s="435"/>
      <c r="F90" s="435"/>
      <c r="G90" s="435"/>
      <c r="H90" s="435"/>
      <c r="I90" s="435"/>
      <c r="J90" s="435"/>
      <c r="K90" s="435"/>
      <c r="L90" s="435"/>
      <c r="M90" s="435"/>
      <c r="N90" s="435"/>
      <c r="O90" s="435"/>
      <c r="P90" s="435"/>
      <c r="Q90" s="435"/>
      <c r="R90" s="435"/>
      <c r="S90" s="435"/>
      <c r="T90" s="435"/>
      <c r="U90" s="435"/>
      <c r="V90" s="435"/>
      <c r="W90" s="435"/>
      <c r="X90" s="435"/>
      <c r="Y90" s="435"/>
      <c r="Z90" s="435"/>
      <c r="AA90" s="435"/>
      <c r="AB90" s="435"/>
      <c r="AC90" s="435"/>
      <c r="AD90" s="435"/>
      <c r="AE90" s="435"/>
      <c r="AF90" s="435"/>
      <c r="AG90" s="435"/>
      <c r="AH90" s="435"/>
      <c r="AI90" s="435"/>
      <c r="AJ90" s="435"/>
      <c r="AK90" s="435"/>
      <c r="AL90" s="435"/>
      <c r="AM90" s="435"/>
      <c r="AN90" s="435"/>
      <c r="AO90" s="435"/>
      <c r="AP90" s="435"/>
      <c r="AQ90" s="435"/>
      <c r="AR90" s="435"/>
      <c r="AS90" s="435"/>
      <c r="AT90" s="435"/>
      <c r="AU90" s="435"/>
      <c r="AV90" s="435"/>
      <c r="AW90" s="435"/>
      <c r="AX90" s="435"/>
      <c r="AY90" s="435"/>
      <c r="AZ90" s="435"/>
      <c r="BA90" s="435"/>
      <c r="BB90" s="435"/>
      <c r="BC90" s="435"/>
      <c r="BD90" s="435"/>
      <c r="BE90" s="435"/>
      <c r="BF90" s="435"/>
      <c r="BG90" s="435"/>
      <c r="BH90" s="435"/>
    </row>
    <row r="91" spans="3:60">
      <c r="C91" s="435"/>
      <c r="D91" s="435"/>
      <c r="E91" s="435"/>
      <c r="F91" s="435"/>
      <c r="G91" s="435"/>
      <c r="H91" s="435"/>
      <c r="I91" s="435"/>
      <c r="J91" s="435"/>
      <c r="K91" s="435"/>
      <c r="L91" s="435"/>
      <c r="M91" s="435"/>
      <c r="N91" s="435"/>
      <c r="O91" s="435"/>
      <c r="P91" s="435"/>
      <c r="Q91" s="435"/>
      <c r="R91" s="435"/>
      <c r="S91" s="435"/>
      <c r="T91" s="435"/>
      <c r="U91" s="435"/>
      <c r="V91" s="435"/>
      <c r="W91" s="435"/>
      <c r="X91" s="435"/>
      <c r="Y91" s="435"/>
      <c r="Z91" s="435"/>
      <c r="AA91" s="435"/>
      <c r="AB91" s="435"/>
      <c r="AC91" s="435"/>
      <c r="AD91" s="435"/>
      <c r="AE91" s="435"/>
      <c r="AF91" s="435"/>
      <c r="AG91" s="435"/>
      <c r="AH91" s="435"/>
      <c r="AI91" s="435"/>
      <c r="AJ91" s="435"/>
      <c r="AK91" s="435"/>
      <c r="AL91" s="435"/>
      <c r="AM91" s="435"/>
      <c r="AN91" s="435"/>
      <c r="AO91" s="435"/>
      <c r="AP91" s="435"/>
      <c r="AQ91" s="435"/>
      <c r="AR91" s="435"/>
      <c r="AS91" s="435"/>
      <c r="AT91" s="435"/>
      <c r="AU91" s="435"/>
      <c r="AV91" s="435"/>
      <c r="AW91" s="435"/>
      <c r="AX91" s="435"/>
      <c r="AY91" s="435"/>
      <c r="AZ91" s="435"/>
      <c r="BA91" s="435"/>
      <c r="BB91" s="435"/>
      <c r="BC91" s="435"/>
      <c r="BD91" s="435"/>
      <c r="BE91" s="435"/>
      <c r="BF91" s="435"/>
      <c r="BG91" s="435"/>
      <c r="BH91" s="435"/>
    </row>
    <row r="92" spans="3:60">
      <c r="C92" s="435"/>
      <c r="D92" s="435"/>
      <c r="E92" s="435"/>
      <c r="F92" s="435"/>
      <c r="G92" s="435"/>
      <c r="H92" s="435"/>
      <c r="I92" s="435"/>
      <c r="J92" s="435"/>
      <c r="K92" s="435"/>
      <c r="L92" s="435"/>
      <c r="M92" s="435"/>
      <c r="N92" s="435"/>
      <c r="O92" s="435"/>
      <c r="P92" s="435"/>
      <c r="Q92" s="435"/>
      <c r="R92" s="435"/>
      <c r="S92" s="435"/>
      <c r="T92" s="435"/>
      <c r="U92" s="435"/>
      <c r="V92" s="435"/>
      <c r="W92" s="435"/>
      <c r="X92" s="435"/>
      <c r="Y92" s="435"/>
      <c r="Z92" s="435"/>
      <c r="AA92" s="435"/>
      <c r="AB92" s="435"/>
      <c r="AC92" s="435"/>
      <c r="AD92" s="435"/>
      <c r="AE92" s="435"/>
      <c r="AF92" s="435"/>
      <c r="AG92" s="435"/>
      <c r="AH92" s="435"/>
      <c r="AI92" s="435"/>
      <c r="AJ92" s="435"/>
      <c r="AK92" s="435"/>
      <c r="AL92" s="435"/>
      <c r="AM92" s="435"/>
      <c r="AN92" s="435"/>
      <c r="AO92" s="435"/>
      <c r="AP92" s="435"/>
      <c r="AQ92" s="435"/>
      <c r="AR92" s="435"/>
      <c r="AS92" s="435"/>
      <c r="AT92" s="435"/>
      <c r="AU92" s="435"/>
      <c r="AV92" s="435"/>
      <c r="AW92" s="435"/>
      <c r="AX92" s="435"/>
      <c r="AY92" s="435"/>
      <c r="AZ92" s="435"/>
      <c r="BA92" s="435"/>
      <c r="BB92" s="435"/>
      <c r="BC92" s="435"/>
      <c r="BD92" s="435"/>
      <c r="BE92" s="435"/>
      <c r="BF92" s="435"/>
      <c r="BG92" s="435"/>
      <c r="BH92" s="435"/>
    </row>
    <row r="93" spans="3:60">
      <c r="C93" s="435"/>
      <c r="D93" s="435"/>
      <c r="E93" s="435"/>
      <c r="F93" s="435"/>
      <c r="G93" s="435"/>
      <c r="H93" s="435"/>
      <c r="I93" s="435"/>
      <c r="J93" s="435"/>
      <c r="K93" s="435"/>
      <c r="L93" s="435"/>
      <c r="M93" s="435"/>
      <c r="N93" s="435"/>
      <c r="O93" s="435"/>
      <c r="P93" s="435"/>
      <c r="Q93" s="435"/>
      <c r="R93" s="435"/>
      <c r="S93" s="435"/>
      <c r="T93" s="435"/>
      <c r="U93" s="435"/>
      <c r="V93" s="435"/>
      <c r="W93" s="435"/>
      <c r="X93" s="435"/>
      <c r="Y93" s="435"/>
      <c r="Z93" s="435"/>
      <c r="AA93" s="435"/>
      <c r="AB93" s="435"/>
      <c r="AC93" s="435"/>
      <c r="AD93" s="435"/>
      <c r="AE93" s="435"/>
      <c r="AF93" s="435"/>
      <c r="AG93" s="435"/>
      <c r="AH93" s="435"/>
      <c r="AI93" s="435"/>
      <c r="AJ93" s="435"/>
      <c r="AK93" s="435"/>
      <c r="AL93" s="435"/>
      <c r="AM93" s="435"/>
      <c r="AN93" s="435"/>
      <c r="AO93" s="435"/>
      <c r="AP93" s="435"/>
      <c r="AQ93" s="435"/>
      <c r="AR93" s="435"/>
      <c r="AS93" s="435"/>
      <c r="AT93" s="435"/>
      <c r="AU93" s="435"/>
      <c r="AV93" s="435"/>
      <c r="AW93" s="435"/>
      <c r="AX93" s="435"/>
      <c r="AY93" s="435"/>
      <c r="AZ93" s="435"/>
      <c r="BA93" s="435"/>
      <c r="BB93" s="435"/>
      <c r="BC93" s="435"/>
      <c r="BD93" s="435"/>
      <c r="BE93" s="435"/>
      <c r="BF93" s="435"/>
      <c r="BG93" s="435"/>
      <c r="BH93" s="435"/>
    </row>
    <row r="94" spans="3:60">
      <c r="C94" s="435"/>
      <c r="D94" s="435"/>
      <c r="E94" s="435"/>
      <c r="F94" s="435"/>
      <c r="G94" s="435"/>
      <c r="H94" s="435"/>
      <c r="I94" s="435"/>
      <c r="J94" s="435"/>
      <c r="K94" s="435"/>
      <c r="L94" s="435"/>
      <c r="M94" s="435"/>
      <c r="N94" s="435"/>
      <c r="O94" s="435"/>
      <c r="P94" s="435"/>
      <c r="Q94" s="435"/>
      <c r="R94" s="435"/>
      <c r="S94" s="435"/>
      <c r="T94" s="435"/>
      <c r="U94" s="435"/>
      <c r="V94" s="435"/>
      <c r="W94" s="435"/>
      <c r="X94" s="435"/>
      <c r="Y94" s="435"/>
      <c r="Z94" s="435"/>
      <c r="AA94" s="435"/>
      <c r="AB94" s="435"/>
      <c r="AC94" s="435"/>
      <c r="AD94" s="435"/>
      <c r="AE94" s="435"/>
      <c r="AF94" s="435"/>
      <c r="AG94" s="435"/>
      <c r="AH94" s="435"/>
      <c r="AI94" s="435"/>
      <c r="AJ94" s="435"/>
      <c r="AK94" s="435"/>
      <c r="AL94" s="435"/>
      <c r="AM94" s="435"/>
      <c r="AN94" s="435"/>
      <c r="AO94" s="435"/>
      <c r="AP94" s="435"/>
      <c r="AQ94" s="435"/>
      <c r="AR94" s="435"/>
      <c r="AS94" s="435"/>
      <c r="AT94" s="435"/>
      <c r="AU94" s="435"/>
      <c r="AV94" s="435"/>
      <c r="AW94" s="435"/>
      <c r="AX94" s="435"/>
      <c r="AY94" s="435"/>
      <c r="AZ94" s="435"/>
      <c r="BA94" s="435"/>
      <c r="BB94" s="435"/>
      <c r="BC94" s="435"/>
      <c r="BD94" s="435"/>
      <c r="BE94" s="435"/>
      <c r="BF94" s="435"/>
      <c r="BG94" s="435"/>
      <c r="BH94" s="435"/>
    </row>
    <row r="95" spans="3:60">
      <c r="C95" s="435"/>
      <c r="D95" s="435"/>
      <c r="E95" s="435"/>
      <c r="F95" s="435"/>
      <c r="G95" s="435"/>
      <c r="H95" s="435"/>
      <c r="I95" s="435"/>
      <c r="J95" s="435"/>
      <c r="K95" s="435"/>
      <c r="L95" s="435"/>
      <c r="M95" s="435"/>
      <c r="N95" s="435"/>
      <c r="O95" s="435"/>
      <c r="P95" s="435"/>
      <c r="Q95" s="435"/>
      <c r="R95" s="435"/>
      <c r="S95" s="435"/>
      <c r="T95" s="435"/>
      <c r="U95" s="435"/>
      <c r="V95" s="435"/>
      <c r="W95" s="435"/>
      <c r="X95" s="435"/>
      <c r="Y95" s="435"/>
      <c r="Z95" s="435"/>
      <c r="AA95" s="435"/>
      <c r="AB95" s="435"/>
      <c r="AC95" s="435"/>
      <c r="AD95" s="435"/>
      <c r="AE95" s="435"/>
      <c r="AF95" s="435"/>
      <c r="AG95" s="435"/>
      <c r="AH95" s="435"/>
      <c r="AI95" s="435"/>
      <c r="AJ95" s="435"/>
      <c r="AK95" s="435"/>
      <c r="AL95" s="435"/>
      <c r="AM95" s="435"/>
      <c r="AN95" s="435"/>
      <c r="AO95" s="435"/>
      <c r="AP95" s="435"/>
      <c r="AQ95" s="435"/>
      <c r="AR95" s="435"/>
      <c r="AS95" s="435"/>
      <c r="AT95" s="435"/>
      <c r="AU95" s="435"/>
      <c r="AV95" s="435"/>
      <c r="AW95" s="435"/>
      <c r="AX95" s="435"/>
      <c r="AY95" s="435"/>
      <c r="AZ95" s="435"/>
      <c r="BA95" s="435"/>
      <c r="BB95" s="435"/>
      <c r="BC95" s="435"/>
      <c r="BD95" s="435"/>
      <c r="BE95" s="435"/>
      <c r="BF95" s="435"/>
      <c r="BG95" s="435"/>
      <c r="BH95" s="435"/>
    </row>
    <row r="96" spans="3:60">
      <c r="C96" s="435"/>
      <c r="D96" s="435"/>
      <c r="E96" s="435"/>
      <c r="F96" s="435"/>
      <c r="G96" s="435"/>
      <c r="H96" s="435"/>
      <c r="I96" s="435"/>
      <c r="J96" s="435"/>
      <c r="K96" s="435"/>
      <c r="L96" s="435"/>
      <c r="M96" s="435"/>
      <c r="N96" s="435"/>
      <c r="O96" s="435"/>
      <c r="P96" s="435"/>
      <c r="Q96" s="435"/>
      <c r="R96" s="435"/>
      <c r="S96" s="435"/>
      <c r="T96" s="435"/>
      <c r="U96" s="435"/>
      <c r="V96" s="435"/>
      <c r="W96" s="435"/>
      <c r="X96" s="435"/>
      <c r="Y96" s="435"/>
      <c r="Z96" s="435"/>
      <c r="AA96" s="435"/>
      <c r="AB96" s="435"/>
      <c r="AC96" s="435"/>
      <c r="AD96" s="435"/>
      <c r="AE96" s="435"/>
      <c r="AF96" s="435"/>
      <c r="AG96" s="435"/>
      <c r="AH96" s="435"/>
      <c r="AI96" s="435"/>
      <c r="AJ96" s="435"/>
      <c r="AK96" s="435"/>
      <c r="AL96" s="435"/>
      <c r="AM96" s="435"/>
      <c r="AN96" s="435"/>
      <c r="AO96" s="435"/>
      <c r="AP96" s="435"/>
      <c r="AQ96" s="435"/>
      <c r="AR96" s="435"/>
      <c r="AS96" s="435"/>
      <c r="AT96" s="435"/>
      <c r="AU96" s="435"/>
      <c r="AV96" s="435"/>
      <c r="AW96" s="435"/>
      <c r="AX96" s="435"/>
      <c r="AY96" s="435"/>
      <c r="AZ96" s="435"/>
      <c r="BA96" s="435"/>
      <c r="BB96" s="435"/>
      <c r="BC96" s="435"/>
      <c r="BD96" s="435"/>
      <c r="BE96" s="435"/>
      <c r="BF96" s="435"/>
      <c r="BG96" s="435"/>
      <c r="BH96" s="435"/>
    </row>
    <row r="97" spans="3:60">
      <c r="C97" s="435"/>
      <c r="D97" s="435"/>
      <c r="E97" s="435"/>
      <c r="F97" s="435"/>
      <c r="G97" s="435"/>
      <c r="H97" s="435"/>
      <c r="I97" s="435"/>
      <c r="J97" s="435"/>
      <c r="K97" s="435"/>
      <c r="L97" s="435"/>
      <c r="M97" s="435"/>
      <c r="N97" s="435"/>
      <c r="O97" s="435"/>
      <c r="P97" s="435"/>
      <c r="Q97" s="435"/>
      <c r="R97" s="435"/>
      <c r="S97" s="435"/>
      <c r="T97" s="435"/>
      <c r="U97" s="435"/>
      <c r="V97" s="435"/>
      <c r="W97" s="435"/>
      <c r="X97" s="435"/>
      <c r="Y97" s="435"/>
      <c r="Z97" s="435"/>
      <c r="AA97" s="435"/>
      <c r="AB97" s="435"/>
      <c r="AC97" s="435"/>
      <c r="AD97" s="435"/>
      <c r="AE97" s="435"/>
      <c r="AF97" s="435"/>
      <c r="AG97" s="435"/>
      <c r="AH97" s="435"/>
      <c r="AI97" s="435"/>
      <c r="AJ97" s="435"/>
      <c r="AK97" s="435"/>
      <c r="AL97" s="435"/>
      <c r="AM97" s="435"/>
      <c r="AN97" s="435"/>
      <c r="AO97" s="435"/>
      <c r="AP97" s="435"/>
      <c r="AQ97" s="435"/>
      <c r="AR97" s="435"/>
      <c r="AS97" s="435"/>
      <c r="AT97" s="435"/>
      <c r="AU97" s="435"/>
      <c r="AV97" s="435"/>
      <c r="AW97" s="435"/>
      <c r="AX97" s="435"/>
      <c r="AY97" s="435"/>
      <c r="AZ97" s="435"/>
      <c r="BA97" s="435"/>
      <c r="BB97" s="435"/>
      <c r="BC97" s="435"/>
      <c r="BD97" s="435"/>
      <c r="BE97" s="435"/>
      <c r="BF97" s="435"/>
      <c r="BG97" s="435"/>
      <c r="BH97" s="435"/>
    </row>
    <row r="98" spans="3:60">
      <c r="C98" s="435"/>
      <c r="D98" s="435"/>
      <c r="E98" s="435"/>
      <c r="F98" s="435"/>
      <c r="G98" s="435"/>
      <c r="H98" s="435"/>
      <c r="I98" s="435"/>
      <c r="J98" s="435"/>
      <c r="K98" s="435"/>
      <c r="L98" s="435"/>
      <c r="M98" s="435"/>
      <c r="N98" s="435"/>
      <c r="O98" s="435"/>
      <c r="P98" s="435"/>
      <c r="Q98" s="435"/>
      <c r="R98" s="435"/>
      <c r="S98" s="435"/>
      <c r="T98" s="435"/>
      <c r="U98" s="435"/>
      <c r="V98" s="435"/>
      <c r="W98" s="435"/>
      <c r="X98" s="435"/>
      <c r="Y98" s="435"/>
      <c r="Z98" s="435"/>
      <c r="AA98" s="435"/>
      <c r="AB98" s="435"/>
      <c r="AC98" s="435"/>
      <c r="AD98" s="435"/>
      <c r="AE98" s="435"/>
      <c r="AF98" s="435"/>
      <c r="AG98" s="435"/>
      <c r="AH98" s="435"/>
      <c r="AI98" s="435"/>
      <c r="AJ98" s="435"/>
      <c r="AK98" s="435"/>
      <c r="AL98" s="435"/>
      <c r="AM98" s="435"/>
      <c r="AN98" s="435"/>
      <c r="AO98" s="435"/>
      <c r="AP98" s="435"/>
      <c r="AQ98" s="435"/>
      <c r="AR98" s="435"/>
      <c r="AS98" s="435"/>
      <c r="AT98" s="435"/>
      <c r="AU98" s="435"/>
      <c r="AV98" s="435"/>
      <c r="AW98" s="435"/>
      <c r="AX98" s="435"/>
      <c r="AY98" s="435"/>
      <c r="AZ98" s="435"/>
      <c r="BA98" s="435"/>
      <c r="BB98" s="435"/>
      <c r="BC98" s="435"/>
      <c r="BD98" s="435"/>
      <c r="BE98" s="435"/>
      <c r="BF98" s="435"/>
      <c r="BG98" s="435"/>
      <c r="BH98" s="435"/>
    </row>
    <row r="99" spans="3:60">
      <c r="C99" s="435"/>
      <c r="D99" s="435"/>
      <c r="E99" s="435"/>
      <c r="F99" s="435"/>
      <c r="G99" s="435"/>
      <c r="H99" s="435"/>
      <c r="I99" s="435"/>
      <c r="J99" s="435"/>
      <c r="K99" s="435"/>
      <c r="L99" s="435"/>
      <c r="M99" s="435"/>
      <c r="N99" s="435"/>
      <c r="O99" s="435"/>
      <c r="P99" s="435"/>
      <c r="Q99" s="435"/>
      <c r="R99" s="435"/>
      <c r="S99" s="435"/>
      <c r="T99" s="435"/>
      <c r="U99" s="435"/>
      <c r="V99" s="435"/>
      <c r="W99" s="435"/>
      <c r="X99" s="435"/>
      <c r="Y99" s="435"/>
      <c r="Z99" s="435"/>
      <c r="AA99" s="435"/>
      <c r="AB99" s="435"/>
      <c r="AC99" s="435"/>
      <c r="AD99" s="435"/>
      <c r="AE99" s="435"/>
      <c r="AF99" s="435"/>
      <c r="AG99" s="435"/>
      <c r="AH99" s="435"/>
      <c r="AI99" s="435"/>
      <c r="AJ99" s="435"/>
      <c r="AK99" s="435"/>
      <c r="AL99" s="435"/>
      <c r="AM99" s="435"/>
      <c r="AN99" s="435"/>
      <c r="AO99" s="435"/>
      <c r="AP99" s="435"/>
      <c r="AQ99" s="435"/>
      <c r="AR99" s="435"/>
      <c r="AS99" s="435"/>
      <c r="AT99" s="435"/>
      <c r="AU99" s="435"/>
      <c r="AV99" s="435"/>
      <c r="AW99" s="435"/>
      <c r="AX99" s="435"/>
      <c r="AY99" s="435"/>
      <c r="AZ99" s="435"/>
      <c r="BA99" s="435"/>
      <c r="BB99" s="435"/>
      <c r="BC99" s="435"/>
      <c r="BD99" s="435"/>
      <c r="BE99" s="435"/>
      <c r="BF99" s="435"/>
      <c r="BG99" s="435"/>
      <c r="BH99" s="435"/>
    </row>
    <row r="100" spans="3:60">
      <c r="C100" s="435"/>
      <c r="D100" s="435"/>
      <c r="E100" s="435"/>
      <c r="F100" s="435"/>
      <c r="G100" s="435"/>
      <c r="H100" s="435"/>
      <c r="I100" s="435"/>
      <c r="J100" s="435"/>
      <c r="K100" s="435"/>
      <c r="L100" s="435"/>
      <c r="M100" s="435"/>
      <c r="N100" s="435"/>
      <c r="O100" s="435"/>
      <c r="P100" s="435"/>
      <c r="Q100" s="435"/>
      <c r="R100" s="435"/>
      <c r="S100" s="435"/>
      <c r="T100" s="435"/>
      <c r="U100" s="435"/>
      <c r="V100" s="435"/>
      <c r="W100" s="435"/>
      <c r="X100" s="435"/>
      <c r="Y100" s="435"/>
      <c r="Z100" s="435"/>
      <c r="AA100" s="435"/>
      <c r="AB100" s="435"/>
      <c r="AC100" s="435"/>
      <c r="AD100" s="435"/>
      <c r="AE100" s="435"/>
      <c r="AF100" s="435"/>
      <c r="AG100" s="435"/>
      <c r="AH100" s="435"/>
      <c r="AI100" s="435"/>
      <c r="AJ100" s="435"/>
      <c r="AK100" s="435"/>
      <c r="AL100" s="435"/>
      <c r="AM100" s="435"/>
      <c r="AN100" s="435"/>
      <c r="AO100" s="435"/>
      <c r="AP100" s="435"/>
      <c r="AQ100" s="435"/>
      <c r="AR100" s="435"/>
      <c r="AS100" s="435"/>
      <c r="AT100" s="435"/>
      <c r="AU100" s="435"/>
      <c r="AV100" s="435"/>
      <c r="AW100" s="435"/>
      <c r="AX100" s="435"/>
      <c r="AY100" s="435"/>
      <c r="AZ100" s="435"/>
      <c r="BA100" s="435"/>
      <c r="BB100" s="435"/>
      <c r="BC100" s="435"/>
      <c r="BD100" s="435"/>
      <c r="BE100" s="435"/>
      <c r="BF100" s="435"/>
      <c r="BG100" s="435"/>
      <c r="BH100" s="435"/>
    </row>
    <row r="101" spans="3:60">
      <c r="C101" s="435"/>
      <c r="D101" s="435"/>
      <c r="E101" s="435"/>
      <c r="F101" s="435"/>
      <c r="G101" s="435"/>
      <c r="H101" s="435"/>
      <c r="I101" s="435"/>
      <c r="J101" s="435"/>
      <c r="K101" s="435"/>
      <c r="L101" s="435"/>
      <c r="M101" s="435"/>
      <c r="N101" s="435"/>
      <c r="O101" s="435"/>
      <c r="P101" s="435"/>
      <c r="Q101" s="435"/>
      <c r="R101" s="435"/>
      <c r="S101" s="435"/>
      <c r="T101" s="435"/>
      <c r="U101" s="435"/>
      <c r="V101" s="435"/>
      <c r="W101" s="435"/>
      <c r="X101" s="435"/>
      <c r="Y101" s="435"/>
      <c r="Z101" s="435"/>
      <c r="AA101" s="435"/>
      <c r="AB101" s="435"/>
      <c r="AC101" s="435"/>
      <c r="AD101" s="435"/>
      <c r="AE101" s="435"/>
      <c r="AF101" s="435"/>
      <c r="AG101" s="435"/>
      <c r="AH101" s="435"/>
      <c r="AI101" s="435"/>
      <c r="AJ101" s="435"/>
      <c r="AK101" s="435"/>
      <c r="AL101" s="435"/>
      <c r="AM101" s="435"/>
      <c r="AN101" s="435"/>
      <c r="AO101" s="435"/>
      <c r="AP101" s="435"/>
      <c r="AQ101" s="435"/>
      <c r="AR101" s="435"/>
      <c r="AS101" s="435"/>
      <c r="AT101" s="435"/>
      <c r="AU101" s="435"/>
      <c r="AV101" s="435"/>
      <c r="AW101" s="435"/>
      <c r="AX101" s="435"/>
      <c r="AY101" s="435"/>
      <c r="AZ101" s="435"/>
      <c r="BA101" s="435"/>
      <c r="BB101" s="435"/>
      <c r="BC101" s="435"/>
      <c r="BD101" s="435"/>
      <c r="BE101" s="435"/>
      <c r="BF101" s="435"/>
      <c r="BG101" s="435"/>
      <c r="BH101" s="435"/>
    </row>
    <row r="102" spans="3:60">
      <c r="C102" s="435"/>
      <c r="D102" s="435"/>
      <c r="E102" s="435"/>
      <c r="F102" s="435"/>
      <c r="G102" s="435"/>
      <c r="H102" s="435"/>
      <c r="I102" s="435"/>
      <c r="J102" s="435"/>
      <c r="K102" s="435"/>
      <c r="L102" s="435"/>
      <c r="M102" s="435"/>
      <c r="N102" s="435"/>
      <c r="O102" s="435"/>
      <c r="P102" s="435"/>
      <c r="Q102" s="435"/>
      <c r="R102" s="435"/>
      <c r="S102" s="435"/>
      <c r="T102" s="435"/>
      <c r="U102" s="435"/>
      <c r="V102" s="435"/>
      <c r="W102" s="435"/>
      <c r="X102" s="435"/>
      <c r="Y102" s="435"/>
      <c r="Z102" s="435"/>
      <c r="AA102" s="435"/>
      <c r="AB102" s="435"/>
      <c r="AC102" s="435"/>
      <c r="AD102" s="435"/>
      <c r="AE102" s="435"/>
      <c r="AF102" s="435"/>
      <c r="AG102" s="435"/>
      <c r="AH102" s="435"/>
      <c r="AI102" s="435"/>
      <c r="AJ102" s="435"/>
      <c r="AK102" s="435"/>
      <c r="AL102" s="435"/>
      <c r="AM102" s="435"/>
      <c r="AN102" s="435"/>
      <c r="AO102" s="435"/>
      <c r="AP102" s="435"/>
      <c r="AQ102" s="435"/>
      <c r="AR102" s="435"/>
      <c r="AS102" s="435"/>
      <c r="AT102" s="435"/>
      <c r="AU102" s="435"/>
      <c r="AV102" s="435"/>
      <c r="AW102" s="435"/>
      <c r="AX102" s="435"/>
      <c r="AY102" s="435"/>
      <c r="AZ102" s="435"/>
      <c r="BA102" s="435"/>
      <c r="BB102" s="435"/>
      <c r="BC102" s="435"/>
      <c r="BD102" s="435"/>
      <c r="BE102" s="435"/>
      <c r="BF102" s="435"/>
      <c r="BG102" s="435"/>
      <c r="BH102" s="435"/>
    </row>
    <row r="103" spans="3:60">
      <c r="C103" s="435"/>
      <c r="D103" s="435"/>
      <c r="E103" s="435"/>
      <c r="F103" s="435"/>
      <c r="G103" s="435"/>
      <c r="H103" s="435"/>
      <c r="I103" s="435"/>
      <c r="J103" s="435"/>
      <c r="K103" s="435"/>
      <c r="L103" s="435"/>
      <c r="M103" s="435"/>
      <c r="N103" s="435"/>
      <c r="O103" s="435"/>
      <c r="P103" s="435"/>
      <c r="Q103" s="435"/>
      <c r="R103" s="435"/>
      <c r="S103" s="435"/>
      <c r="T103" s="435"/>
      <c r="U103" s="435"/>
      <c r="V103" s="435"/>
      <c r="W103" s="435"/>
      <c r="X103" s="435"/>
      <c r="Y103" s="435"/>
      <c r="Z103" s="435"/>
      <c r="AA103" s="435"/>
      <c r="AB103" s="435"/>
      <c r="AC103" s="435"/>
      <c r="AD103" s="435"/>
      <c r="AE103" s="435"/>
      <c r="AF103" s="435"/>
      <c r="AG103" s="435"/>
      <c r="AH103" s="435"/>
      <c r="AI103" s="435"/>
      <c r="AJ103" s="435"/>
      <c r="AK103" s="435"/>
      <c r="AL103" s="435"/>
      <c r="AM103" s="435"/>
      <c r="AN103" s="435"/>
      <c r="AO103" s="435"/>
      <c r="AP103" s="435"/>
      <c r="AQ103" s="435"/>
      <c r="AR103" s="435"/>
      <c r="AS103" s="435"/>
      <c r="AT103" s="435"/>
      <c r="AU103" s="435"/>
      <c r="AV103" s="435"/>
      <c r="AW103" s="435"/>
      <c r="AX103" s="435"/>
      <c r="AY103" s="435"/>
      <c r="AZ103" s="435"/>
      <c r="BA103" s="435"/>
      <c r="BB103" s="435"/>
      <c r="BC103" s="435"/>
      <c r="BD103" s="435"/>
      <c r="BE103" s="435"/>
      <c r="BF103" s="435"/>
      <c r="BG103" s="435"/>
      <c r="BH103" s="435"/>
    </row>
    <row r="104" spans="3:60">
      <c r="C104" s="435"/>
      <c r="D104" s="435"/>
      <c r="E104" s="435"/>
      <c r="F104" s="435"/>
      <c r="G104" s="435"/>
      <c r="H104" s="435"/>
      <c r="I104" s="435"/>
      <c r="J104" s="435"/>
      <c r="K104" s="435"/>
      <c r="L104" s="435"/>
      <c r="M104" s="435"/>
      <c r="N104" s="435"/>
      <c r="O104" s="435"/>
      <c r="P104" s="435"/>
      <c r="Q104" s="435"/>
      <c r="R104" s="435"/>
      <c r="S104" s="435"/>
      <c r="T104" s="435"/>
      <c r="U104" s="435"/>
      <c r="V104" s="435"/>
      <c r="W104" s="435"/>
      <c r="X104" s="435"/>
      <c r="Y104" s="435"/>
      <c r="Z104" s="435"/>
      <c r="AA104" s="435"/>
      <c r="AB104" s="435"/>
      <c r="AC104" s="435"/>
      <c r="AD104" s="435"/>
      <c r="AE104" s="435"/>
      <c r="AF104" s="435"/>
      <c r="AG104" s="435"/>
      <c r="AH104" s="435"/>
      <c r="AI104" s="435"/>
      <c r="AJ104" s="435"/>
      <c r="AK104" s="435"/>
      <c r="AL104" s="435"/>
      <c r="AM104" s="435"/>
      <c r="AN104" s="435"/>
      <c r="AO104" s="435"/>
      <c r="AP104" s="435"/>
      <c r="AQ104" s="435"/>
      <c r="AR104" s="435"/>
      <c r="AS104" s="435"/>
      <c r="AT104" s="435"/>
      <c r="AU104" s="435"/>
      <c r="AV104" s="435"/>
      <c r="AW104" s="435"/>
      <c r="AX104" s="435"/>
      <c r="AY104" s="435"/>
      <c r="AZ104" s="435"/>
      <c r="BA104" s="435"/>
      <c r="BB104" s="435"/>
      <c r="BC104" s="435"/>
      <c r="BD104" s="435"/>
      <c r="BE104" s="435"/>
      <c r="BF104" s="435"/>
      <c r="BG104" s="435"/>
      <c r="BH104" s="435"/>
    </row>
    <row r="105" spans="3:60">
      <c r="C105" s="435"/>
      <c r="D105" s="435"/>
      <c r="E105" s="435"/>
      <c r="F105" s="435"/>
      <c r="G105" s="435"/>
      <c r="H105" s="435"/>
      <c r="I105" s="435"/>
      <c r="J105" s="435"/>
      <c r="K105" s="435"/>
      <c r="L105" s="435"/>
      <c r="M105" s="435"/>
      <c r="N105" s="435"/>
      <c r="O105" s="435"/>
      <c r="P105" s="435"/>
      <c r="Q105" s="435"/>
      <c r="R105" s="435"/>
      <c r="S105" s="435"/>
      <c r="T105" s="435"/>
      <c r="U105" s="435"/>
      <c r="V105" s="435"/>
      <c r="W105" s="435"/>
      <c r="X105" s="435"/>
      <c r="Y105" s="435"/>
      <c r="Z105" s="435"/>
      <c r="AA105" s="435"/>
      <c r="AB105" s="435"/>
      <c r="AC105" s="435"/>
      <c r="AD105" s="435"/>
      <c r="AE105" s="435"/>
      <c r="AF105" s="435"/>
      <c r="AG105" s="435"/>
      <c r="AH105" s="435"/>
      <c r="AI105" s="435"/>
      <c r="AJ105" s="435"/>
      <c r="AK105" s="435"/>
      <c r="AL105" s="435"/>
      <c r="AM105" s="435"/>
      <c r="AN105" s="435"/>
      <c r="AO105" s="435"/>
      <c r="AP105" s="435"/>
      <c r="AQ105" s="435"/>
      <c r="AR105" s="435"/>
      <c r="AS105" s="435"/>
      <c r="AT105" s="435"/>
      <c r="AU105" s="435"/>
      <c r="AV105" s="435"/>
      <c r="AW105" s="435"/>
      <c r="AX105" s="435"/>
      <c r="AY105" s="435"/>
      <c r="AZ105" s="435"/>
      <c r="BA105" s="435"/>
      <c r="BB105" s="435"/>
      <c r="BC105" s="435"/>
      <c r="BD105" s="435"/>
      <c r="BE105" s="435"/>
      <c r="BF105" s="435"/>
      <c r="BG105" s="435"/>
      <c r="BH105" s="435"/>
    </row>
    <row r="106" spans="3:60">
      <c r="C106" s="435"/>
      <c r="D106" s="435"/>
      <c r="E106" s="435"/>
      <c r="F106" s="435"/>
      <c r="G106" s="435"/>
      <c r="H106" s="435"/>
      <c r="I106" s="435"/>
      <c r="J106" s="435"/>
      <c r="K106" s="435"/>
      <c r="L106" s="435"/>
      <c r="M106" s="435"/>
      <c r="N106" s="435"/>
      <c r="O106" s="435"/>
      <c r="P106" s="435"/>
      <c r="Q106" s="435"/>
      <c r="R106" s="435"/>
      <c r="S106" s="435"/>
      <c r="T106" s="435"/>
      <c r="U106" s="435"/>
      <c r="V106" s="435"/>
      <c r="W106" s="435"/>
      <c r="X106" s="435"/>
      <c r="Y106" s="435"/>
      <c r="Z106" s="435"/>
      <c r="AA106" s="435"/>
      <c r="AB106" s="435"/>
      <c r="AC106" s="435"/>
      <c r="AD106" s="435"/>
      <c r="AE106" s="435"/>
      <c r="AF106" s="435"/>
      <c r="AG106" s="435"/>
      <c r="AH106" s="435"/>
      <c r="AI106" s="435"/>
      <c r="AJ106" s="435"/>
      <c r="AK106" s="435"/>
      <c r="AL106" s="435"/>
      <c r="AM106" s="435"/>
      <c r="AN106" s="435"/>
      <c r="AO106" s="435"/>
      <c r="AP106" s="435"/>
      <c r="AQ106" s="435"/>
      <c r="AR106" s="435"/>
      <c r="AS106" s="435"/>
      <c r="AT106" s="435"/>
      <c r="AU106" s="435"/>
      <c r="AV106" s="435"/>
      <c r="AW106" s="435"/>
      <c r="AX106" s="435"/>
      <c r="AY106" s="435"/>
      <c r="AZ106" s="435"/>
      <c r="BA106" s="435"/>
      <c r="BB106" s="435"/>
      <c r="BC106" s="435"/>
      <c r="BD106" s="435"/>
      <c r="BE106" s="435"/>
      <c r="BF106" s="435"/>
      <c r="BG106" s="435"/>
      <c r="BH106" s="435"/>
    </row>
    <row r="107" spans="3:60">
      <c r="C107" s="435"/>
      <c r="D107" s="435"/>
      <c r="E107" s="435"/>
      <c r="F107" s="435"/>
      <c r="G107" s="435"/>
      <c r="H107" s="435"/>
      <c r="I107" s="435"/>
      <c r="J107" s="435"/>
      <c r="K107" s="435"/>
      <c r="L107" s="435"/>
      <c r="M107" s="435"/>
      <c r="N107" s="435"/>
      <c r="O107" s="435"/>
      <c r="P107" s="435"/>
      <c r="Q107" s="435"/>
      <c r="R107" s="435"/>
      <c r="S107" s="435"/>
      <c r="T107" s="435"/>
      <c r="U107" s="435"/>
      <c r="V107" s="435"/>
      <c r="W107" s="435"/>
      <c r="X107" s="435"/>
      <c r="Y107" s="435"/>
      <c r="Z107" s="435"/>
      <c r="AA107" s="435"/>
      <c r="AB107" s="435"/>
      <c r="AC107" s="435"/>
      <c r="AD107" s="435"/>
      <c r="AE107" s="435"/>
      <c r="AF107" s="435"/>
      <c r="AG107" s="435"/>
      <c r="AH107" s="435"/>
      <c r="AI107" s="435"/>
      <c r="AJ107" s="435"/>
      <c r="AK107" s="435"/>
      <c r="AL107" s="435"/>
      <c r="AM107" s="435"/>
      <c r="AN107" s="435"/>
      <c r="AO107" s="435"/>
      <c r="AP107" s="435"/>
      <c r="AQ107" s="435"/>
      <c r="AR107" s="435"/>
      <c r="AS107" s="435"/>
      <c r="AT107" s="435"/>
      <c r="AU107" s="435"/>
      <c r="AV107" s="435"/>
      <c r="AW107" s="435"/>
      <c r="AX107" s="435"/>
      <c r="AY107" s="435"/>
      <c r="AZ107" s="435"/>
      <c r="BA107" s="435"/>
      <c r="BB107" s="435"/>
      <c r="BC107" s="435"/>
      <c r="BD107" s="435"/>
      <c r="BE107" s="435"/>
      <c r="BF107" s="435"/>
      <c r="BG107" s="435"/>
      <c r="BH107" s="435"/>
    </row>
    <row r="108" spans="3:60">
      <c r="C108" s="435"/>
      <c r="D108" s="435"/>
      <c r="E108" s="435"/>
      <c r="F108" s="435"/>
      <c r="G108" s="435"/>
      <c r="H108" s="435"/>
      <c r="I108" s="435"/>
      <c r="J108" s="435"/>
      <c r="K108" s="435"/>
      <c r="L108" s="435"/>
      <c r="M108" s="435"/>
      <c r="N108" s="435"/>
      <c r="O108" s="435"/>
      <c r="P108" s="435"/>
      <c r="Q108" s="435"/>
      <c r="R108" s="435"/>
      <c r="S108" s="435"/>
      <c r="T108" s="435"/>
      <c r="U108" s="435"/>
      <c r="V108" s="435"/>
      <c r="W108" s="435"/>
      <c r="X108" s="435"/>
      <c r="Y108" s="435"/>
      <c r="Z108" s="435"/>
      <c r="AA108" s="435"/>
      <c r="AB108" s="435"/>
      <c r="AC108" s="435"/>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5"/>
      <c r="AY108" s="435"/>
      <c r="AZ108" s="435"/>
      <c r="BA108" s="435"/>
      <c r="BB108" s="435"/>
      <c r="BC108" s="435"/>
      <c r="BD108" s="435"/>
      <c r="BE108" s="435"/>
      <c r="BF108" s="435"/>
      <c r="BG108" s="435"/>
      <c r="BH108" s="435"/>
    </row>
    <row r="109" spans="3:60">
      <c r="C109" s="435"/>
      <c r="D109" s="435"/>
      <c r="E109" s="435"/>
      <c r="F109" s="435"/>
      <c r="G109" s="435"/>
      <c r="H109" s="435"/>
      <c r="I109" s="435"/>
      <c r="J109" s="435"/>
      <c r="K109" s="435"/>
      <c r="L109" s="435"/>
      <c r="M109" s="435"/>
      <c r="N109" s="435"/>
      <c r="O109" s="435"/>
      <c r="P109" s="435"/>
      <c r="Q109" s="435"/>
      <c r="R109" s="435"/>
      <c r="S109" s="435"/>
      <c r="T109" s="435"/>
      <c r="U109" s="435"/>
      <c r="V109" s="435"/>
      <c r="W109" s="435"/>
      <c r="X109" s="435"/>
      <c r="Y109" s="435"/>
      <c r="Z109" s="435"/>
      <c r="AA109" s="435"/>
      <c r="AB109" s="435"/>
      <c r="AC109" s="435"/>
      <c r="AD109" s="435"/>
      <c r="AE109" s="435"/>
      <c r="AF109" s="435"/>
      <c r="AG109" s="435"/>
      <c r="AH109" s="435"/>
      <c r="AI109" s="435"/>
      <c r="AJ109" s="435"/>
      <c r="AK109" s="435"/>
      <c r="AL109" s="435"/>
      <c r="AM109" s="435"/>
      <c r="AN109" s="435"/>
      <c r="AO109" s="435"/>
      <c r="AP109" s="435"/>
      <c r="AQ109" s="435"/>
      <c r="AR109" s="435"/>
      <c r="AS109" s="435"/>
      <c r="AT109" s="435"/>
      <c r="AU109" s="435"/>
      <c r="AV109" s="435"/>
      <c r="AW109" s="435"/>
      <c r="AX109" s="435"/>
      <c r="AY109" s="435"/>
      <c r="AZ109" s="435"/>
      <c r="BA109" s="435"/>
      <c r="BB109" s="435"/>
      <c r="BC109" s="435"/>
      <c r="BD109" s="435"/>
      <c r="BE109" s="435"/>
      <c r="BF109" s="435"/>
      <c r="BG109" s="435"/>
      <c r="BH109" s="435"/>
    </row>
    <row r="110" spans="3:60">
      <c r="C110" s="435"/>
      <c r="D110" s="435"/>
      <c r="E110" s="435"/>
      <c r="F110" s="435"/>
      <c r="G110" s="435"/>
      <c r="H110" s="435"/>
      <c r="I110" s="435"/>
      <c r="J110" s="435"/>
      <c r="K110" s="435"/>
      <c r="L110" s="435"/>
      <c r="M110" s="435"/>
      <c r="N110" s="435"/>
      <c r="O110" s="435"/>
      <c r="P110" s="435"/>
      <c r="Q110" s="435"/>
      <c r="R110" s="435"/>
      <c r="S110" s="435"/>
      <c r="T110" s="435"/>
      <c r="U110" s="435"/>
      <c r="V110" s="435"/>
      <c r="W110" s="435"/>
      <c r="X110" s="435"/>
      <c r="Y110" s="435"/>
      <c r="Z110" s="435"/>
      <c r="AA110" s="435"/>
      <c r="AB110" s="435"/>
      <c r="AC110" s="435"/>
      <c r="AD110" s="435"/>
      <c r="AE110" s="435"/>
      <c r="AF110" s="435"/>
      <c r="AG110" s="435"/>
      <c r="AH110" s="435"/>
      <c r="AI110" s="435"/>
      <c r="AJ110" s="435"/>
      <c r="AK110" s="435"/>
      <c r="AL110" s="435"/>
      <c r="AM110" s="435"/>
      <c r="AN110" s="435"/>
      <c r="AO110" s="435"/>
      <c r="AP110" s="435"/>
      <c r="AQ110" s="435"/>
      <c r="AR110" s="435"/>
      <c r="AS110" s="435"/>
      <c r="AT110" s="435"/>
      <c r="AU110" s="435"/>
      <c r="AV110" s="435"/>
      <c r="AW110" s="435"/>
      <c r="AX110" s="435"/>
      <c r="AY110" s="435"/>
      <c r="AZ110" s="435"/>
      <c r="BA110" s="435"/>
      <c r="BB110" s="435"/>
      <c r="BC110" s="435"/>
      <c r="BD110" s="435"/>
      <c r="BE110" s="435"/>
      <c r="BF110" s="435"/>
      <c r="BG110" s="435"/>
      <c r="BH110" s="435"/>
    </row>
    <row r="111" spans="3:60">
      <c r="C111" s="435"/>
      <c r="D111" s="435"/>
      <c r="E111" s="435"/>
      <c r="F111" s="435"/>
      <c r="G111" s="435"/>
      <c r="H111" s="435"/>
      <c r="I111" s="435"/>
      <c r="J111" s="435"/>
      <c r="K111" s="435"/>
      <c r="L111" s="435"/>
      <c r="M111" s="435"/>
      <c r="N111" s="435"/>
      <c r="O111" s="435"/>
      <c r="P111" s="435"/>
      <c r="Q111" s="435"/>
      <c r="R111" s="435"/>
      <c r="S111" s="435"/>
      <c r="T111" s="435"/>
      <c r="U111" s="435"/>
      <c r="V111" s="435"/>
      <c r="W111" s="435"/>
      <c r="X111" s="435"/>
      <c r="Y111" s="435"/>
      <c r="Z111" s="435"/>
      <c r="AA111" s="435"/>
      <c r="AB111" s="435"/>
      <c r="AC111" s="435"/>
      <c r="AD111" s="435"/>
      <c r="AE111" s="435"/>
      <c r="AF111" s="435"/>
      <c r="AG111" s="435"/>
      <c r="AH111" s="435"/>
      <c r="AI111" s="435"/>
      <c r="AJ111" s="435"/>
      <c r="AK111" s="435"/>
      <c r="AL111" s="435"/>
      <c r="AM111" s="435"/>
      <c r="AN111" s="435"/>
      <c r="AO111" s="435"/>
      <c r="AP111" s="435"/>
      <c r="AQ111" s="435"/>
      <c r="AR111" s="435"/>
      <c r="AS111" s="435"/>
      <c r="AT111" s="435"/>
      <c r="AU111" s="435"/>
      <c r="AV111" s="435"/>
      <c r="AW111" s="435"/>
      <c r="AX111" s="435"/>
      <c r="AY111" s="435"/>
      <c r="AZ111" s="435"/>
      <c r="BA111" s="435"/>
      <c r="BB111" s="435"/>
      <c r="BC111" s="435"/>
      <c r="BD111" s="435"/>
      <c r="BE111" s="435"/>
      <c r="BF111" s="435"/>
      <c r="BG111" s="435"/>
      <c r="BH111" s="435"/>
    </row>
    <row r="112" spans="3:60">
      <c r="C112" s="435"/>
      <c r="D112" s="435"/>
      <c r="E112" s="435"/>
      <c r="F112" s="435"/>
      <c r="G112" s="435"/>
      <c r="H112" s="435"/>
      <c r="I112" s="435"/>
      <c r="J112" s="435"/>
      <c r="K112" s="435"/>
      <c r="L112" s="435"/>
      <c r="M112" s="435"/>
      <c r="N112" s="435"/>
      <c r="O112" s="435"/>
      <c r="P112" s="435"/>
      <c r="Q112" s="435"/>
      <c r="R112" s="435"/>
      <c r="S112" s="435"/>
      <c r="T112" s="435"/>
      <c r="U112" s="435"/>
      <c r="V112" s="435"/>
      <c r="W112" s="435"/>
      <c r="X112" s="435"/>
      <c r="Y112" s="435"/>
      <c r="Z112" s="435"/>
      <c r="AA112" s="435"/>
      <c r="AB112" s="435"/>
      <c r="AC112" s="435"/>
      <c r="AD112" s="435"/>
      <c r="AE112" s="435"/>
      <c r="AF112" s="435"/>
      <c r="AG112" s="435"/>
      <c r="AH112" s="435"/>
      <c r="AI112" s="435"/>
      <c r="AJ112" s="435"/>
      <c r="AK112" s="435"/>
      <c r="AL112" s="435"/>
      <c r="AM112" s="435"/>
      <c r="AN112" s="435"/>
      <c r="AO112" s="435"/>
      <c r="AP112" s="435"/>
      <c r="AQ112" s="435"/>
      <c r="AR112" s="435"/>
      <c r="AS112" s="435"/>
      <c r="AT112" s="435"/>
      <c r="AU112" s="435"/>
      <c r="AV112" s="435"/>
      <c r="AW112" s="435"/>
      <c r="AX112" s="435"/>
      <c r="AY112" s="435"/>
      <c r="AZ112" s="435"/>
      <c r="BA112" s="435"/>
      <c r="BB112" s="435"/>
      <c r="BC112" s="435"/>
      <c r="BD112" s="435"/>
      <c r="BE112" s="435"/>
      <c r="BF112" s="435"/>
      <c r="BG112" s="435"/>
      <c r="BH112" s="435"/>
    </row>
    <row r="113" spans="3:60">
      <c r="C113" s="435"/>
      <c r="D113" s="435"/>
      <c r="E113" s="435"/>
      <c r="F113" s="435"/>
      <c r="G113" s="435"/>
      <c r="H113" s="435"/>
      <c r="I113" s="435"/>
      <c r="J113" s="435"/>
      <c r="K113" s="435"/>
      <c r="L113" s="435"/>
      <c r="M113" s="435"/>
      <c r="N113" s="435"/>
      <c r="O113" s="435"/>
      <c r="P113" s="435"/>
      <c r="Q113" s="435"/>
      <c r="R113" s="435"/>
      <c r="S113" s="435"/>
      <c r="T113" s="435"/>
      <c r="U113" s="435"/>
      <c r="V113" s="435"/>
      <c r="W113" s="435"/>
      <c r="X113" s="435"/>
      <c r="Y113" s="435"/>
      <c r="Z113" s="435"/>
      <c r="AA113" s="435"/>
      <c r="AB113" s="435"/>
      <c r="AC113" s="435"/>
      <c r="AD113" s="435"/>
      <c r="AE113" s="435"/>
      <c r="AF113" s="435"/>
      <c r="AG113" s="435"/>
      <c r="AH113" s="435"/>
      <c r="AI113" s="435"/>
      <c r="AJ113" s="435"/>
      <c r="AK113" s="435"/>
      <c r="AL113" s="435"/>
      <c r="AM113" s="435"/>
      <c r="AN113" s="435"/>
      <c r="AO113" s="435"/>
      <c r="AP113" s="435"/>
      <c r="AQ113" s="435"/>
      <c r="AR113" s="435"/>
      <c r="AS113" s="435"/>
      <c r="AT113" s="435"/>
      <c r="AU113" s="435"/>
      <c r="AV113" s="435"/>
      <c r="AW113" s="435"/>
      <c r="AX113" s="435"/>
      <c r="AY113" s="435"/>
      <c r="AZ113" s="435"/>
      <c r="BA113" s="435"/>
      <c r="BB113" s="435"/>
      <c r="BC113" s="435"/>
      <c r="BD113" s="435"/>
      <c r="BE113" s="435"/>
      <c r="BF113" s="435"/>
      <c r="BG113" s="435"/>
      <c r="BH113" s="435"/>
    </row>
    <row r="114" spans="3:60">
      <c r="C114" s="435"/>
      <c r="D114" s="435"/>
      <c r="E114" s="435"/>
      <c r="F114" s="435"/>
      <c r="G114" s="435"/>
      <c r="H114" s="435"/>
      <c r="I114" s="435"/>
      <c r="J114" s="435"/>
      <c r="K114" s="435"/>
      <c r="L114" s="435"/>
      <c r="M114" s="435"/>
      <c r="N114" s="435"/>
      <c r="O114" s="435"/>
      <c r="P114" s="435"/>
      <c r="Q114" s="435"/>
      <c r="R114" s="435"/>
      <c r="S114" s="435"/>
      <c r="T114" s="435"/>
      <c r="U114" s="435"/>
      <c r="V114" s="435"/>
      <c r="W114" s="435"/>
      <c r="X114" s="435"/>
      <c r="Y114" s="435"/>
      <c r="Z114" s="435"/>
      <c r="AA114" s="435"/>
      <c r="AB114" s="435"/>
      <c r="AC114" s="435"/>
      <c r="AD114" s="435"/>
      <c r="AE114" s="435"/>
      <c r="AF114" s="435"/>
      <c r="AG114" s="435"/>
      <c r="AH114" s="435"/>
      <c r="AI114" s="435"/>
      <c r="AJ114" s="435"/>
      <c r="AK114" s="435"/>
      <c r="AL114" s="435"/>
      <c r="AM114" s="435"/>
      <c r="AN114" s="435"/>
      <c r="AO114" s="435"/>
      <c r="AP114" s="435"/>
      <c r="AQ114" s="435"/>
      <c r="AR114" s="435"/>
      <c r="AS114" s="435"/>
      <c r="AT114" s="435"/>
      <c r="AU114" s="435"/>
      <c r="AV114" s="435"/>
      <c r="AW114" s="435"/>
      <c r="AX114" s="435"/>
      <c r="AY114" s="435"/>
      <c r="AZ114" s="435"/>
      <c r="BA114" s="435"/>
      <c r="BB114" s="435"/>
      <c r="BC114" s="435"/>
      <c r="BD114" s="435"/>
      <c r="BE114" s="435"/>
      <c r="BF114" s="435"/>
      <c r="BG114" s="435"/>
      <c r="BH114" s="435"/>
    </row>
    <row r="115" spans="3:60">
      <c r="C115" s="435"/>
      <c r="D115" s="435"/>
      <c r="E115" s="435"/>
      <c r="F115" s="435"/>
      <c r="G115" s="435"/>
      <c r="H115" s="435"/>
      <c r="I115" s="435"/>
      <c r="J115" s="435"/>
      <c r="K115" s="435"/>
      <c r="L115" s="435"/>
      <c r="M115" s="435"/>
      <c r="N115" s="435"/>
      <c r="O115" s="435"/>
      <c r="P115" s="435"/>
      <c r="Q115" s="435"/>
      <c r="R115" s="435"/>
      <c r="S115" s="435"/>
      <c r="T115" s="435"/>
      <c r="U115" s="435"/>
      <c r="V115" s="435"/>
      <c r="W115" s="435"/>
      <c r="X115" s="435"/>
      <c r="Y115" s="435"/>
      <c r="Z115" s="435"/>
      <c r="AA115" s="435"/>
      <c r="AB115" s="435"/>
      <c r="AC115" s="435"/>
      <c r="AD115" s="435"/>
      <c r="AE115" s="435"/>
      <c r="AF115" s="435"/>
      <c r="AG115" s="435"/>
      <c r="AH115" s="435"/>
      <c r="AI115" s="435"/>
      <c r="AJ115" s="435"/>
      <c r="AK115" s="435"/>
      <c r="AL115" s="435"/>
      <c r="AM115" s="435"/>
      <c r="AN115" s="435"/>
      <c r="AO115" s="435"/>
      <c r="AP115" s="435"/>
      <c r="AQ115" s="435"/>
      <c r="AR115" s="435"/>
      <c r="AS115" s="435"/>
      <c r="AT115" s="435"/>
      <c r="AU115" s="435"/>
      <c r="AV115" s="435"/>
      <c r="AW115" s="435"/>
      <c r="AX115" s="435"/>
      <c r="AY115" s="435"/>
      <c r="AZ115" s="435"/>
      <c r="BA115" s="435"/>
      <c r="BB115" s="435"/>
      <c r="BC115" s="435"/>
      <c r="BD115" s="435"/>
      <c r="BE115" s="435"/>
      <c r="BF115" s="435"/>
      <c r="BG115" s="435"/>
      <c r="BH115" s="435"/>
    </row>
    <row r="116" spans="3:60">
      <c r="C116" s="435"/>
      <c r="D116" s="435"/>
      <c r="E116" s="435"/>
      <c r="F116" s="435"/>
      <c r="G116" s="435"/>
      <c r="H116" s="435"/>
      <c r="I116" s="435"/>
      <c r="J116" s="435"/>
      <c r="K116" s="435"/>
      <c r="L116" s="435"/>
      <c r="M116" s="435"/>
      <c r="N116" s="435"/>
      <c r="O116" s="435"/>
      <c r="P116" s="435"/>
      <c r="Q116" s="435"/>
      <c r="R116" s="435"/>
      <c r="S116" s="435"/>
      <c r="T116" s="435"/>
      <c r="U116" s="435"/>
      <c r="V116" s="435"/>
      <c r="W116" s="435"/>
      <c r="X116" s="435"/>
      <c r="Y116" s="435"/>
      <c r="Z116" s="435"/>
      <c r="AA116" s="435"/>
      <c r="AB116" s="435"/>
      <c r="AC116" s="435"/>
      <c r="AD116" s="435"/>
      <c r="AE116" s="435"/>
      <c r="AF116" s="435"/>
      <c r="AG116" s="435"/>
      <c r="AH116" s="435"/>
      <c r="AI116" s="435"/>
      <c r="AJ116" s="435"/>
      <c r="AK116" s="435"/>
      <c r="AL116" s="435"/>
      <c r="AM116" s="435"/>
      <c r="AN116" s="435"/>
      <c r="AO116" s="435"/>
      <c r="AP116" s="435"/>
      <c r="AQ116" s="435"/>
      <c r="AR116" s="435"/>
      <c r="AS116" s="435"/>
      <c r="AT116" s="435"/>
      <c r="AU116" s="435"/>
      <c r="AV116" s="435"/>
      <c r="AW116" s="435"/>
      <c r="AX116" s="435"/>
      <c r="AY116" s="435"/>
      <c r="AZ116" s="435"/>
      <c r="BA116" s="435"/>
      <c r="BB116" s="435"/>
      <c r="BC116" s="435"/>
      <c r="BD116" s="435"/>
      <c r="BE116" s="435"/>
      <c r="BF116" s="435"/>
      <c r="BG116" s="435"/>
      <c r="BH116" s="435"/>
    </row>
    <row r="117" spans="3:60">
      <c r="C117" s="435"/>
      <c r="D117" s="435"/>
      <c r="E117" s="435"/>
      <c r="F117" s="435"/>
      <c r="G117" s="435"/>
      <c r="H117" s="435"/>
      <c r="I117" s="435"/>
      <c r="J117" s="435"/>
      <c r="K117" s="435"/>
      <c r="L117" s="435"/>
      <c r="M117" s="435"/>
      <c r="N117" s="435"/>
      <c r="O117" s="435"/>
      <c r="P117" s="435"/>
      <c r="Q117" s="435"/>
      <c r="R117" s="435"/>
      <c r="S117" s="435"/>
      <c r="T117" s="435"/>
      <c r="U117" s="435"/>
      <c r="V117" s="435"/>
      <c r="W117" s="435"/>
      <c r="X117" s="435"/>
      <c r="Y117" s="435"/>
      <c r="Z117" s="435"/>
      <c r="AA117" s="435"/>
      <c r="AB117" s="435"/>
      <c r="AC117" s="435"/>
      <c r="AD117" s="435"/>
      <c r="AE117" s="435"/>
      <c r="AF117" s="435"/>
      <c r="AG117" s="435"/>
      <c r="AH117" s="435"/>
      <c r="AI117" s="435"/>
      <c r="AJ117" s="435"/>
      <c r="AK117" s="435"/>
      <c r="AL117" s="435"/>
      <c r="AM117" s="435"/>
      <c r="AN117" s="435"/>
      <c r="AO117" s="435"/>
      <c r="AP117" s="435"/>
      <c r="AQ117" s="435"/>
      <c r="AR117" s="435"/>
      <c r="AS117" s="435"/>
      <c r="AT117" s="435"/>
      <c r="AU117" s="435"/>
      <c r="AV117" s="435"/>
      <c r="AW117" s="435"/>
      <c r="AX117" s="435"/>
      <c r="AY117" s="435"/>
      <c r="AZ117" s="435"/>
      <c r="BA117" s="435"/>
      <c r="BB117" s="435"/>
      <c r="BC117" s="435"/>
      <c r="BD117" s="435"/>
      <c r="BE117" s="435"/>
      <c r="BF117" s="435"/>
      <c r="BG117" s="435"/>
      <c r="BH117" s="435"/>
    </row>
    <row r="118" spans="3:60">
      <c r="C118" s="435"/>
      <c r="D118" s="435"/>
      <c r="E118" s="435"/>
      <c r="F118" s="435"/>
      <c r="G118" s="435"/>
      <c r="H118" s="435"/>
      <c r="I118" s="435"/>
      <c r="J118" s="435"/>
      <c r="K118" s="435"/>
      <c r="L118" s="435"/>
      <c r="M118" s="435"/>
      <c r="N118" s="435"/>
      <c r="O118" s="435"/>
      <c r="P118" s="435"/>
      <c r="Q118" s="435"/>
      <c r="R118" s="435"/>
      <c r="S118" s="435"/>
      <c r="T118" s="435"/>
      <c r="U118" s="435"/>
      <c r="V118" s="435"/>
      <c r="W118" s="435"/>
      <c r="X118" s="435"/>
      <c r="Y118" s="435"/>
      <c r="Z118" s="435"/>
      <c r="AA118" s="435"/>
      <c r="AB118" s="435"/>
      <c r="AC118" s="435"/>
      <c r="AD118" s="435"/>
      <c r="AE118" s="435"/>
      <c r="AF118" s="435"/>
      <c r="AG118" s="435"/>
      <c r="AH118" s="435"/>
      <c r="AI118" s="435"/>
      <c r="AJ118" s="435"/>
      <c r="AK118" s="435"/>
      <c r="AL118" s="435"/>
      <c r="AM118" s="435"/>
      <c r="AN118" s="435"/>
      <c r="AO118" s="435"/>
      <c r="AP118" s="435"/>
      <c r="AQ118" s="435"/>
      <c r="AR118" s="435"/>
      <c r="AS118" s="435"/>
      <c r="AT118" s="435"/>
      <c r="AU118" s="435"/>
      <c r="AV118" s="435"/>
      <c r="AW118" s="435"/>
      <c r="AX118" s="435"/>
      <c r="AY118" s="435"/>
      <c r="AZ118" s="435"/>
      <c r="BA118" s="435"/>
      <c r="BB118" s="435"/>
      <c r="BC118" s="435"/>
      <c r="BD118" s="435"/>
      <c r="BE118" s="435"/>
      <c r="BF118" s="435"/>
      <c r="BG118" s="435"/>
      <c r="BH118" s="435"/>
    </row>
    <row r="119" spans="3:60">
      <c r="C119" s="435"/>
      <c r="D119" s="435"/>
      <c r="E119" s="435"/>
      <c r="F119" s="435"/>
      <c r="G119" s="435"/>
      <c r="H119" s="435"/>
      <c r="I119" s="435"/>
      <c r="J119" s="435"/>
      <c r="K119" s="435"/>
      <c r="L119" s="435"/>
      <c r="M119" s="435"/>
      <c r="N119" s="435"/>
      <c r="O119" s="435"/>
      <c r="P119" s="435"/>
      <c r="Q119" s="435"/>
      <c r="R119" s="435"/>
      <c r="S119" s="435"/>
      <c r="T119" s="435"/>
      <c r="U119" s="435"/>
      <c r="V119" s="435"/>
      <c r="W119" s="435"/>
      <c r="X119" s="435"/>
      <c r="Y119" s="435"/>
      <c r="Z119" s="435"/>
      <c r="AA119" s="435"/>
      <c r="AB119" s="435"/>
      <c r="AC119" s="435"/>
      <c r="AD119" s="435"/>
      <c r="AE119" s="435"/>
      <c r="AF119" s="435"/>
      <c r="AG119" s="435"/>
      <c r="AH119" s="435"/>
      <c r="AI119" s="435"/>
      <c r="AJ119" s="435"/>
      <c r="AK119" s="435"/>
      <c r="AL119" s="435"/>
      <c r="AM119" s="435"/>
      <c r="AN119" s="435"/>
      <c r="AO119" s="435"/>
      <c r="AP119" s="435"/>
      <c r="AQ119" s="435"/>
      <c r="AR119" s="435"/>
      <c r="AS119" s="435"/>
      <c r="AT119" s="435"/>
      <c r="AU119" s="435"/>
      <c r="AV119" s="435"/>
      <c r="AW119" s="435"/>
      <c r="AX119" s="435"/>
      <c r="AY119" s="435"/>
      <c r="AZ119" s="435"/>
      <c r="BA119" s="435"/>
      <c r="BB119" s="435"/>
      <c r="BC119" s="435"/>
      <c r="BD119" s="435"/>
      <c r="BE119" s="435"/>
      <c r="BF119" s="435"/>
      <c r="BG119" s="435"/>
      <c r="BH119" s="435"/>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H119"/>
  <sheetViews>
    <sheetView workbookViewId="0">
      <pane xSplit="2" ySplit="4" topLeftCell="C5" activePane="bottomRight" state="frozen"/>
      <selection activeCell="F63" sqref="F63"/>
      <selection pane="topRight" activeCell="F63" sqref="F63"/>
      <selection pane="bottomLeft" activeCell="F63" sqref="F63"/>
      <selection pane="bottomRight" activeCell="B4" sqref="B4"/>
    </sheetView>
  </sheetViews>
  <sheetFormatPr defaultColWidth="9" defaultRowHeight="12"/>
  <cols>
    <col min="1" max="1" width="3.625" style="2" customWidth="1"/>
    <col min="2" max="2" width="24.75" style="127" bestFit="1" customWidth="1"/>
    <col min="3" max="60" width="10.625" style="127" customWidth="1"/>
    <col min="61" max="16384" width="9" style="127"/>
  </cols>
  <sheetData>
    <row r="1" spans="1:60" ht="13.5">
      <c r="A1" s="174" t="s">
        <v>402</v>
      </c>
      <c r="E1" s="127" t="s">
        <v>360</v>
      </c>
      <c r="G1" s="127" t="s">
        <v>289</v>
      </c>
    </row>
    <row r="2" spans="1:60">
      <c r="A2" s="2" t="s">
        <v>367</v>
      </c>
      <c r="BG2" s="127" t="s">
        <v>360</v>
      </c>
      <c r="BH2" s="233"/>
    </row>
    <row r="3" spans="1:60">
      <c r="A3" s="418" t="s">
        <v>1</v>
      </c>
      <c r="B3" s="419"/>
      <c r="C3" s="176" t="s">
        <v>272</v>
      </c>
      <c r="D3" s="176" t="s">
        <v>226</v>
      </c>
      <c r="E3" s="176" t="s">
        <v>227</v>
      </c>
      <c r="F3" s="176" t="s">
        <v>228</v>
      </c>
      <c r="G3" s="176" t="s">
        <v>229</v>
      </c>
      <c r="H3" s="176" t="s">
        <v>230</v>
      </c>
      <c r="I3" s="176" t="s">
        <v>231</v>
      </c>
      <c r="J3" s="176" t="s">
        <v>232</v>
      </c>
      <c r="K3" s="176" t="s">
        <v>233</v>
      </c>
      <c r="L3" s="176" t="s">
        <v>2</v>
      </c>
      <c r="M3" s="176" t="s">
        <v>3</v>
      </c>
      <c r="N3" s="176" t="s">
        <v>4</v>
      </c>
      <c r="O3" s="176" t="s">
        <v>5</v>
      </c>
      <c r="P3" s="176" t="s">
        <v>6</v>
      </c>
      <c r="Q3" s="176" t="s">
        <v>7</v>
      </c>
      <c r="R3" s="176" t="s">
        <v>8</v>
      </c>
      <c r="S3" s="176" t="s">
        <v>9</v>
      </c>
      <c r="T3" s="176" t="s">
        <v>10</v>
      </c>
      <c r="U3" s="176" t="s">
        <v>11</v>
      </c>
      <c r="V3" s="176" t="s">
        <v>12</v>
      </c>
      <c r="W3" s="176" t="s">
        <v>13</v>
      </c>
      <c r="X3" s="176" t="s">
        <v>14</v>
      </c>
      <c r="Y3" s="176" t="s">
        <v>15</v>
      </c>
      <c r="Z3" s="176" t="s">
        <v>16</v>
      </c>
      <c r="AA3" s="176" t="s">
        <v>17</v>
      </c>
      <c r="AB3" s="176" t="s">
        <v>18</v>
      </c>
      <c r="AC3" s="176" t="s">
        <v>19</v>
      </c>
      <c r="AD3" s="176" t="s">
        <v>20</v>
      </c>
      <c r="AE3" s="176" t="s">
        <v>21</v>
      </c>
      <c r="AF3" s="176" t="s">
        <v>22</v>
      </c>
      <c r="AG3" s="176" t="s">
        <v>23</v>
      </c>
      <c r="AH3" s="176" t="s">
        <v>24</v>
      </c>
      <c r="AI3" s="176" t="s">
        <v>25</v>
      </c>
      <c r="AJ3" s="176" t="s">
        <v>26</v>
      </c>
      <c r="AK3" s="176" t="s">
        <v>56</v>
      </c>
      <c r="AL3" s="176" t="s">
        <v>200</v>
      </c>
      <c r="AM3" s="176">
        <v>37</v>
      </c>
      <c r="AN3" s="176">
        <v>38</v>
      </c>
      <c r="AO3" s="176">
        <v>39</v>
      </c>
      <c r="AP3" s="349">
        <v>40</v>
      </c>
      <c r="AQ3" s="176">
        <v>41</v>
      </c>
      <c r="AR3" s="176">
        <v>42</v>
      </c>
      <c r="AS3" s="176">
        <v>43</v>
      </c>
      <c r="AT3" s="176">
        <v>44</v>
      </c>
      <c r="AU3" s="176">
        <v>45</v>
      </c>
      <c r="AV3" s="176">
        <v>46</v>
      </c>
      <c r="AW3" s="176">
        <v>47</v>
      </c>
      <c r="AX3" s="176">
        <v>48</v>
      </c>
      <c r="AY3" s="176">
        <v>49</v>
      </c>
      <c r="AZ3" s="176">
        <v>50</v>
      </c>
      <c r="BA3" s="176">
        <v>51</v>
      </c>
      <c r="BB3" s="176">
        <v>52</v>
      </c>
      <c r="BC3" s="176">
        <v>53</v>
      </c>
      <c r="BD3" s="176">
        <v>54</v>
      </c>
      <c r="BE3" s="176">
        <v>55</v>
      </c>
      <c r="BF3" s="176">
        <v>56</v>
      </c>
      <c r="BG3" s="176">
        <v>57</v>
      </c>
      <c r="BH3" s="349">
        <v>58</v>
      </c>
    </row>
    <row r="4" spans="1:60" ht="36">
      <c r="A4" s="421"/>
      <c r="B4" s="422" t="s">
        <v>359</v>
      </c>
      <c r="C4" s="423" t="s">
        <v>273</v>
      </c>
      <c r="D4" s="423" t="s">
        <v>274</v>
      </c>
      <c r="E4" s="423" t="s">
        <v>275</v>
      </c>
      <c r="F4" s="423" t="s">
        <v>27</v>
      </c>
      <c r="G4" s="423" t="s">
        <v>196</v>
      </c>
      <c r="H4" s="423" t="s">
        <v>28</v>
      </c>
      <c r="I4" s="423" t="s">
        <v>276</v>
      </c>
      <c r="J4" s="423" t="s">
        <v>29</v>
      </c>
      <c r="K4" s="423" t="s">
        <v>30</v>
      </c>
      <c r="L4" s="423" t="s">
        <v>403</v>
      </c>
      <c r="M4" s="423" t="s">
        <v>31</v>
      </c>
      <c r="N4" s="423" t="s">
        <v>32</v>
      </c>
      <c r="O4" s="423" t="s">
        <v>33</v>
      </c>
      <c r="P4" s="423" t="s">
        <v>34</v>
      </c>
      <c r="Q4" s="423" t="s">
        <v>277</v>
      </c>
      <c r="R4" s="423" t="s">
        <v>278</v>
      </c>
      <c r="S4" s="423" t="s">
        <v>279</v>
      </c>
      <c r="T4" s="423" t="s">
        <v>280</v>
      </c>
      <c r="U4" s="423" t="s">
        <v>35</v>
      </c>
      <c r="V4" s="423" t="s">
        <v>404</v>
      </c>
      <c r="W4" s="423" t="s">
        <v>197</v>
      </c>
      <c r="X4" s="423" t="s">
        <v>55</v>
      </c>
      <c r="Y4" s="423" t="s">
        <v>36</v>
      </c>
      <c r="Z4" s="423" t="s">
        <v>198</v>
      </c>
      <c r="AA4" s="423" t="s">
        <v>281</v>
      </c>
      <c r="AB4" s="423" t="s">
        <v>282</v>
      </c>
      <c r="AC4" s="423" t="s">
        <v>283</v>
      </c>
      <c r="AD4" s="423" t="s">
        <v>37</v>
      </c>
      <c r="AE4" s="423" t="s">
        <v>38</v>
      </c>
      <c r="AF4" s="423" t="s">
        <v>409</v>
      </c>
      <c r="AG4" s="423" t="s">
        <v>199</v>
      </c>
      <c r="AH4" s="423" t="s">
        <v>39</v>
      </c>
      <c r="AI4" s="423" t="s">
        <v>40</v>
      </c>
      <c r="AJ4" s="423" t="s">
        <v>285</v>
      </c>
      <c r="AK4" s="423" t="s">
        <v>391</v>
      </c>
      <c r="AL4" s="423" t="s">
        <v>41</v>
      </c>
      <c r="AM4" s="423" t="s">
        <v>357</v>
      </c>
      <c r="AN4" s="423" t="s">
        <v>287</v>
      </c>
      <c r="AO4" s="423" t="s">
        <v>288</v>
      </c>
      <c r="AP4" s="180" t="s">
        <v>43</v>
      </c>
      <c r="AQ4" s="423" t="s">
        <v>57</v>
      </c>
      <c r="AR4" s="423" t="s">
        <v>44</v>
      </c>
      <c r="AS4" s="423" t="s">
        <v>45</v>
      </c>
      <c r="AT4" s="423" t="s">
        <v>366</v>
      </c>
      <c r="AU4" s="423" t="s">
        <v>365</v>
      </c>
      <c r="AV4" s="423" t="s">
        <v>46</v>
      </c>
      <c r="AW4" s="423" t="s">
        <v>364</v>
      </c>
      <c r="AX4" s="423" t="s">
        <v>363</v>
      </c>
      <c r="AY4" s="423" t="s">
        <v>47</v>
      </c>
      <c r="AZ4" s="423" t="s">
        <v>48</v>
      </c>
      <c r="BA4" s="423" t="s">
        <v>374</v>
      </c>
      <c r="BB4" s="423" t="s">
        <v>49</v>
      </c>
      <c r="BC4" s="423" t="s">
        <v>50</v>
      </c>
      <c r="BD4" s="423" t="s">
        <v>51</v>
      </c>
      <c r="BE4" s="423" t="s">
        <v>52</v>
      </c>
      <c r="BF4" s="423" t="s">
        <v>53</v>
      </c>
      <c r="BG4" s="423" t="s">
        <v>54</v>
      </c>
      <c r="BH4" s="180" t="s">
        <v>362</v>
      </c>
    </row>
    <row r="5" spans="1:60">
      <c r="A5" s="369" t="s">
        <v>272</v>
      </c>
      <c r="B5" s="183" t="s">
        <v>273</v>
      </c>
      <c r="C5" s="439">
        <v>0.126541414459031</v>
      </c>
      <c r="D5" s="440">
        <v>1.018895887365691E-3</v>
      </c>
      <c r="E5" s="440">
        <v>0</v>
      </c>
      <c r="F5" s="440">
        <v>0</v>
      </c>
      <c r="G5" s="440">
        <v>0.16668432901596592</v>
      </c>
      <c r="H5" s="440">
        <v>8.486650560614508E-3</v>
      </c>
      <c r="I5" s="440">
        <v>2.0556979951234276E-4</v>
      </c>
      <c r="J5" s="440">
        <v>1.2036190171804714E-3</v>
      </c>
      <c r="K5" s="440">
        <v>0</v>
      </c>
      <c r="L5" s="440">
        <v>5.2848690737026917E-3</v>
      </c>
      <c r="M5" s="440">
        <v>4.1946148771549836E-5</v>
      </c>
      <c r="N5" s="440">
        <v>0</v>
      </c>
      <c r="O5" s="440">
        <v>3.6152897835526007E-6</v>
      </c>
      <c r="P5" s="440">
        <v>0</v>
      </c>
      <c r="Q5" s="440">
        <v>0</v>
      </c>
      <c r="R5" s="440">
        <v>0</v>
      </c>
      <c r="S5" s="440">
        <v>0</v>
      </c>
      <c r="T5" s="440">
        <v>0</v>
      </c>
      <c r="U5" s="440">
        <v>0</v>
      </c>
      <c r="V5" s="440">
        <v>0</v>
      </c>
      <c r="W5" s="440">
        <v>0</v>
      </c>
      <c r="X5" s="440">
        <v>4.5337056434256902E-3</v>
      </c>
      <c r="Y5" s="440">
        <v>1.0047332058115799E-3</v>
      </c>
      <c r="Z5" s="440">
        <v>0</v>
      </c>
      <c r="AA5" s="440">
        <v>0</v>
      </c>
      <c r="AB5" s="440">
        <v>0</v>
      </c>
      <c r="AC5" s="440">
        <v>1.5498676878649879E-4</v>
      </c>
      <c r="AD5" s="440">
        <v>0</v>
      </c>
      <c r="AE5" s="440">
        <v>2.1590471323073335E-6</v>
      </c>
      <c r="AF5" s="440">
        <v>1.7684864556043583E-5</v>
      </c>
      <c r="AG5" s="440">
        <v>0</v>
      </c>
      <c r="AH5" s="440">
        <v>2.7082100619031166E-5</v>
      </c>
      <c r="AI5" s="440">
        <v>1.8997818391721772E-3</v>
      </c>
      <c r="AJ5" s="440">
        <v>2.2244716966804304E-3</v>
      </c>
      <c r="AK5" s="440">
        <v>2.2257106015585578E-3</v>
      </c>
      <c r="AL5" s="440">
        <v>1.0157662967673506E-5</v>
      </c>
      <c r="AM5" s="440">
        <v>1.7955427268992349E-2</v>
      </c>
      <c r="AN5" s="440">
        <v>0</v>
      </c>
      <c r="AO5" s="440">
        <v>0</v>
      </c>
      <c r="AP5" s="441">
        <v>1.050446612878932E-2</v>
      </c>
      <c r="AQ5" s="439">
        <v>3.300927053631557E-3</v>
      </c>
      <c r="AR5" s="440">
        <v>1.1007693311748612E-2</v>
      </c>
      <c r="AS5" s="440">
        <v>0</v>
      </c>
      <c r="AT5" s="440">
        <v>0</v>
      </c>
      <c r="AU5" s="440">
        <v>2.1287724922005378E-3</v>
      </c>
      <c r="AV5" s="440">
        <v>-6.8933427542350968E-5</v>
      </c>
      <c r="AW5" s="440">
        <v>6.6728418329913015E-3</v>
      </c>
      <c r="AX5" s="440">
        <v>1.3783624826063948E-2</v>
      </c>
      <c r="AY5" s="440">
        <v>9.2146073807079678E-5</v>
      </c>
      <c r="AZ5" s="440">
        <v>8.1345394355453078E-3</v>
      </c>
      <c r="BA5" s="440">
        <v>6.2517615799674723E-3</v>
      </c>
      <c r="BB5" s="440">
        <v>6.4955466599556531E-3</v>
      </c>
      <c r="BC5" s="440">
        <v>1.1678307108776972E-2</v>
      </c>
      <c r="BD5" s="440">
        <v>3.8259281178605685E-2</v>
      </c>
      <c r="BE5" s="440">
        <v>2.4414639509522381E-2</v>
      </c>
      <c r="BF5" s="440">
        <v>2.7592752167927941E-2</v>
      </c>
      <c r="BG5" s="440">
        <v>-1.0768183573018232E-2</v>
      </c>
      <c r="BH5" s="441">
        <v>4.89789512818899E-3</v>
      </c>
    </row>
    <row r="6" spans="1:60">
      <c r="A6" s="387" t="s">
        <v>226</v>
      </c>
      <c r="B6" s="183" t="s">
        <v>274</v>
      </c>
      <c r="C6" s="442">
        <v>1.5197966616880225E-4</v>
      </c>
      <c r="D6" s="443">
        <v>0.10170433493886624</v>
      </c>
      <c r="E6" s="443">
        <v>1.9629653863770203E-4</v>
      </c>
      <c r="F6" s="443">
        <v>0</v>
      </c>
      <c r="G6" s="443">
        <v>4.4560814914949327E-4</v>
      </c>
      <c r="H6" s="443">
        <v>0</v>
      </c>
      <c r="I6" s="443">
        <v>1.6713966754795202E-2</v>
      </c>
      <c r="J6" s="443">
        <v>2.2644357780852938E-4</v>
      </c>
      <c r="K6" s="443">
        <v>0</v>
      </c>
      <c r="L6" s="443">
        <v>0</v>
      </c>
      <c r="M6" s="443">
        <v>0</v>
      </c>
      <c r="N6" s="443">
        <v>0</v>
      </c>
      <c r="O6" s="443">
        <v>0</v>
      </c>
      <c r="P6" s="443">
        <v>0</v>
      </c>
      <c r="Q6" s="443">
        <v>0</v>
      </c>
      <c r="R6" s="443">
        <v>0</v>
      </c>
      <c r="S6" s="443">
        <v>0</v>
      </c>
      <c r="T6" s="443">
        <v>0</v>
      </c>
      <c r="U6" s="443">
        <v>0</v>
      </c>
      <c r="V6" s="443">
        <v>0</v>
      </c>
      <c r="W6" s="443">
        <v>2.6639009455072423E-6</v>
      </c>
      <c r="X6" s="443">
        <v>8.0186504633119433E-4</v>
      </c>
      <c r="Y6" s="443">
        <v>2.9693888403888712E-5</v>
      </c>
      <c r="Z6" s="443">
        <v>0</v>
      </c>
      <c r="AA6" s="443">
        <v>0</v>
      </c>
      <c r="AB6" s="443">
        <v>0</v>
      </c>
      <c r="AC6" s="443">
        <v>0</v>
      </c>
      <c r="AD6" s="443">
        <v>0</v>
      </c>
      <c r="AE6" s="443">
        <v>0</v>
      </c>
      <c r="AF6" s="443">
        <v>0</v>
      </c>
      <c r="AG6" s="443">
        <v>0</v>
      </c>
      <c r="AH6" s="443">
        <v>3.2826788629128687E-6</v>
      </c>
      <c r="AI6" s="443">
        <v>4.4141490454402687E-5</v>
      </c>
      <c r="AJ6" s="443">
        <v>5.8520395402804935E-5</v>
      </c>
      <c r="AK6" s="443">
        <v>0</v>
      </c>
      <c r="AL6" s="443">
        <v>0</v>
      </c>
      <c r="AM6" s="443">
        <v>1.0893848733421188E-3</v>
      </c>
      <c r="AN6" s="443">
        <v>0</v>
      </c>
      <c r="AO6" s="443">
        <v>0</v>
      </c>
      <c r="AP6" s="444">
        <v>2.9364525989299605E-4</v>
      </c>
      <c r="AQ6" s="442">
        <v>2.0418105486380765E-4</v>
      </c>
      <c r="AR6" s="443">
        <v>5.6766522140644718E-4</v>
      </c>
      <c r="AS6" s="443">
        <v>0</v>
      </c>
      <c r="AT6" s="443">
        <v>0</v>
      </c>
      <c r="AU6" s="443">
        <v>0</v>
      </c>
      <c r="AV6" s="443">
        <v>8.8837954745204825E-2</v>
      </c>
      <c r="AW6" s="443">
        <v>5.6712622623484709E-4</v>
      </c>
      <c r="AX6" s="443">
        <v>5.8834342527596306E-4</v>
      </c>
      <c r="AY6" s="443">
        <v>2.7781353595567306E-5</v>
      </c>
      <c r="AZ6" s="443">
        <v>8.786052557746015E-5</v>
      </c>
      <c r="BA6" s="443">
        <v>7.3795591235015584E-5</v>
      </c>
      <c r="BB6" s="443">
        <v>3.5941014440012912E-4</v>
      </c>
      <c r="BC6" s="443">
        <v>4.4451624254538465E-4</v>
      </c>
      <c r="BD6" s="443">
        <v>9.4219168483032016E-4</v>
      </c>
      <c r="BE6" s="443">
        <v>8.0621273318784491E-4</v>
      </c>
      <c r="BF6" s="443">
        <v>8.37427439774056E-4</v>
      </c>
      <c r="BG6" s="443">
        <v>-3.1748847292530775E-5</v>
      </c>
      <c r="BH6" s="444">
        <v>2.7711487987804072E-4</v>
      </c>
    </row>
    <row r="7" spans="1:60">
      <c r="A7" s="387" t="s">
        <v>227</v>
      </c>
      <c r="B7" s="183" t="s">
        <v>275</v>
      </c>
      <c r="C7" s="442">
        <v>0</v>
      </c>
      <c r="D7" s="443">
        <v>0</v>
      </c>
      <c r="E7" s="443">
        <v>3.7514449606316384E-2</v>
      </c>
      <c r="F7" s="443">
        <v>0</v>
      </c>
      <c r="G7" s="443">
        <v>1.1954911899340117E-2</v>
      </c>
      <c r="H7" s="443">
        <v>0</v>
      </c>
      <c r="I7" s="443">
        <v>0</v>
      </c>
      <c r="J7" s="443">
        <v>2.8560451255129832E-5</v>
      </c>
      <c r="K7" s="443">
        <v>0</v>
      </c>
      <c r="L7" s="443">
        <v>0</v>
      </c>
      <c r="M7" s="443">
        <v>0</v>
      </c>
      <c r="N7" s="443">
        <v>0</v>
      </c>
      <c r="O7" s="443">
        <v>0</v>
      </c>
      <c r="P7" s="443">
        <v>0</v>
      </c>
      <c r="Q7" s="443">
        <v>0</v>
      </c>
      <c r="R7" s="443">
        <v>0</v>
      </c>
      <c r="S7" s="443">
        <v>0</v>
      </c>
      <c r="T7" s="443">
        <v>0</v>
      </c>
      <c r="U7" s="443">
        <v>0</v>
      </c>
      <c r="V7" s="443">
        <v>0</v>
      </c>
      <c r="W7" s="443">
        <v>0</v>
      </c>
      <c r="X7" s="443">
        <v>8.5583253037582775E-3</v>
      </c>
      <c r="Y7" s="443">
        <v>0</v>
      </c>
      <c r="Z7" s="443">
        <v>0</v>
      </c>
      <c r="AA7" s="443">
        <v>0</v>
      </c>
      <c r="AB7" s="443">
        <v>0</v>
      </c>
      <c r="AC7" s="443">
        <v>0</v>
      </c>
      <c r="AD7" s="443">
        <v>0</v>
      </c>
      <c r="AE7" s="443">
        <v>0</v>
      </c>
      <c r="AF7" s="443">
        <v>1.4737387130036318E-6</v>
      </c>
      <c r="AG7" s="443">
        <v>0</v>
      </c>
      <c r="AH7" s="443">
        <v>4.9240182943693033E-6</v>
      </c>
      <c r="AI7" s="443">
        <v>4.7536989720125971E-5</v>
      </c>
      <c r="AJ7" s="443">
        <v>5.2947024412061607E-4</v>
      </c>
      <c r="AK7" s="443">
        <v>0</v>
      </c>
      <c r="AL7" s="443">
        <v>0</v>
      </c>
      <c r="AM7" s="443">
        <v>3.8770278709408276E-3</v>
      </c>
      <c r="AN7" s="443">
        <v>0</v>
      </c>
      <c r="AO7" s="443">
        <v>0</v>
      </c>
      <c r="AP7" s="444">
        <v>1.0164643611680632E-3</v>
      </c>
      <c r="AQ7" s="442">
        <v>1.0656818214382943E-3</v>
      </c>
      <c r="AR7" s="443">
        <v>1.290834700219075E-3</v>
      </c>
      <c r="AS7" s="443">
        <v>0</v>
      </c>
      <c r="AT7" s="443">
        <v>0</v>
      </c>
      <c r="AU7" s="443">
        <v>0</v>
      </c>
      <c r="AV7" s="443">
        <v>4.7391731435366298E-3</v>
      </c>
      <c r="AW7" s="443">
        <v>7.6924982594001642E-4</v>
      </c>
      <c r="AX7" s="443">
        <v>1.3996827492361403E-3</v>
      </c>
      <c r="AY7" s="443">
        <v>5.8203311097247939E-4</v>
      </c>
      <c r="AZ7" s="443">
        <v>4.7343791342265847E-4</v>
      </c>
      <c r="BA7" s="443">
        <v>4.9886077251105215E-4</v>
      </c>
      <c r="BB7" s="443">
        <v>6.5540294361680158E-4</v>
      </c>
      <c r="BC7" s="443">
        <v>1.1478836384777623E-3</v>
      </c>
      <c r="BD7" s="443">
        <v>1.7589327776414501E-3</v>
      </c>
      <c r="BE7" s="443">
        <v>8.7752854430979584E-4</v>
      </c>
      <c r="BF7" s="443">
        <v>1.0798596712597252E-3</v>
      </c>
      <c r="BG7" s="443">
        <v>3.080722775326472E-4</v>
      </c>
      <c r="BH7" s="444">
        <v>1.1768655175554176E-3</v>
      </c>
    </row>
    <row r="8" spans="1:60">
      <c r="A8" s="387" t="s">
        <v>228</v>
      </c>
      <c r="B8" s="183" t="s">
        <v>27</v>
      </c>
      <c r="C8" s="442">
        <v>5.2406781437518015E-6</v>
      </c>
      <c r="D8" s="443">
        <v>4.6313449425713227E-4</v>
      </c>
      <c r="E8" s="443">
        <v>0</v>
      </c>
      <c r="F8" s="443">
        <v>4.263937746508901E-4</v>
      </c>
      <c r="G8" s="443">
        <v>3.1275281929865828E-4</v>
      </c>
      <c r="H8" s="443">
        <v>2.6017468871956885E-4</v>
      </c>
      <c r="I8" s="443">
        <v>2.7295101157472175E-3</v>
      </c>
      <c r="J8" s="443">
        <v>5.4169655880562913E-3</v>
      </c>
      <c r="K8" s="443">
        <v>0.63298352908471744</v>
      </c>
      <c r="L8" s="443">
        <v>9.8132275170036471E-5</v>
      </c>
      <c r="M8" s="443">
        <v>6.8856509851625031E-2</v>
      </c>
      <c r="N8" s="443">
        <v>3.2105301937833543E-2</v>
      </c>
      <c r="O8" s="443">
        <v>0.11110147033835498</v>
      </c>
      <c r="P8" s="443">
        <v>2.568789520591824E-4</v>
      </c>
      <c r="Q8" s="443">
        <v>5.2853730546118124E-5</v>
      </c>
      <c r="R8" s="443">
        <v>2.0850201725701697E-5</v>
      </c>
      <c r="S8" s="443">
        <v>2.5636971931788564E-5</v>
      </c>
      <c r="T8" s="443">
        <v>1.3426590894897897E-4</v>
      </c>
      <c r="U8" s="443">
        <v>3.0117622410129997E-5</v>
      </c>
      <c r="V8" s="443">
        <v>8.5047320329031076E-6</v>
      </c>
      <c r="W8" s="443">
        <v>5.6829886837487832E-5</v>
      </c>
      <c r="X8" s="443">
        <v>4.5664794191612975E-4</v>
      </c>
      <c r="Y8" s="443">
        <v>6.5520914485380621E-3</v>
      </c>
      <c r="Z8" s="443">
        <v>0.34118073591887577</v>
      </c>
      <c r="AA8" s="443">
        <v>0</v>
      </c>
      <c r="AB8" s="443">
        <v>0</v>
      </c>
      <c r="AC8" s="443">
        <v>3.1275356930010964E-6</v>
      </c>
      <c r="AD8" s="443">
        <v>8.5069748686948424E-7</v>
      </c>
      <c r="AE8" s="443">
        <v>9.2530591384600011E-7</v>
      </c>
      <c r="AF8" s="443">
        <v>9.8249247533575445E-6</v>
      </c>
      <c r="AG8" s="443">
        <v>0</v>
      </c>
      <c r="AH8" s="443">
        <v>9.8480365887386065E-6</v>
      </c>
      <c r="AI8" s="443">
        <v>4.2443740821541048E-5</v>
      </c>
      <c r="AJ8" s="443">
        <v>9.0567278599579074E-6</v>
      </c>
      <c r="AK8" s="443">
        <v>5.0456915400571844E-5</v>
      </c>
      <c r="AL8" s="443">
        <v>8.0192076060580303E-6</v>
      </c>
      <c r="AM8" s="443">
        <v>1.4778476963943472E-5</v>
      </c>
      <c r="AN8" s="443">
        <v>0</v>
      </c>
      <c r="AO8" s="443">
        <v>2.2289444355994269E-4</v>
      </c>
      <c r="AP8" s="444">
        <v>1.56413330550206E-2</v>
      </c>
      <c r="AQ8" s="442">
        <v>-3.5104812941496753E-4</v>
      </c>
      <c r="AR8" s="443">
        <v>-2.2238602446561594E-5</v>
      </c>
      <c r="AS8" s="443">
        <v>0</v>
      </c>
      <c r="AT8" s="443">
        <v>0</v>
      </c>
      <c r="AU8" s="443">
        <v>-5.3798579184850317E-5</v>
      </c>
      <c r="AV8" s="443">
        <v>-1.0805314767263515E-2</v>
      </c>
      <c r="AW8" s="443">
        <v>-6.0552783692952708E-5</v>
      </c>
      <c r="AX8" s="443">
        <v>1.5191277067982172E-2</v>
      </c>
      <c r="AY8" s="443">
        <v>2.1922513678878359E-4</v>
      </c>
      <c r="AZ8" s="443">
        <v>4.2929745798900624E-4</v>
      </c>
      <c r="BA8" s="443">
        <v>3.801181283248665E-4</v>
      </c>
      <c r="BB8" s="443">
        <v>1.2499100525683427E-4</v>
      </c>
      <c r="BC8" s="443">
        <v>1.1051239694710075E-2</v>
      </c>
      <c r="BD8" s="443">
        <v>0.15394047395653584</v>
      </c>
      <c r="BE8" s="443">
        <v>6.7703102269062664E-4</v>
      </c>
      <c r="BF8" s="443">
        <v>3.5859486423222696E-2</v>
      </c>
      <c r="BG8" s="443">
        <v>-2.9116355137675871E-2</v>
      </c>
      <c r="BH8" s="444">
        <v>4.8158849354129304E-4</v>
      </c>
    </row>
    <row r="9" spans="1:60">
      <c r="A9" s="387" t="s">
        <v>229</v>
      </c>
      <c r="B9" s="183" t="s">
        <v>196</v>
      </c>
      <c r="C9" s="442">
        <v>0.12721222126143122</v>
      </c>
      <c r="D9" s="443">
        <v>1.3245646535753983E-2</v>
      </c>
      <c r="E9" s="443">
        <v>0.1071124779166394</v>
      </c>
      <c r="F9" s="443">
        <v>0</v>
      </c>
      <c r="G9" s="443">
        <v>0.21138213483523613</v>
      </c>
      <c r="H9" s="443">
        <v>4.943319085671808E-3</v>
      </c>
      <c r="I9" s="443">
        <v>1.1934468916133232E-3</v>
      </c>
      <c r="J9" s="443">
        <v>8.3212914764053264E-3</v>
      </c>
      <c r="K9" s="443">
        <v>0</v>
      </c>
      <c r="L9" s="443">
        <v>1.6058008664187787E-5</v>
      </c>
      <c r="M9" s="443">
        <v>2.9362304140084886E-4</v>
      </c>
      <c r="N9" s="443">
        <v>3.5086611299994034E-7</v>
      </c>
      <c r="O9" s="443">
        <v>0</v>
      </c>
      <c r="P9" s="443">
        <v>0</v>
      </c>
      <c r="Q9" s="443">
        <v>0</v>
      </c>
      <c r="R9" s="443">
        <v>0</v>
      </c>
      <c r="S9" s="443">
        <v>0</v>
      </c>
      <c r="T9" s="443">
        <v>0</v>
      </c>
      <c r="U9" s="443">
        <v>0</v>
      </c>
      <c r="V9" s="443">
        <v>0</v>
      </c>
      <c r="W9" s="443">
        <v>0</v>
      </c>
      <c r="X9" s="443">
        <v>8.5037023441989316E-3</v>
      </c>
      <c r="Y9" s="443">
        <v>1.3497222001767595E-5</v>
      </c>
      <c r="Z9" s="443">
        <v>0</v>
      </c>
      <c r="AA9" s="443">
        <v>0</v>
      </c>
      <c r="AB9" s="443">
        <v>0</v>
      </c>
      <c r="AC9" s="443">
        <v>1.4247662601449439E-4</v>
      </c>
      <c r="AD9" s="443">
        <v>0</v>
      </c>
      <c r="AE9" s="443">
        <v>0</v>
      </c>
      <c r="AF9" s="443">
        <v>7.7125659313856729E-5</v>
      </c>
      <c r="AG9" s="443">
        <v>0</v>
      </c>
      <c r="AH9" s="443">
        <v>2.9379975823070177E-4</v>
      </c>
      <c r="AI9" s="443">
        <v>5.4554354869287428E-3</v>
      </c>
      <c r="AJ9" s="443">
        <v>8.3621465002365197E-3</v>
      </c>
      <c r="AK9" s="443">
        <v>1.5081011380837584E-3</v>
      </c>
      <c r="AL9" s="443">
        <v>4.2769107232309492E-6</v>
      </c>
      <c r="AM9" s="443">
        <v>0.13582729280680858</v>
      </c>
      <c r="AN9" s="443">
        <v>0</v>
      </c>
      <c r="AO9" s="443">
        <v>3.0462240619858832E-3</v>
      </c>
      <c r="AP9" s="444">
        <v>2.085276636936282E-2</v>
      </c>
      <c r="AQ9" s="442">
        <v>5.9610121648923216E-2</v>
      </c>
      <c r="AR9" s="443">
        <v>8.4790563397567215E-2</v>
      </c>
      <c r="AS9" s="443">
        <v>0</v>
      </c>
      <c r="AT9" s="443">
        <v>0</v>
      </c>
      <c r="AU9" s="443">
        <v>0</v>
      </c>
      <c r="AV9" s="443">
        <v>-2.1817429817154083E-2</v>
      </c>
      <c r="AW9" s="443">
        <v>4.9352485621523744E-2</v>
      </c>
      <c r="AX9" s="443">
        <v>4.6623555791770098E-2</v>
      </c>
      <c r="AY9" s="443">
        <v>2.6298764527447429E-3</v>
      </c>
      <c r="AZ9" s="443">
        <v>0.11950528050166426</v>
      </c>
      <c r="BA9" s="443">
        <v>9.2143969918186699E-2</v>
      </c>
      <c r="BB9" s="443">
        <v>6.7369772251205134E-2</v>
      </c>
      <c r="BC9" s="443">
        <v>5.9347490258882654E-2</v>
      </c>
      <c r="BD9" s="443">
        <v>8.0266333181550367E-2</v>
      </c>
      <c r="BE9" s="443">
        <v>8.2646501599757533E-2</v>
      </c>
      <c r="BF9" s="443">
        <v>8.2100121017302033E-2</v>
      </c>
      <c r="BG9" s="443">
        <v>5.5316006777885902E-2</v>
      </c>
      <c r="BH9" s="444">
        <v>4.9653642335761181E-2</v>
      </c>
    </row>
    <row r="10" spans="1:60">
      <c r="A10" s="387" t="s">
        <v>230</v>
      </c>
      <c r="B10" s="183" t="s">
        <v>28</v>
      </c>
      <c r="C10" s="442">
        <v>3.9724340329638655E-3</v>
      </c>
      <c r="D10" s="443">
        <v>1.018895887365691E-3</v>
      </c>
      <c r="E10" s="443">
        <v>1.9564221684224302E-2</v>
      </c>
      <c r="F10" s="443">
        <v>4.6903315211597914E-3</v>
      </c>
      <c r="G10" s="443">
        <v>1.1119525856387008E-3</v>
      </c>
      <c r="H10" s="443">
        <v>0.25457473827665245</v>
      </c>
      <c r="I10" s="443">
        <v>4.3312414702808884E-3</v>
      </c>
      <c r="J10" s="443">
        <v>1.4334626487098497E-3</v>
      </c>
      <c r="K10" s="443">
        <v>1.3030787407047049E-4</v>
      </c>
      <c r="L10" s="443">
        <v>4.8227552688110652E-3</v>
      </c>
      <c r="M10" s="443">
        <v>3.9048051220060935E-3</v>
      </c>
      <c r="N10" s="443">
        <v>3.6384815918093813E-4</v>
      </c>
      <c r="O10" s="443">
        <v>5.7121578580131087E-4</v>
      </c>
      <c r="P10" s="443">
        <v>1.2358383730164324E-3</v>
      </c>
      <c r="Q10" s="443">
        <v>6.8431672180763463E-4</v>
      </c>
      <c r="R10" s="443">
        <v>8.6180833799567012E-4</v>
      </c>
      <c r="S10" s="443">
        <v>9.6138644744207108E-4</v>
      </c>
      <c r="T10" s="443">
        <v>2.8102166989321178E-3</v>
      </c>
      <c r="U10" s="443">
        <v>1.9281825651702791E-3</v>
      </c>
      <c r="V10" s="443">
        <v>1.379467535736884E-3</v>
      </c>
      <c r="W10" s="443">
        <v>1.1960915245327517E-3</v>
      </c>
      <c r="X10" s="443">
        <v>1.0009111109654498E-2</v>
      </c>
      <c r="Y10" s="443">
        <v>3.2220568362619608E-3</v>
      </c>
      <c r="Z10" s="443">
        <v>1.8629932822653998E-4</v>
      </c>
      <c r="AA10" s="443">
        <v>9.8509052183173591E-4</v>
      </c>
      <c r="AB10" s="443">
        <v>1.9501393759553997E-3</v>
      </c>
      <c r="AC10" s="443">
        <v>4.3722948988155329E-3</v>
      </c>
      <c r="AD10" s="443">
        <v>1.4683038623367298E-3</v>
      </c>
      <c r="AE10" s="443">
        <v>2.6525436196918671E-5</v>
      </c>
      <c r="AF10" s="443">
        <v>2.0258994841423259E-3</v>
      </c>
      <c r="AG10" s="443">
        <v>7.5517539355533575E-4</v>
      </c>
      <c r="AH10" s="443">
        <v>3.5132870530324976E-3</v>
      </c>
      <c r="AI10" s="443">
        <v>4.2556924130398492E-4</v>
      </c>
      <c r="AJ10" s="443">
        <v>2.8344074844799034E-3</v>
      </c>
      <c r="AK10" s="443">
        <v>2.1948758199248752E-2</v>
      </c>
      <c r="AL10" s="443">
        <v>1.9759327541326987E-3</v>
      </c>
      <c r="AM10" s="443">
        <v>3.4792757195112631E-3</v>
      </c>
      <c r="AN10" s="443">
        <v>1.949281550514239E-2</v>
      </c>
      <c r="AO10" s="443">
        <v>5.1478002441224854E-4</v>
      </c>
      <c r="AP10" s="444">
        <v>2.6204245884577084E-3</v>
      </c>
      <c r="AQ10" s="442">
        <v>7.30753248986259E-3</v>
      </c>
      <c r="AR10" s="443">
        <v>1.6879182236800124E-2</v>
      </c>
      <c r="AS10" s="443">
        <v>0</v>
      </c>
      <c r="AT10" s="443">
        <v>3.2695423817700781E-5</v>
      </c>
      <c r="AU10" s="443">
        <v>2.2584750073640133E-3</v>
      </c>
      <c r="AV10" s="443">
        <v>0.11663535940165785</v>
      </c>
      <c r="AW10" s="443">
        <v>1.0432406351233027E-2</v>
      </c>
      <c r="AX10" s="443">
        <v>8.1157416167557412E-3</v>
      </c>
      <c r="AY10" s="443">
        <v>1.4636097275446895E-3</v>
      </c>
      <c r="AZ10" s="443">
        <v>4.5132564717684795E-3</v>
      </c>
      <c r="BA10" s="443">
        <v>3.7993138555472553E-3</v>
      </c>
      <c r="BB10" s="443">
        <v>7.6395532707597448E-3</v>
      </c>
      <c r="BC10" s="443">
        <v>6.9092072514681984E-3</v>
      </c>
      <c r="BD10" s="443">
        <v>5.5627364500894297E-2</v>
      </c>
      <c r="BE10" s="443">
        <v>7.1304081547753284E-3</v>
      </c>
      <c r="BF10" s="443">
        <v>1.8263147776482542E-2</v>
      </c>
      <c r="BG10" s="443">
        <v>-1.0536771943839445E-3</v>
      </c>
      <c r="BH10" s="444">
        <v>2.0718161846383898E-3</v>
      </c>
    </row>
    <row r="11" spans="1:60">
      <c r="A11" s="387" t="s">
        <v>231</v>
      </c>
      <c r="B11" s="183" t="s">
        <v>276</v>
      </c>
      <c r="C11" s="442">
        <v>2.4767444907371015E-2</v>
      </c>
      <c r="D11" s="443">
        <v>5.650240829937014E-3</v>
      </c>
      <c r="E11" s="443">
        <v>3.7296342341163386E-3</v>
      </c>
      <c r="F11" s="443">
        <v>2.664961091568063E-3</v>
      </c>
      <c r="G11" s="443">
        <v>1.748727664666944E-2</v>
      </c>
      <c r="H11" s="443">
        <v>6.70259555225175E-3</v>
      </c>
      <c r="I11" s="443">
        <v>0.30627330504845168</v>
      </c>
      <c r="J11" s="443">
        <v>1.600677290701193E-2</v>
      </c>
      <c r="K11" s="443">
        <v>9.5559107651678368E-5</v>
      </c>
      <c r="L11" s="443">
        <v>6.8532012532383649E-3</v>
      </c>
      <c r="M11" s="443">
        <v>1.7342825873909878E-2</v>
      </c>
      <c r="N11" s="443">
        <v>4.0981161998393035E-4</v>
      </c>
      <c r="O11" s="443">
        <v>1.5003452601743293E-3</v>
      </c>
      <c r="P11" s="443">
        <v>4.7225002466977743E-3</v>
      </c>
      <c r="Q11" s="443">
        <v>5.3873714819815141E-4</v>
      </c>
      <c r="R11" s="443">
        <v>1.0679936661720537E-3</v>
      </c>
      <c r="S11" s="443">
        <v>5.0504834705623466E-3</v>
      </c>
      <c r="T11" s="443">
        <v>3.8843439705239491E-3</v>
      </c>
      <c r="U11" s="443">
        <v>7.0534162222680536E-3</v>
      </c>
      <c r="V11" s="443">
        <v>6.6881212706750032E-3</v>
      </c>
      <c r="W11" s="443">
        <v>2.4374693651391267E-3</v>
      </c>
      <c r="X11" s="443">
        <v>6.2222105693241832E-2</v>
      </c>
      <c r="Y11" s="443">
        <v>5.08613117248208E-2</v>
      </c>
      <c r="Z11" s="443">
        <v>3.6593206284497339E-3</v>
      </c>
      <c r="AA11" s="443">
        <v>3.1043663471778489E-3</v>
      </c>
      <c r="AB11" s="443">
        <v>3.4787788867907564E-3</v>
      </c>
      <c r="AC11" s="443">
        <v>7.854632140989309E-3</v>
      </c>
      <c r="AD11" s="443">
        <v>4.3938525196808862E-3</v>
      </c>
      <c r="AE11" s="443">
        <v>4.1700453183993072E-4</v>
      </c>
      <c r="AF11" s="443">
        <v>5.5726973201043993E-3</v>
      </c>
      <c r="AG11" s="443">
        <v>1.2618818019010884E-2</v>
      </c>
      <c r="AH11" s="443">
        <v>1.2868101142618446E-3</v>
      </c>
      <c r="AI11" s="443">
        <v>6.5629341640988208E-3</v>
      </c>
      <c r="AJ11" s="443">
        <v>5.1504914668206777E-3</v>
      </c>
      <c r="AK11" s="443">
        <v>1.7912204967203006E-2</v>
      </c>
      <c r="AL11" s="443">
        <v>3.273975158633292E-3</v>
      </c>
      <c r="AM11" s="443">
        <v>5.6462226846243461E-3</v>
      </c>
      <c r="AN11" s="443">
        <v>0.43194222700775997</v>
      </c>
      <c r="AO11" s="443">
        <v>1.2206124290187338E-3</v>
      </c>
      <c r="AP11" s="444">
        <v>1.1733925976547601E-2</v>
      </c>
      <c r="AQ11" s="442">
        <v>5.1260191142124345E-3</v>
      </c>
      <c r="AR11" s="443">
        <v>1.1225515443921091E-3</v>
      </c>
      <c r="AS11" s="443">
        <v>6.0003552210290848E-6</v>
      </c>
      <c r="AT11" s="443">
        <v>4.8389227250197154E-4</v>
      </c>
      <c r="AU11" s="443">
        <v>3.6375296757756716E-3</v>
      </c>
      <c r="AV11" s="443">
        <v>-9.514536336532993E-2</v>
      </c>
      <c r="AW11" s="443">
        <v>1.1671279777229447E-3</v>
      </c>
      <c r="AX11" s="443">
        <v>1.2043152579409999E-2</v>
      </c>
      <c r="AY11" s="443">
        <v>9.4352078320311863E-3</v>
      </c>
      <c r="AZ11" s="443">
        <v>1.7764221192950878E-2</v>
      </c>
      <c r="BA11" s="443">
        <v>1.5814343686416904E-2</v>
      </c>
      <c r="BB11" s="443">
        <v>7.3343149329763522E-3</v>
      </c>
      <c r="BC11" s="443">
        <v>1.309728157690229E-2</v>
      </c>
      <c r="BD11" s="443">
        <v>2.1500604288678084E-2</v>
      </c>
      <c r="BE11" s="443">
        <v>2.310546263473762E-2</v>
      </c>
      <c r="BF11" s="443">
        <v>2.2737058688541638E-2</v>
      </c>
      <c r="BG11" s="443">
        <v>-5.26966775767998E-3</v>
      </c>
      <c r="BH11" s="444">
        <v>8.9902165818603417E-3</v>
      </c>
    </row>
    <row r="12" spans="1:60">
      <c r="A12" s="387" t="s">
        <v>232</v>
      </c>
      <c r="B12" s="183" t="s">
        <v>29</v>
      </c>
      <c r="C12" s="442">
        <v>6.3611351308859365E-2</v>
      </c>
      <c r="D12" s="443">
        <v>7.4101519081141163E-4</v>
      </c>
      <c r="E12" s="443">
        <v>1.1450631420532618E-2</v>
      </c>
      <c r="F12" s="443">
        <v>2.0466901183242726E-2</v>
      </c>
      <c r="G12" s="443">
        <v>1.0159038685714434E-2</v>
      </c>
      <c r="H12" s="443">
        <v>0.11642197856656136</v>
      </c>
      <c r="I12" s="443">
        <v>3.6214546347424381E-2</v>
      </c>
      <c r="J12" s="443">
        <v>0.3692104735254817</v>
      </c>
      <c r="K12" s="443">
        <v>2.4237264577107514E-3</v>
      </c>
      <c r="L12" s="443">
        <v>0.1875325620731246</v>
      </c>
      <c r="M12" s="443">
        <v>3.1654089177512286E-2</v>
      </c>
      <c r="N12" s="443">
        <v>4.4156500321042491E-3</v>
      </c>
      <c r="O12" s="443">
        <v>4.927639974982195E-3</v>
      </c>
      <c r="P12" s="443">
        <v>7.1471869405246909E-3</v>
      </c>
      <c r="Q12" s="443">
        <v>1.6514472649585331E-3</v>
      </c>
      <c r="R12" s="443">
        <v>3.2931735281205511E-3</v>
      </c>
      <c r="S12" s="443">
        <v>1.2921033853621436E-2</v>
      </c>
      <c r="T12" s="443">
        <v>1.8153999875101481E-2</v>
      </c>
      <c r="U12" s="443">
        <v>1.7070144597324116E-2</v>
      </c>
      <c r="V12" s="443">
        <v>9.0881566503602604E-3</v>
      </c>
      <c r="W12" s="443">
        <v>8.938275639158633E-3</v>
      </c>
      <c r="X12" s="443">
        <v>3.7390508277563295E-2</v>
      </c>
      <c r="Y12" s="443">
        <v>4.6937939233346994E-3</v>
      </c>
      <c r="Z12" s="443">
        <v>1.1086636493481349E-3</v>
      </c>
      <c r="AA12" s="443">
        <v>8.9829605963791265E-3</v>
      </c>
      <c r="AB12" s="443">
        <v>1.4269175433863862E-2</v>
      </c>
      <c r="AC12" s="443">
        <v>1.1120126908448343E-5</v>
      </c>
      <c r="AD12" s="443">
        <v>2.1267437171737106E-5</v>
      </c>
      <c r="AE12" s="443">
        <v>2.8992918633841335E-5</v>
      </c>
      <c r="AF12" s="443">
        <v>5.1236982588759598E-4</v>
      </c>
      <c r="AG12" s="443">
        <v>1.188493281068016E-3</v>
      </c>
      <c r="AH12" s="443">
        <v>8.8304061412356166E-4</v>
      </c>
      <c r="AI12" s="443">
        <v>8.2969024557948447E-3</v>
      </c>
      <c r="AJ12" s="443">
        <v>0.13530089584971963</v>
      </c>
      <c r="AK12" s="443">
        <v>2.1696473622245895E-3</v>
      </c>
      <c r="AL12" s="443">
        <v>3.5086706345705903E-3</v>
      </c>
      <c r="AM12" s="443">
        <v>5.9802162640094679E-3</v>
      </c>
      <c r="AN12" s="443">
        <v>1.0340474510823153E-2</v>
      </c>
      <c r="AO12" s="443">
        <v>7.2918325107466965E-3</v>
      </c>
      <c r="AP12" s="444">
        <v>3.1969036236749127E-2</v>
      </c>
      <c r="AQ12" s="442">
        <v>1.1108165809345044E-2</v>
      </c>
      <c r="AR12" s="443">
        <v>7.5144901505810619E-3</v>
      </c>
      <c r="AS12" s="443">
        <v>0</v>
      </c>
      <c r="AT12" s="443">
        <v>0</v>
      </c>
      <c r="AU12" s="443">
        <v>0</v>
      </c>
      <c r="AV12" s="443">
        <v>0.91305771451220985</v>
      </c>
      <c r="AW12" s="443">
        <v>7.0126024251741101E-3</v>
      </c>
      <c r="AX12" s="443">
        <v>3.4856162648801543E-2</v>
      </c>
      <c r="AY12" s="443">
        <v>7.7844453026407134E-2</v>
      </c>
      <c r="AZ12" s="443">
        <v>7.8998551436368261E-2</v>
      </c>
      <c r="BA12" s="443">
        <v>7.8728369311259816E-2</v>
      </c>
      <c r="BB12" s="443">
        <v>3.7208412388110679E-2</v>
      </c>
      <c r="BC12" s="443">
        <v>4.7119387692195543E-2</v>
      </c>
      <c r="BD12" s="443">
        <v>9.4361678255974316E-2</v>
      </c>
      <c r="BE12" s="443">
        <v>6.1596294955939025E-2</v>
      </c>
      <c r="BF12" s="443">
        <v>6.9117766577403331E-2</v>
      </c>
      <c r="BG12" s="443">
        <v>1.1097158818333539E-2</v>
      </c>
      <c r="BH12" s="444">
        <v>3.7746891749523059E-2</v>
      </c>
    </row>
    <row r="13" spans="1:60">
      <c r="A13" s="387" t="s">
        <v>233</v>
      </c>
      <c r="B13" s="183" t="s">
        <v>30</v>
      </c>
      <c r="C13" s="442">
        <v>1.7304719230668449E-2</v>
      </c>
      <c r="D13" s="443">
        <v>1.5839199703593924E-2</v>
      </c>
      <c r="E13" s="443">
        <v>5.4788545006434167E-2</v>
      </c>
      <c r="F13" s="443">
        <v>0.12935721138471379</v>
      </c>
      <c r="G13" s="443">
        <v>6.7497744819546793E-3</v>
      </c>
      <c r="H13" s="443">
        <v>8.0034689958495935E-3</v>
      </c>
      <c r="I13" s="443">
        <v>6.0757296300314638E-3</v>
      </c>
      <c r="J13" s="443">
        <v>1.1255537837497833E-2</v>
      </c>
      <c r="K13" s="443">
        <v>8.7375773160052822E-2</v>
      </c>
      <c r="L13" s="443">
        <v>2.1678311696653511E-3</v>
      </c>
      <c r="M13" s="443">
        <v>2.4149541833656828E-2</v>
      </c>
      <c r="N13" s="443">
        <v>1.7801893975277972E-2</v>
      </c>
      <c r="O13" s="443">
        <v>3.9225894151545719E-3</v>
      </c>
      <c r="P13" s="443">
        <v>5.3928916581692989E-3</v>
      </c>
      <c r="Q13" s="443">
        <v>2.8717193596724182E-3</v>
      </c>
      <c r="R13" s="443">
        <v>2.6167003165755627E-3</v>
      </c>
      <c r="S13" s="443">
        <v>3.0764366318146276E-3</v>
      </c>
      <c r="T13" s="443">
        <v>2.0233560232311245E-3</v>
      </c>
      <c r="U13" s="443">
        <v>2.1370417292753113E-3</v>
      </c>
      <c r="V13" s="443">
        <v>6.7527572341250668E-4</v>
      </c>
      <c r="W13" s="443">
        <v>4.5330714422714908E-3</v>
      </c>
      <c r="X13" s="443">
        <v>8.8707686324377352E-3</v>
      </c>
      <c r="Y13" s="443">
        <v>1.7452447937165574E-2</v>
      </c>
      <c r="Z13" s="443">
        <v>6.7637614930247336E-2</v>
      </c>
      <c r="AA13" s="443">
        <v>1.4877529286474973E-2</v>
      </c>
      <c r="AB13" s="443">
        <v>1.8169454185774661E-2</v>
      </c>
      <c r="AC13" s="443">
        <v>1.3046688895337019E-2</v>
      </c>
      <c r="AD13" s="443">
        <v>2.8336733287622523E-3</v>
      </c>
      <c r="AE13" s="443">
        <v>9.3486740828907543E-4</v>
      </c>
      <c r="AF13" s="443">
        <v>4.1984359702285132E-2</v>
      </c>
      <c r="AG13" s="443">
        <v>3.671930769327105E-3</v>
      </c>
      <c r="AH13" s="443">
        <v>1.3348192926319452E-2</v>
      </c>
      <c r="AI13" s="443">
        <v>5.4090303302971911E-3</v>
      </c>
      <c r="AJ13" s="443">
        <v>3.6498613275630365E-3</v>
      </c>
      <c r="AK13" s="443">
        <v>6.8397151987441831E-3</v>
      </c>
      <c r="AL13" s="443">
        <v>4.4442448552773602E-3</v>
      </c>
      <c r="AM13" s="443">
        <v>8.2375230597020906E-3</v>
      </c>
      <c r="AN13" s="443">
        <v>0</v>
      </c>
      <c r="AO13" s="443">
        <v>2.3064267897893117E-2</v>
      </c>
      <c r="AP13" s="444">
        <v>1.1489769183531676E-2</v>
      </c>
      <c r="AQ13" s="442">
        <v>1.0495622644753622E-3</v>
      </c>
      <c r="AR13" s="443">
        <v>1.7113434381227897E-2</v>
      </c>
      <c r="AS13" s="443">
        <v>0</v>
      </c>
      <c r="AT13" s="443">
        <v>0</v>
      </c>
      <c r="AU13" s="443">
        <v>0</v>
      </c>
      <c r="AV13" s="443">
        <v>-1.2063349819911421E-3</v>
      </c>
      <c r="AW13" s="443">
        <v>9.6824509931054594E-3</v>
      </c>
      <c r="AX13" s="443">
        <v>1.6348127626403773E-2</v>
      </c>
      <c r="AY13" s="443">
        <v>6.3264468583965152E-6</v>
      </c>
      <c r="AZ13" s="443">
        <v>2.8715678378684918E-3</v>
      </c>
      <c r="BA13" s="443">
        <v>2.2007957431406E-3</v>
      </c>
      <c r="BB13" s="443">
        <v>6.5323119100919366E-3</v>
      </c>
      <c r="BC13" s="443">
        <v>1.2393644188111225E-2</v>
      </c>
      <c r="BD13" s="443">
        <v>2.4967554750128927E-2</v>
      </c>
      <c r="BE13" s="443">
        <v>3.7402406032817158E-2</v>
      </c>
      <c r="BF13" s="443">
        <v>3.4547918411432676E-2</v>
      </c>
      <c r="BG13" s="443">
        <v>-1.6392708788480256E-2</v>
      </c>
      <c r="BH13" s="444">
        <v>2.9547284227974271E-3</v>
      </c>
    </row>
    <row r="14" spans="1:60">
      <c r="A14" s="387" t="s">
        <v>2</v>
      </c>
      <c r="B14" s="183" t="s">
        <v>403</v>
      </c>
      <c r="C14" s="442">
        <v>7.0067866781961582E-3</v>
      </c>
      <c r="D14" s="443">
        <v>7.5954057058169695E-3</v>
      </c>
      <c r="E14" s="443">
        <v>1.5769155270562062E-2</v>
      </c>
      <c r="F14" s="443">
        <v>7.1420957254024094E-3</v>
      </c>
      <c r="G14" s="443">
        <v>1.8227544476811058E-2</v>
      </c>
      <c r="H14" s="443">
        <v>1.1509632658118069E-2</v>
      </c>
      <c r="I14" s="443">
        <v>1.9474883367690137E-2</v>
      </c>
      <c r="J14" s="443">
        <v>1.9244304060004148E-2</v>
      </c>
      <c r="K14" s="443">
        <v>1.3030787407047049E-4</v>
      </c>
      <c r="L14" s="443">
        <v>0.21834074380696133</v>
      </c>
      <c r="M14" s="443">
        <v>1.328930258807738E-2</v>
      </c>
      <c r="N14" s="443">
        <v>8.8628780143784928E-4</v>
      </c>
      <c r="O14" s="443">
        <v>2.2089420577506391E-3</v>
      </c>
      <c r="P14" s="443">
        <v>6.3107640112588168E-3</v>
      </c>
      <c r="Q14" s="443">
        <v>7.408794860762874E-3</v>
      </c>
      <c r="R14" s="443">
        <v>2.9545894189859621E-2</v>
      </c>
      <c r="S14" s="443">
        <v>4.2450552690386563E-2</v>
      </c>
      <c r="T14" s="443">
        <v>1.5887091737962905E-2</v>
      </c>
      <c r="U14" s="443">
        <v>4.1894922234334747E-2</v>
      </c>
      <c r="V14" s="443">
        <v>4.3331609707641335E-2</v>
      </c>
      <c r="W14" s="443">
        <v>2.8164536729866237E-2</v>
      </c>
      <c r="X14" s="443">
        <v>5.9246246856448678E-2</v>
      </c>
      <c r="Y14" s="443">
        <v>1.3399502114474798E-2</v>
      </c>
      <c r="Z14" s="443">
        <v>1.3698480016657352E-5</v>
      </c>
      <c r="AA14" s="443">
        <v>3.9068157614483491E-2</v>
      </c>
      <c r="AB14" s="443">
        <v>1.415677546983185E-2</v>
      </c>
      <c r="AC14" s="443">
        <v>6.476778916239382E-3</v>
      </c>
      <c r="AD14" s="443">
        <v>2.8523886734733808E-3</v>
      </c>
      <c r="AE14" s="443">
        <v>5.6752096049221339E-4</v>
      </c>
      <c r="AF14" s="443">
        <v>2.3098398095143589E-3</v>
      </c>
      <c r="AG14" s="443">
        <v>3.4252150934889606E-3</v>
      </c>
      <c r="AH14" s="443">
        <v>1.9014917313422792E-3</v>
      </c>
      <c r="AI14" s="443">
        <v>3.9229334849989672E-3</v>
      </c>
      <c r="AJ14" s="443">
        <v>2.1262410329685793E-3</v>
      </c>
      <c r="AK14" s="443">
        <v>7.0919997757470429E-3</v>
      </c>
      <c r="AL14" s="443">
        <v>8.886885869033509E-3</v>
      </c>
      <c r="AM14" s="443">
        <v>2.646191860943821E-3</v>
      </c>
      <c r="AN14" s="443">
        <v>4.728400103961683E-2</v>
      </c>
      <c r="AO14" s="443">
        <v>4.0174069946399193E-3</v>
      </c>
      <c r="AP14" s="444">
        <v>1.3147607155621618E-2</v>
      </c>
      <c r="AQ14" s="442">
        <v>1.6961356048774197E-3</v>
      </c>
      <c r="AR14" s="443">
        <v>3.1766349957435482E-3</v>
      </c>
      <c r="AS14" s="443">
        <v>3.3601989237762878E-5</v>
      </c>
      <c r="AT14" s="443">
        <v>0</v>
      </c>
      <c r="AU14" s="443">
        <v>0</v>
      </c>
      <c r="AV14" s="443">
        <v>5.3940407051889638E-3</v>
      </c>
      <c r="AW14" s="443">
        <v>1.8583569702271844E-3</v>
      </c>
      <c r="AX14" s="443">
        <v>1.3787821925658274E-2</v>
      </c>
      <c r="AY14" s="443">
        <v>1.8288932678903667E-2</v>
      </c>
      <c r="AZ14" s="443">
        <v>3.25841478928902E-2</v>
      </c>
      <c r="BA14" s="443">
        <v>2.9237542792266764E-2</v>
      </c>
      <c r="BB14" s="443">
        <v>1.3386319758876355E-2</v>
      </c>
      <c r="BC14" s="443">
        <v>1.810635108701375E-2</v>
      </c>
      <c r="BD14" s="443">
        <v>1.936584463285362E-2</v>
      </c>
      <c r="BE14" s="443">
        <v>2.9064164524325104E-2</v>
      </c>
      <c r="BF14" s="443">
        <v>2.6837862540563268E-2</v>
      </c>
      <c r="BG14" s="443">
        <v>2.3789943710378339E-3</v>
      </c>
      <c r="BH14" s="444">
        <v>1.4386256251897529E-2</v>
      </c>
    </row>
    <row r="15" spans="1:60">
      <c r="A15" s="387" t="s">
        <v>3</v>
      </c>
      <c r="B15" s="183" t="s">
        <v>31</v>
      </c>
      <c r="C15" s="442">
        <v>2.2272882110945156E-3</v>
      </c>
      <c r="D15" s="443">
        <v>2.7788069655427936E-4</v>
      </c>
      <c r="E15" s="443">
        <v>4.3621453030600448E-5</v>
      </c>
      <c r="F15" s="443">
        <v>0</v>
      </c>
      <c r="G15" s="443">
        <v>3.697203576238023E-3</v>
      </c>
      <c r="H15" s="443">
        <v>5.9468500278758599E-4</v>
      </c>
      <c r="I15" s="443">
        <v>2.2555575224270943E-3</v>
      </c>
      <c r="J15" s="443">
        <v>7.061231567458766E-3</v>
      </c>
      <c r="K15" s="443">
        <v>1.1988324414483286E-3</v>
      </c>
      <c r="L15" s="443">
        <v>3.090274556263694E-3</v>
      </c>
      <c r="M15" s="443">
        <v>8.2073360000915183E-2</v>
      </c>
      <c r="N15" s="443">
        <v>5.1801872923311195E-3</v>
      </c>
      <c r="O15" s="443">
        <v>7.0715068166288869E-3</v>
      </c>
      <c r="P15" s="443">
        <v>4.0082514531673647E-3</v>
      </c>
      <c r="Q15" s="443">
        <v>3.3047490467783334E-3</v>
      </c>
      <c r="R15" s="443">
        <v>3.7113359071749021E-3</v>
      </c>
      <c r="S15" s="443">
        <v>5.546131594576926E-3</v>
      </c>
      <c r="T15" s="443">
        <v>2.4158496221819772E-2</v>
      </c>
      <c r="U15" s="443">
        <v>1.097132605927279E-2</v>
      </c>
      <c r="V15" s="443">
        <v>2.206127489335066E-3</v>
      </c>
      <c r="W15" s="443">
        <v>4.1867643193555489E-3</v>
      </c>
      <c r="X15" s="443">
        <v>7.6078858074256637E-3</v>
      </c>
      <c r="Y15" s="443">
        <v>5.3076475799750895E-2</v>
      </c>
      <c r="Z15" s="443">
        <v>5.1140992062187447E-5</v>
      </c>
      <c r="AA15" s="443">
        <v>4.680511182108626E-3</v>
      </c>
      <c r="AB15" s="443">
        <v>4.9455984174085062E-4</v>
      </c>
      <c r="AC15" s="443">
        <v>2.237925540325229E-4</v>
      </c>
      <c r="AD15" s="443">
        <v>9.3576723555643264E-6</v>
      </c>
      <c r="AE15" s="443">
        <v>7.2790731889218677E-5</v>
      </c>
      <c r="AF15" s="443">
        <v>3.7825960300426551E-5</v>
      </c>
      <c r="AG15" s="443">
        <v>3.7570915102255508E-6</v>
      </c>
      <c r="AH15" s="443">
        <v>1.9039537404894638E-4</v>
      </c>
      <c r="AI15" s="443">
        <v>1.6445534776986439E-3</v>
      </c>
      <c r="AJ15" s="443">
        <v>7.9037367362478814E-4</v>
      </c>
      <c r="AK15" s="443">
        <v>3.9804899927117787E-4</v>
      </c>
      <c r="AL15" s="443">
        <v>5.5225609713719639E-4</v>
      </c>
      <c r="AM15" s="443">
        <v>1.3511750367034032E-3</v>
      </c>
      <c r="AN15" s="443">
        <v>4.9938736865555271E-3</v>
      </c>
      <c r="AO15" s="443">
        <v>4.7020113570026001E-3</v>
      </c>
      <c r="AP15" s="444">
        <v>5.5109822813834142E-3</v>
      </c>
      <c r="AQ15" s="442">
        <v>7.737387342207448E-4</v>
      </c>
      <c r="AR15" s="443">
        <v>5.3704565311248737E-4</v>
      </c>
      <c r="AS15" s="443">
        <v>0</v>
      </c>
      <c r="AT15" s="443">
        <v>0</v>
      </c>
      <c r="AU15" s="443">
        <v>0</v>
      </c>
      <c r="AV15" s="443">
        <v>-8.9372188808658035E-2</v>
      </c>
      <c r="AW15" s="443">
        <v>8.0456057528610026E-5</v>
      </c>
      <c r="AX15" s="443">
        <v>5.4067136905041769E-3</v>
      </c>
      <c r="AY15" s="443">
        <v>3.1899045311662775E-3</v>
      </c>
      <c r="AZ15" s="443">
        <v>1.5499941944791472E-2</v>
      </c>
      <c r="BA15" s="443">
        <v>1.2618080190307626E-2</v>
      </c>
      <c r="BB15" s="443">
        <v>5.3594028238857219E-3</v>
      </c>
      <c r="BC15" s="443">
        <v>7.4224456763118613E-3</v>
      </c>
      <c r="BD15" s="443">
        <v>8.3330162075341222E-3</v>
      </c>
      <c r="BE15" s="443">
        <v>9.2567453653324451E-3</v>
      </c>
      <c r="BF15" s="443">
        <v>9.0446983221870135E-3</v>
      </c>
      <c r="BG15" s="443">
        <v>2.3437452626307539E-3</v>
      </c>
      <c r="BH15" s="444">
        <v>6.7312785489160127E-3</v>
      </c>
    </row>
    <row r="16" spans="1:60">
      <c r="A16" s="387" t="s">
        <v>4</v>
      </c>
      <c r="B16" s="183" t="s">
        <v>32</v>
      </c>
      <c r="C16" s="442">
        <v>2.6203390718759006E-5</v>
      </c>
      <c r="D16" s="443">
        <v>0</v>
      </c>
      <c r="E16" s="443">
        <v>3.0535017121420316E-4</v>
      </c>
      <c r="F16" s="443">
        <v>7.4618910563905769E-4</v>
      </c>
      <c r="G16" s="443">
        <v>0</v>
      </c>
      <c r="H16" s="443">
        <v>1.3628197980548846E-4</v>
      </c>
      <c r="I16" s="443">
        <v>2.4183002803743656E-3</v>
      </c>
      <c r="J16" s="443">
        <v>2.7880440510960073E-5</v>
      </c>
      <c r="K16" s="443">
        <v>0</v>
      </c>
      <c r="L16" s="443">
        <v>2.2838056766844852E-3</v>
      </c>
      <c r="M16" s="443">
        <v>6.9249278335576821E-3</v>
      </c>
      <c r="N16" s="443">
        <v>0.60626997743930888</v>
      </c>
      <c r="O16" s="443">
        <v>6.3990629168881035E-4</v>
      </c>
      <c r="P16" s="443">
        <v>0.20279183563506273</v>
      </c>
      <c r="Q16" s="443">
        <v>0.13712483123896563</v>
      </c>
      <c r="R16" s="443">
        <v>9.2197275341972265E-2</v>
      </c>
      <c r="S16" s="443">
        <v>1.8578258993236112E-2</v>
      </c>
      <c r="T16" s="443">
        <v>3.8187722475488666E-3</v>
      </c>
      <c r="U16" s="443">
        <v>4.3243667933570998E-2</v>
      </c>
      <c r="V16" s="443">
        <v>8.7581730474836205E-3</v>
      </c>
      <c r="W16" s="443">
        <v>7.1608321316180182E-2</v>
      </c>
      <c r="X16" s="443">
        <v>5.5475077728471449E-3</v>
      </c>
      <c r="Y16" s="443">
        <v>2.356452994844601E-2</v>
      </c>
      <c r="Z16" s="443">
        <v>0</v>
      </c>
      <c r="AA16" s="443">
        <v>3.1948881789137381E-5</v>
      </c>
      <c r="AB16" s="443">
        <v>0</v>
      </c>
      <c r="AC16" s="443">
        <v>0</v>
      </c>
      <c r="AD16" s="443">
        <v>0</v>
      </c>
      <c r="AE16" s="443">
        <v>0</v>
      </c>
      <c r="AF16" s="443">
        <v>2.8983528022404759E-4</v>
      </c>
      <c r="AG16" s="443">
        <v>0</v>
      </c>
      <c r="AH16" s="443">
        <v>2.7902770334759382E-5</v>
      </c>
      <c r="AI16" s="443">
        <v>0</v>
      </c>
      <c r="AJ16" s="443">
        <v>1.7416784346072899E-6</v>
      </c>
      <c r="AK16" s="443">
        <v>5.6063239333968717E-6</v>
      </c>
      <c r="AL16" s="443">
        <v>2.101032392787204E-4</v>
      </c>
      <c r="AM16" s="443">
        <v>2.7023500734068063E-5</v>
      </c>
      <c r="AN16" s="443">
        <v>1.8564586195373706E-5</v>
      </c>
      <c r="AO16" s="443">
        <v>4.9089847688796899E-3</v>
      </c>
      <c r="AP16" s="444">
        <v>5.8900772851735943E-2</v>
      </c>
      <c r="AQ16" s="442">
        <v>0</v>
      </c>
      <c r="AR16" s="443">
        <v>-1.254655481313475E-4</v>
      </c>
      <c r="AS16" s="443">
        <v>0</v>
      </c>
      <c r="AT16" s="443">
        <v>-1.0632551825516293E-3</v>
      </c>
      <c r="AU16" s="443">
        <v>-1.3007537660337078E-3</v>
      </c>
      <c r="AV16" s="443">
        <v>-0.30537508401261482</v>
      </c>
      <c r="AW16" s="443">
        <v>-1.167455796350826E-3</v>
      </c>
      <c r="AX16" s="443">
        <v>5.6704839120925485E-2</v>
      </c>
      <c r="AY16" s="443">
        <v>0.12994631872309198</v>
      </c>
      <c r="AZ16" s="443">
        <v>0.12936255885499154</v>
      </c>
      <c r="BA16" s="443">
        <v>0.12949922092848118</v>
      </c>
      <c r="BB16" s="443">
        <v>5.3849541304701119E-2</v>
      </c>
      <c r="BC16" s="443">
        <v>7.7052433963121669E-2</v>
      </c>
      <c r="BD16" s="443">
        <v>2.4429009530833157E-2</v>
      </c>
      <c r="BE16" s="443">
        <v>0.10459910348518492</v>
      </c>
      <c r="BF16" s="443">
        <v>8.6195623170424382E-2</v>
      </c>
      <c r="BG16" s="443">
        <v>2.7380915817191914E-2</v>
      </c>
      <c r="BH16" s="444">
        <v>7.3156942200037517E-2</v>
      </c>
    </row>
    <row r="17" spans="1:60">
      <c r="A17" s="387" t="s">
        <v>5</v>
      </c>
      <c r="B17" s="183" t="s">
        <v>33</v>
      </c>
      <c r="C17" s="442">
        <v>0</v>
      </c>
      <c r="D17" s="443">
        <v>0</v>
      </c>
      <c r="E17" s="443">
        <v>0</v>
      </c>
      <c r="F17" s="443">
        <v>5.3299221831361263E-5</v>
      </c>
      <c r="G17" s="443">
        <v>2.0217789690529795E-3</v>
      </c>
      <c r="H17" s="443">
        <v>0</v>
      </c>
      <c r="I17" s="443">
        <v>1.0221387253530375E-3</v>
      </c>
      <c r="J17" s="443">
        <v>5.7229704229326828E-3</v>
      </c>
      <c r="K17" s="443">
        <v>0</v>
      </c>
      <c r="L17" s="443">
        <v>2.2623949984655681E-3</v>
      </c>
      <c r="M17" s="443">
        <v>8.0956067129091171E-3</v>
      </c>
      <c r="N17" s="443">
        <v>1.1388061429639064E-2</v>
      </c>
      <c r="O17" s="443">
        <v>0.43894679378025547</v>
      </c>
      <c r="P17" s="443">
        <v>6.8202928106786465E-2</v>
      </c>
      <c r="Q17" s="443">
        <v>4.0174398765633577E-2</v>
      </c>
      <c r="R17" s="443">
        <v>1.7130757406744575E-2</v>
      </c>
      <c r="S17" s="443">
        <v>2.0877040809786487E-2</v>
      </c>
      <c r="T17" s="443">
        <v>2.5142072066446013E-2</v>
      </c>
      <c r="U17" s="443">
        <v>8.2803164969276755E-2</v>
      </c>
      <c r="V17" s="443">
        <v>4.6794736591439477E-2</v>
      </c>
      <c r="W17" s="443">
        <v>2.0085813129124608E-2</v>
      </c>
      <c r="X17" s="443">
        <v>1.8523738045765299E-2</v>
      </c>
      <c r="Y17" s="443">
        <v>8.4551997507872935E-3</v>
      </c>
      <c r="Z17" s="443">
        <v>1.7625377621432458E-4</v>
      </c>
      <c r="AA17" s="443">
        <v>2.3429179978700745E-4</v>
      </c>
      <c r="AB17" s="443">
        <v>5.6199982016005753E-6</v>
      </c>
      <c r="AC17" s="443">
        <v>1.2510142772004386E-5</v>
      </c>
      <c r="AD17" s="443">
        <v>0</v>
      </c>
      <c r="AE17" s="443">
        <v>0</v>
      </c>
      <c r="AF17" s="443">
        <v>1.5228633367704196E-5</v>
      </c>
      <c r="AG17" s="443">
        <v>6.6375283347318062E-5</v>
      </c>
      <c r="AH17" s="443">
        <v>1.7316131001865383E-4</v>
      </c>
      <c r="AI17" s="443">
        <v>9.903539525026244E-5</v>
      </c>
      <c r="AJ17" s="443">
        <v>1.283965341992494E-3</v>
      </c>
      <c r="AK17" s="443">
        <v>2.0743398553568426E-4</v>
      </c>
      <c r="AL17" s="443">
        <v>6.7575189427049006E-4</v>
      </c>
      <c r="AM17" s="443">
        <v>3.4750532975215648E-4</v>
      </c>
      <c r="AN17" s="443">
        <v>9.4679389596405894E-4</v>
      </c>
      <c r="AO17" s="443">
        <v>3.7998195616409276E-3</v>
      </c>
      <c r="AP17" s="444">
        <v>1.2644303287091735E-2</v>
      </c>
      <c r="AQ17" s="442">
        <v>8.5970970468971642E-5</v>
      </c>
      <c r="AR17" s="443">
        <v>6.0558701736942728E-4</v>
      </c>
      <c r="AS17" s="443">
        <v>0</v>
      </c>
      <c r="AT17" s="443">
        <v>0</v>
      </c>
      <c r="AU17" s="443">
        <v>-1.5833294715541344E-3</v>
      </c>
      <c r="AV17" s="443">
        <v>-0.13302428179985179</v>
      </c>
      <c r="AW17" s="443">
        <v>-2.9587972727925383E-4</v>
      </c>
      <c r="AX17" s="443">
        <v>1.2148754603131506E-2</v>
      </c>
      <c r="AY17" s="443">
        <v>8.8729792503545561E-3</v>
      </c>
      <c r="AZ17" s="443">
        <v>1.5702903962728304E-2</v>
      </c>
      <c r="BA17" s="443">
        <v>1.4103973094101678E-2</v>
      </c>
      <c r="BB17" s="443">
        <v>5.767155476392778E-3</v>
      </c>
      <c r="BC17" s="443">
        <v>1.269528020983845E-2</v>
      </c>
      <c r="BD17" s="443">
        <v>4.3376510557664623E-2</v>
      </c>
      <c r="BE17" s="443">
        <v>2.0599712797465912E-2</v>
      </c>
      <c r="BF17" s="443">
        <v>2.5828250379719121E-2</v>
      </c>
      <c r="BG17" s="443">
        <v>-1.0648731000052701E-2</v>
      </c>
      <c r="BH17" s="444">
        <v>7.099926557883076E-3</v>
      </c>
    </row>
    <row r="18" spans="1:60">
      <c r="A18" s="387" t="s">
        <v>6</v>
      </c>
      <c r="B18" s="183" t="s">
        <v>34</v>
      </c>
      <c r="C18" s="442">
        <v>1.582684799413044E-3</v>
      </c>
      <c r="D18" s="443">
        <v>7.4101519081141163E-4</v>
      </c>
      <c r="E18" s="443">
        <v>1.7666688477393183E-3</v>
      </c>
      <c r="F18" s="443">
        <v>2.5850122588210213E-2</v>
      </c>
      <c r="G18" s="443">
        <v>8.8258328659272609E-3</v>
      </c>
      <c r="H18" s="443">
        <v>1.6725515703400855E-3</v>
      </c>
      <c r="I18" s="443">
        <v>6.0528885411967586E-3</v>
      </c>
      <c r="J18" s="443">
        <v>1.0563286899933019E-2</v>
      </c>
      <c r="K18" s="443">
        <v>1.0772117589825561E-3</v>
      </c>
      <c r="L18" s="443">
        <v>7.7381759529536031E-3</v>
      </c>
      <c r="M18" s="443">
        <v>1.0722960940508921E-2</v>
      </c>
      <c r="N18" s="443">
        <v>4.8209003926191806E-4</v>
      </c>
      <c r="O18" s="443">
        <v>1.5798816354124865E-3</v>
      </c>
      <c r="P18" s="443">
        <v>9.0720561123876747E-2</v>
      </c>
      <c r="Q18" s="443">
        <v>3.5915500793733214E-2</v>
      </c>
      <c r="R18" s="443">
        <v>3.4044904384449917E-2</v>
      </c>
      <c r="S18" s="443">
        <v>3.4738096967573504E-2</v>
      </c>
      <c r="T18" s="443">
        <v>1.5462436770124275E-2</v>
      </c>
      <c r="U18" s="443">
        <v>3.0054113510699941E-2</v>
      </c>
      <c r="V18" s="443">
        <v>2.3029113398695032E-2</v>
      </c>
      <c r="W18" s="443">
        <v>1.844573811367398E-2</v>
      </c>
      <c r="X18" s="443">
        <v>1.5539139535442654E-2</v>
      </c>
      <c r="Y18" s="443">
        <v>9.503286033668551E-2</v>
      </c>
      <c r="Z18" s="443">
        <v>5.9999342472959205E-4</v>
      </c>
      <c r="AA18" s="443">
        <v>7.8807241746538866E-4</v>
      </c>
      <c r="AB18" s="443">
        <v>1.5173995144321555E-4</v>
      </c>
      <c r="AC18" s="443">
        <v>2.6149673433148056E-3</v>
      </c>
      <c r="AD18" s="443">
        <v>1.139934632405109E-4</v>
      </c>
      <c r="AE18" s="443">
        <v>3.1676305783994737E-4</v>
      </c>
      <c r="AF18" s="443">
        <v>1.7945225062007556E-3</v>
      </c>
      <c r="AG18" s="443">
        <v>4.7464589412516122E-4</v>
      </c>
      <c r="AH18" s="443">
        <v>3.9285459291909753E-3</v>
      </c>
      <c r="AI18" s="443">
        <v>1.7543412872903633E-4</v>
      </c>
      <c r="AJ18" s="443">
        <v>3.3370558807075675E-4</v>
      </c>
      <c r="AK18" s="443">
        <v>2.2481358972921456E-3</v>
      </c>
      <c r="AL18" s="443">
        <v>1.9320944192195814E-3</v>
      </c>
      <c r="AM18" s="443">
        <v>2.4789839501517751E-3</v>
      </c>
      <c r="AN18" s="443">
        <v>3.7129172390747411E-4</v>
      </c>
      <c r="AO18" s="443">
        <v>5.8164835748023141E-3</v>
      </c>
      <c r="AP18" s="444">
        <v>1.2266979395446014E-2</v>
      </c>
      <c r="AQ18" s="442">
        <v>2.002407187173131E-3</v>
      </c>
      <c r="AR18" s="443">
        <v>1.0324354165676096E-3</v>
      </c>
      <c r="AS18" s="443">
        <v>2.8801705060939609E-6</v>
      </c>
      <c r="AT18" s="443">
        <v>6.2775213729985495E-4</v>
      </c>
      <c r="AU18" s="443">
        <v>4.1211842292394746E-3</v>
      </c>
      <c r="AV18" s="443">
        <v>-5.9989315318730939E-2</v>
      </c>
      <c r="AW18" s="443">
        <v>1.2197194518816345E-3</v>
      </c>
      <c r="AX18" s="443">
        <v>1.2590024663456318E-2</v>
      </c>
      <c r="AY18" s="443">
        <v>7.5053664773133619E-3</v>
      </c>
      <c r="AZ18" s="443">
        <v>4.0257692819592239E-2</v>
      </c>
      <c r="BA18" s="443">
        <v>3.2590155062825095E-2</v>
      </c>
      <c r="BB18" s="443">
        <v>1.4428191637185329E-2</v>
      </c>
      <c r="BC18" s="443">
        <v>1.8180491126009717E-2</v>
      </c>
      <c r="BD18" s="443">
        <v>1.3672277387530789E-2</v>
      </c>
      <c r="BE18" s="443">
        <v>2.4986026167272486E-2</v>
      </c>
      <c r="BF18" s="443">
        <v>2.2388893711962194E-2</v>
      </c>
      <c r="BG18" s="443">
        <v>7.9139917810911072E-3</v>
      </c>
      <c r="BH18" s="444">
        <v>1.6387484633677025E-2</v>
      </c>
    </row>
    <row r="19" spans="1:60">
      <c r="A19" s="387" t="s">
        <v>7</v>
      </c>
      <c r="B19" s="183" t="s">
        <v>277</v>
      </c>
      <c r="C19" s="442">
        <v>0</v>
      </c>
      <c r="D19" s="443">
        <v>0</v>
      </c>
      <c r="E19" s="443">
        <v>0</v>
      </c>
      <c r="F19" s="443">
        <v>2.238567316917173E-3</v>
      </c>
      <c r="G19" s="443">
        <v>0</v>
      </c>
      <c r="H19" s="443">
        <v>0</v>
      </c>
      <c r="I19" s="443">
        <v>7.2805970660621395E-4</v>
      </c>
      <c r="J19" s="443">
        <v>4.4880709115204019E-5</v>
      </c>
      <c r="K19" s="443">
        <v>0</v>
      </c>
      <c r="L19" s="443">
        <v>3.8182376157068737E-4</v>
      </c>
      <c r="M19" s="443">
        <v>1.1477991618396818E-3</v>
      </c>
      <c r="N19" s="443">
        <v>5.8945506983989979E-5</v>
      </c>
      <c r="O19" s="443">
        <v>0</v>
      </c>
      <c r="P19" s="443">
        <v>1.3016244461047596E-3</v>
      </c>
      <c r="Q19" s="443">
        <v>0.16138098452591132</v>
      </c>
      <c r="R19" s="443">
        <v>3.6690563314533402E-2</v>
      </c>
      <c r="S19" s="443">
        <v>1.4288339023316826E-2</v>
      </c>
      <c r="T19" s="443">
        <v>1.9921313932429901E-3</v>
      </c>
      <c r="U19" s="443">
        <v>1.2411734087583356E-2</v>
      </c>
      <c r="V19" s="443">
        <v>1.4577110704395925E-3</v>
      </c>
      <c r="W19" s="443">
        <v>1.4864567275930413E-2</v>
      </c>
      <c r="X19" s="443">
        <v>1.7260855220753229E-4</v>
      </c>
      <c r="Y19" s="443">
        <v>7.0909005508486243E-3</v>
      </c>
      <c r="Z19" s="443">
        <v>0</v>
      </c>
      <c r="AA19" s="443">
        <v>1.1315228966986156E-2</v>
      </c>
      <c r="AB19" s="443">
        <v>0</v>
      </c>
      <c r="AC19" s="443">
        <v>4.1700475906681285E-6</v>
      </c>
      <c r="AD19" s="443">
        <v>0</v>
      </c>
      <c r="AE19" s="443">
        <v>0</v>
      </c>
      <c r="AF19" s="443">
        <v>1.036529561479221E-4</v>
      </c>
      <c r="AG19" s="443">
        <v>0</v>
      </c>
      <c r="AH19" s="443">
        <v>2.8477239135769135E-4</v>
      </c>
      <c r="AI19" s="443">
        <v>0</v>
      </c>
      <c r="AJ19" s="443">
        <v>0</v>
      </c>
      <c r="AK19" s="443">
        <v>0</v>
      </c>
      <c r="AL19" s="443">
        <v>1.9341794131971565E-2</v>
      </c>
      <c r="AM19" s="443">
        <v>6.7558751835170156E-6</v>
      </c>
      <c r="AN19" s="443">
        <v>0</v>
      </c>
      <c r="AO19" s="443">
        <v>0</v>
      </c>
      <c r="AP19" s="444">
        <v>7.7064426283386363E-3</v>
      </c>
      <c r="AQ19" s="442">
        <v>0</v>
      </c>
      <c r="AR19" s="443">
        <v>4.8211298587508529E-5</v>
      </c>
      <c r="AS19" s="443">
        <v>0</v>
      </c>
      <c r="AT19" s="443">
        <v>5.7596258597261696E-3</v>
      </c>
      <c r="AU19" s="443">
        <v>4.5459000422398747E-2</v>
      </c>
      <c r="AV19" s="443">
        <v>0.33026005135540354</v>
      </c>
      <c r="AW19" s="443">
        <v>9.1244100259861832E-3</v>
      </c>
      <c r="AX19" s="443">
        <v>1.2368152987877728E-2</v>
      </c>
      <c r="AY19" s="443">
        <v>9.652314984436941E-2</v>
      </c>
      <c r="AZ19" s="443">
        <v>5.3153600124972139E-2</v>
      </c>
      <c r="BA19" s="443">
        <v>6.3306700594608301E-2</v>
      </c>
      <c r="BB19" s="443">
        <v>3.1937777579672005E-2</v>
      </c>
      <c r="BC19" s="443">
        <v>2.6606572256163825E-2</v>
      </c>
      <c r="BD19" s="443">
        <v>2.3501252537553162E-2</v>
      </c>
      <c r="BE19" s="443">
        <v>2.4255821074885667E-2</v>
      </c>
      <c r="BF19" s="443">
        <v>2.4082605770549822E-2</v>
      </c>
      <c r="BG19" s="443">
        <v>3.8365622584789018E-2</v>
      </c>
      <c r="BH19" s="444">
        <v>2.7681918115479182E-2</v>
      </c>
    </row>
    <row r="20" spans="1:60">
      <c r="A20" s="387" t="s">
        <v>8</v>
      </c>
      <c r="B20" s="183" t="s">
        <v>278</v>
      </c>
      <c r="C20" s="442">
        <v>0</v>
      </c>
      <c r="D20" s="443">
        <v>9.2626898851426453E-5</v>
      </c>
      <c r="E20" s="443">
        <v>0</v>
      </c>
      <c r="F20" s="443">
        <v>2.9314572007248696E-3</v>
      </c>
      <c r="G20" s="443">
        <v>0</v>
      </c>
      <c r="H20" s="443">
        <v>0</v>
      </c>
      <c r="I20" s="443">
        <v>3.7116769356395217E-5</v>
      </c>
      <c r="J20" s="443">
        <v>0</v>
      </c>
      <c r="K20" s="443">
        <v>8.6871916046980331E-6</v>
      </c>
      <c r="L20" s="443">
        <v>2.544302261681309E-3</v>
      </c>
      <c r="M20" s="443">
        <v>1.1096662993200911E-3</v>
      </c>
      <c r="N20" s="443">
        <v>7.7190544859986879E-5</v>
      </c>
      <c r="O20" s="443">
        <v>1.7353390961052483E-4</v>
      </c>
      <c r="P20" s="443">
        <v>5.7484497198609721E-4</v>
      </c>
      <c r="Q20" s="443">
        <v>3.4299289349138764E-3</v>
      </c>
      <c r="R20" s="443">
        <v>0.16471427694396276</v>
      </c>
      <c r="S20" s="443">
        <v>1.8031336925357956E-3</v>
      </c>
      <c r="T20" s="443">
        <v>2.8414413289202523E-3</v>
      </c>
      <c r="U20" s="443">
        <v>1.7520599471632147E-3</v>
      </c>
      <c r="V20" s="443">
        <v>4.9837729712812206E-4</v>
      </c>
      <c r="W20" s="443">
        <v>1.529079142721157E-3</v>
      </c>
      <c r="X20" s="443">
        <v>4.5883286029850352E-5</v>
      </c>
      <c r="Y20" s="443">
        <v>6.1007443447989538E-5</v>
      </c>
      <c r="Z20" s="443">
        <v>9.1323200111049004E-6</v>
      </c>
      <c r="AA20" s="443">
        <v>2.7689030883919062E-4</v>
      </c>
      <c r="AB20" s="443">
        <v>0</v>
      </c>
      <c r="AC20" s="443">
        <v>3.1275356930010964E-6</v>
      </c>
      <c r="AD20" s="443">
        <v>0</v>
      </c>
      <c r="AE20" s="443">
        <v>0</v>
      </c>
      <c r="AF20" s="443">
        <v>6.1405779708484652E-5</v>
      </c>
      <c r="AG20" s="443">
        <v>1.2523638367418503E-6</v>
      </c>
      <c r="AH20" s="443">
        <v>1.3951385167379691E-5</v>
      </c>
      <c r="AI20" s="443">
        <v>0</v>
      </c>
      <c r="AJ20" s="443">
        <v>0</v>
      </c>
      <c r="AK20" s="443">
        <v>0</v>
      </c>
      <c r="AL20" s="443">
        <v>2.2678853723772513E-2</v>
      </c>
      <c r="AM20" s="443">
        <v>8.0226017804264567E-6</v>
      </c>
      <c r="AN20" s="443">
        <v>0</v>
      </c>
      <c r="AO20" s="443">
        <v>0</v>
      </c>
      <c r="AP20" s="444">
        <v>5.0599903918449578E-3</v>
      </c>
      <c r="AQ20" s="442">
        <v>0</v>
      </c>
      <c r="AR20" s="443">
        <v>2.5225877402069866E-5</v>
      </c>
      <c r="AS20" s="443">
        <v>0</v>
      </c>
      <c r="AT20" s="443">
        <v>3.3964006261827571E-3</v>
      </c>
      <c r="AU20" s="443">
        <v>7.7388989827807259E-2</v>
      </c>
      <c r="AV20" s="443">
        <v>2.0335361124993536E-2</v>
      </c>
      <c r="AW20" s="443">
        <v>1.3799150490807708E-2</v>
      </c>
      <c r="AX20" s="443">
        <v>1.2286184632109981E-2</v>
      </c>
      <c r="AY20" s="443">
        <v>0.10237923913198949</v>
      </c>
      <c r="AZ20" s="443">
        <v>3.297233166953243E-2</v>
      </c>
      <c r="BA20" s="443">
        <v>4.9220951019110032E-2</v>
      </c>
      <c r="BB20" s="443">
        <v>2.8713443452306874E-2</v>
      </c>
      <c r="BC20" s="443">
        <v>2.2610245958994385E-2</v>
      </c>
      <c r="BD20" s="443">
        <v>1.966687356391222E-2</v>
      </c>
      <c r="BE20" s="443">
        <v>2.4860519723357212E-2</v>
      </c>
      <c r="BF20" s="443">
        <v>2.3668290050886068E-2</v>
      </c>
      <c r="BG20" s="443">
        <v>3.2841865449864158E-2</v>
      </c>
      <c r="BH20" s="444">
        <v>2.2159462107594702E-2</v>
      </c>
    </row>
    <row r="21" spans="1:60">
      <c r="A21" s="387" t="s">
        <v>9</v>
      </c>
      <c r="B21" s="183" t="s">
        <v>279</v>
      </c>
      <c r="C21" s="442">
        <v>8.3326782485653643E-4</v>
      </c>
      <c r="D21" s="443">
        <v>0</v>
      </c>
      <c r="E21" s="443">
        <v>2.1810726515300224E-5</v>
      </c>
      <c r="F21" s="443">
        <v>0</v>
      </c>
      <c r="G21" s="443">
        <v>0</v>
      </c>
      <c r="H21" s="443">
        <v>0</v>
      </c>
      <c r="I21" s="443">
        <v>0</v>
      </c>
      <c r="J21" s="443">
        <v>2.7200429766790314E-6</v>
      </c>
      <c r="K21" s="443">
        <v>0</v>
      </c>
      <c r="L21" s="443">
        <v>0</v>
      </c>
      <c r="M21" s="443">
        <v>0</v>
      </c>
      <c r="N21" s="443">
        <v>0</v>
      </c>
      <c r="O21" s="443">
        <v>0</v>
      </c>
      <c r="P21" s="443">
        <v>2.1928691029442399E-5</v>
      </c>
      <c r="Q21" s="443">
        <v>2.1345489073186655E-3</v>
      </c>
      <c r="R21" s="443">
        <v>6.5828720226201523E-3</v>
      </c>
      <c r="S21" s="443">
        <v>0.13735434995321252</v>
      </c>
      <c r="T21" s="443">
        <v>8.7428963966776997E-5</v>
      </c>
      <c r="U21" s="443">
        <v>6.0366191004651863E-4</v>
      </c>
      <c r="V21" s="443">
        <v>5.2729338603999269E-4</v>
      </c>
      <c r="W21" s="443">
        <v>4.5552706168173844E-4</v>
      </c>
      <c r="X21" s="443">
        <v>1.1361575588343897E-4</v>
      </c>
      <c r="Y21" s="443">
        <v>2.262134407496249E-4</v>
      </c>
      <c r="Z21" s="443">
        <v>0</v>
      </c>
      <c r="AA21" s="443">
        <v>1.0117145899893504E-4</v>
      </c>
      <c r="AB21" s="443">
        <v>2.8099991008002876E-5</v>
      </c>
      <c r="AC21" s="443">
        <v>8.7501498610852895E-4</v>
      </c>
      <c r="AD21" s="443">
        <v>1.1059067329303296E-5</v>
      </c>
      <c r="AE21" s="443">
        <v>0</v>
      </c>
      <c r="AF21" s="443">
        <v>3.0457266735408392E-5</v>
      </c>
      <c r="AG21" s="443">
        <v>3.1309095918546253E-5</v>
      </c>
      <c r="AH21" s="443">
        <v>2.5678755405135916E-3</v>
      </c>
      <c r="AI21" s="443">
        <v>0</v>
      </c>
      <c r="AJ21" s="443">
        <v>1.0618316744426802E-2</v>
      </c>
      <c r="AK21" s="443">
        <v>0</v>
      </c>
      <c r="AL21" s="443">
        <v>7.6423048485733027E-3</v>
      </c>
      <c r="AM21" s="443">
        <v>4.6995556745340239E-4</v>
      </c>
      <c r="AN21" s="443">
        <v>2.4709464226042401E-2</v>
      </c>
      <c r="AO21" s="443">
        <v>0</v>
      </c>
      <c r="AP21" s="444">
        <v>2.4525026225293883E-3</v>
      </c>
      <c r="AQ21" s="442">
        <v>1.418521012738032E-3</v>
      </c>
      <c r="AR21" s="443">
        <v>1.1220536652328578E-3</v>
      </c>
      <c r="AS21" s="443">
        <v>2.4001420884116338E-6</v>
      </c>
      <c r="AT21" s="443">
        <v>1.6767521150669668E-2</v>
      </c>
      <c r="AU21" s="443">
        <v>4.9590571506035297E-2</v>
      </c>
      <c r="AV21" s="443">
        <v>0.15603081324211143</v>
      </c>
      <c r="AW21" s="443">
        <v>1.041521928888553E-2</v>
      </c>
      <c r="AX21" s="443">
        <v>7.9431358959391116E-3</v>
      </c>
      <c r="AY21" s="443">
        <v>5.4795281680920429E-3</v>
      </c>
      <c r="AZ21" s="443">
        <v>5.4926701200477459E-3</v>
      </c>
      <c r="BA21" s="443">
        <v>5.4895935015576601E-3</v>
      </c>
      <c r="BB21" s="443">
        <v>8.3412923592754463E-3</v>
      </c>
      <c r="BC21" s="443">
        <v>7.2573180439377376E-3</v>
      </c>
      <c r="BD21" s="443">
        <v>1.7717140408869198E-2</v>
      </c>
      <c r="BE21" s="443">
        <v>7.9488196451287709E-3</v>
      </c>
      <c r="BF21" s="443">
        <v>1.0191190709158257E-2</v>
      </c>
      <c r="BG21" s="443">
        <v>6.8275304509159617E-3</v>
      </c>
      <c r="BH21" s="444">
        <v>6.0073300427952031E-3</v>
      </c>
    </row>
    <row r="22" spans="1:60">
      <c r="A22" s="387" t="s">
        <v>10</v>
      </c>
      <c r="B22" s="183" t="s">
        <v>280</v>
      </c>
      <c r="C22" s="442">
        <v>0</v>
      </c>
      <c r="D22" s="443">
        <v>0</v>
      </c>
      <c r="E22" s="443">
        <v>0</v>
      </c>
      <c r="F22" s="443">
        <v>0</v>
      </c>
      <c r="G22" s="443">
        <v>5.1694680875811285E-7</v>
      </c>
      <c r="H22" s="443">
        <v>0</v>
      </c>
      <c r="I22" s="443">
        <v>1.1420544417352375E-5</v>
      </c>
      <c r="J22" s="443">
        <v>4.7600752091883053E-6</v>
      </c>
      <c r="K22" s="443">
        <v>0</v>
      </c>
      <c r="L22" s="443">
        <v>0</v>
      </c>
      <c r="M22" s="443">
        <v>0</v>
      </c>
      <c r="N22" s="443">
        <v>3.5086611299994034E-7</v>
      </c>
      <c r="O22" s="443">
        <v>3.9768187619078608E-5</v>
      </c>
      <c r="P22" s="443">
        <v>7.0547731711863267E-3</v>
      </c>
      <c r="Q22" s="443">
        <v>2.9848448882097236E-3</v>
      </c>
      <c r="R22" s="443">
        <v>9.6466933317579853E-3</v>
      </c>
      <c r="S22" s="443">
        <v>0.14178100044010136</v>
      </c>
      <c r="T22" s="443">
        <v>0.32269718353837507</v>
      </c>
      <c r="U22" s="443">
        <v>8.501288183088955E-2</v>
      </c>
      <c r="V22" s="443">
        <v>0.31852602788191348</v>
      </c>
      <c r="W22" s="443">
        <v>7.2102918925062692E-3</v>
      </c>
      <c r="X22" s="443">
        <v>1.4333064588372302E-3</v>
      </c>
      <c r="Y22" s="443">
        <v>3.5416710532638174E-4</v>
      </c>
      <c r="Z22" s="443">
        <v>4.5661600055524502E-6</v>
      </c>
      <c r="AA22" s="443">
        <v>2.6624068157614482E-5</v>
      </c>
      <c r="AB22" s="443">
        <v>0</v>
      </c>
      <c r="AC22" s="443">
        <v>2.8147821237009867E-5</v>
      </c>
      <c r="AD22" s="443">
        <v>4.3385571830343702E-5</v>
      </c>
      <c r="AE22" s="443">
        <v>0</v>
      </c>
      <c r="AF22" s="443">
        <v>5.4037086143466497E-6</v>
      </c>
      <c r="AG22" s="443">
        <v>8.6914050269884405E-4</v>
      </c>
      <c r="AH22" s="443">
        <v>1.8694856124288788E-3</v>
      </c>
      <c r="AI22" s="443">
        <v>1.594752821801369E-3</v>
      </c>
      <c r="AJ22" s="443">
        <v>3.4833568692145798E-6</v>
      </c>
      <c r="AK22" s="443">
        <v>0</v>
      </c>
      <c r="AL22" s="443">
        <v>2.4980366306711167E-2</v>
      </c>
      <c r="AM22" s="443">
        <v>1.0978297173215151E-5</v>
      </c>
      <c r="AN22" s="443">
        <v>3.5978168046634243E-2</v>
      </c>
      <c r="AO22" s="443">
        <v>0</v>
      </c>
      <c r="AP22" s="444">
        <v>1.3701400554414572E-2</v>
      </c>
      <c r="AQ22" s="442">
        <v>3.5821237695404851E-5</v>
      </c>
      <c r="AR22" s="443">
        <v>4.7721717414244671E-4</v>
      </c>
      <c r="AS22" s="443">
        <v>0</v>
      </c>
      <c r="AT22" s="443">
        <v>0</v>
      </c>
      <c r="AU22" s="443">
        <v>0</v>
      </c>
      <c r="AV22" s="443">
        <v>-0.28217898564461369</v>
      </c>
      <c r="AW22" s="443">
        <v>-4.9655155877523401E-4</v>
      </c>
      <c r="AX22" s="443">
        <v>1.307056758427089E-2</v>
      </c>
      <c r="AY22" s="443">
        <v>3.6552284507466858E-2</v>
      </c>
      <c r="AZ22" s="443">
        <v>1.0545701303976316E-2</v>
      </c>
      <c r="BA22" s="443">
        <v>1.6634015659218401E-2</v>
      </c>
      <c r="BB22" s="443">
        <v>6.7162466128386535E-3</v>
      </c>
      <c r="BC22" s="443">
        <v>1.4066627937691048E-2</v>
      </c>
      <c r="BD22" s="443">
        <v>4.7311669923220563E-2</v>
      </c>
      <c r="BE22" s="443">
        <v>2.1971056415498427E-2</v>
      </c>
      <c r="BF22" s="443">
        <v>2.7788131821682417E-2</v>
      </c>
      <c r="BG22" s="443">
        <v>-1.0526764155018973E-2</v>
      </c>
      <c r="BH22" s="444">
        <v>8.2205271794869687E-3</v>
      </c>
    </row>
    <row r="23" spans="1:60">
      <c r="A23" s="387" t="s">
        <v>11</v>
      </c>
      <c r="B23" s="183" t="s">
        <v>35</v>
      </c>
      <c r="C23" s="442">
        <v>3.6684747006262609E-5</v>
      </c>
      <c r="D23" s="443">
        <v>0</v>
      </c>
      <c r="E23" s="443">
        <v>1.4176972234945147E-3</v>
      </c>
      <c r="F23" s="443">
        <v>1.5989766549408379E-4</v>
      </c>
      <c r="G23" s="443">
        <v>5.1694680875811285E-7</v>
      </c>
      <c r="H23" s="443">
        <v>0</v>
      </c>
      <c r="I23" s="443">
        <v>7.4233538712790433E-5</v>
      </c>
      <c r="J23" s="443">
        <v>3.4000537208487894E-6</v>
      </c>
      <c r="K23" s="443">
        <v>0</v>
      </c>
      <c r="L23" s="443">
        <v>2.1410678218917049E-5</v>
      </c>
      <c r="M23" s="443">
        <v>3.0506290015672606E-5</v>
      </c>
      <c r="N23" s="443">
        <v>0</v>
      </c>
      <c r="O23" s="443">
        <v>3.6152897835526007E-6</v>
      </c>
      <c r="P23" s="443">
        <v>8.2545858375115326E-4</v>
      </c>
      <c r="Q23" s="443">
        <v>2.2808702876726556E-2</v>
      </c>
      <c r="R23" s="443">
        <v>2.0824718145814727E-2</v>
      </c>
      <c r="S23" s="443">
        <v>2.2355439524519627E-2</v>
      </c>
      <c r="T23" s="443">
        <v>3.9624055454942859E-2</v>
      </c>
      <c r="U23" s="443">
        <v>0.15129718563913197</v>
      </c>
      <c r="V23" s="443">
        <v>2.4201065472829082E-2</v>
      </c>
      <c r="W23" s="443">
        <v>2.3518693480901607E-2</v>
      </c>
      <c r="X23" s="443">
        <v>1.3371700500127818E-3</v>
      </c>
      <c r="Y23" s="443">
        <v>8.4379233066250309E-3</v>
      </c>
      <c r="Z23" s="443">
        <v>2.7396960033314705E-6</v>
      </c>
      <c r="AA23" s="443">
        <v>2.0234291799787007E-4</v>
      </c>
      <c r="AB23" s="443">
        <v>0</v>
      </c>
      <c r="AC23" s="443">
        <v>2.1128241126051851E-4</v>
      </c>
      <c r="AD23" s="443">
        <v>2.5520924606084528E-6</v>
      </c>
      <c r="AE23" s="443">
        <v>1.1412106270767334E-5</v>
      </c>
      <c r="AF23" s="443">
        <v>1.9797223378015453E-4</v>
      </c>
      <c r="AG23" s="443">
        <v>1.0770328995979913E-4</v>
      </c>
      <c r="AH23" s="443">
        <v>1.6396980920249779E-3</v>
      </c>
      <c r="AI23" s="443">
        <v>4.3349207292400592E-4</v>
      </c>
      <c r="AJ23" s="443">
        <v>7.280215856658472E-5</v>
      </c>
      <c r="AK23" s="443">
        <v>0</v>
      </c>
      <c r="AL23" s="443">
        <v>1.2231964668440516E-2</v>
      </c>
      <c r="AM23" s="443">
        <v>1.7311930157762353E-4</v>
      </c>
      <c r="AN23" s="443">
        <v>0</v>
      </c>
      <c r="AO23" s="443">
        <v>1.1569283022873215E-3</v>
      </c>
      <c r="AP23" s="444">
        <v>9.6730958208632485E-3</v>
      </c>
      <c r="AQ23" s="442">
        <v>5.2531845080311217E-3</v>
      </c>
      <c r="AR23" s="443">
        <v>1.0726059667332082E-2</v>
      </c>
      <c r="AS23" s="443">
        <v>0</v>
      </c>
      <c r="AT23" s="443">
        <v>1.0997432755321834E-2</v>
      </c>
      <c r="AU23" s="443">
        <v>5.0624196683344225E-2</v>
      </c>
      <c r="AV23" s="443">
        <v>0.24812587243869233</v>
      </c>
      <c r="AW23" s="443">
        <v>1.6160615392367756E-2</v>
      </c>
      <c r="AX23" s="443">
        <v>1.8035836335300492E-2</v>
      </c>
      <c r="AY23" s="443">
        <v>0.14437006743442224</v>
      </c>
      <c r="AZ23" s="443">
        <v>6.6614253028728879E-2</v>
      </c>
      <c r="BA23" s="443">
        <v>8.4817407104969975E-2</v>
      </c>
      <c r="BB23" s="443">
        <v>4.5068448707622832E-2</v>
      </c>
      <c r="BC23" s="443">
        <v>3.6702721213023919E-2</v>
      </c>
      <c r="BD23" s="443">
        <v>4.6007036256008438E-2</v>
      </c>
      <c r="BE23" s="443">
        <v>2.6309434925417111E-2</v>
      </c>
      <c r="BF23" s="443">
        <v>3.0831126250139094E-2</v>
      </c>
      <c r="BG23" s="443">
        <v>5.6718773394130735E-2</v>
      </c>
      <c r="BH23" s="444">
        <v>3.9204337366369586E-2</v>
      </c>
    </row>
    <row r="24" spans="1:60">
      <c r="A24" s="387" t="s">
        <v>12</v>
      </c>
      <c r="B24" s="183" t="s">
        <v>404</v>
      </c>
      <c r="C24" s="442">
        <v>1.0481356287503603E-5</v>
      </c>
      <c r="D24" s="443">
        <v>0</v>
      </c>
      <c r="E24" s="443">
        <v>4.3621453030600448E-5</v>
      </c>
      <c r="F24" s="443">
        <v>0</v>
      </c>
      <c r="G24" s="443">
        <v>2.2228712776598853E-5</v>
      </c>
      <c r="H24" s="443">
        <v>0</v>
      </c>
      <c r="I24" s="443">
        <v>0</v>
      </c>
      <c r="J24" s="443">
        <v>2.5160397534281043E-5</v>
      </c>
      <c r="K24" s="443">
        <v>0</v>
      </c>
      <c r="L24" s="443">
        <v>5.3526695547292622E-6</v>
      </c>
      <c r="M24" s="443">
        <v>7.6265725039181514E-6</v>
      </c>
      <c r="N24" s="443">
        <v>3.5086611299994034E-7</v>
      </c>
      <c r="O24" s="443">
        <v>0</v>
      </c>
      <c r="P24" s="443">
        <v>3.9158376838290004E-5</v>
      </c>
      <c r="Q24" s="443">
        <v>4.8681067608266697E-4</v>
      </c>
      <c r="R24" s="443">
        <v>1.9923526093448287E-4</v>
      </c>
      <c r="S24" s="443">
        <v>3.8455457897682848E-5</v>
      </c>
      <c r="T24" s="443">
        <v>4.0592018984575034E-5</v>
      </c>
      <c r="U24" s="443">
        <v>5.5652128366544562E-5</v>
      </c>
      <c r="V24" s="443">
        <v>1.3884825516917613E-2</v>
      </c>
      <c r="W24" s="443">
        <v>1.1490292744954572E-3</v>
      </c>
      <c r="X24" s="443">
        <v>5.6807877941719487E-5</v>
      </c>
      <c r="Y24" s="443">
        <v>1.7044291943832121E-3</v>
      </c>
      <c r="Z24" s="443">
        <v>1.2785248015546862E-5</v>
      </c>
      <c r="AA24" s="443">
        <v>1.0649627263045793E-5</v>
      </c>
      <c r="AB24" s="443">
        <v>1.6859994604801726E-5</v>
      </c>
      <c r="AC24" s="443">
        <v>2.9572587497154811E-4</v>
      </c>
      <c r="AD24" s="443">
        <v>1.4291717779407336E-4</v>
      </c>
      <c r="AE24" s="443">
        <v>6.4154543359989336E-5</v>
      </c>
      <c r="AF24" s="443">
        <v>1.4344390139902017E-4</v>
      </c>
      <c r="AG24" s="443">
        <v>1.9536875853172863E-4</v>
      </c>
      <c r="AH24" s="443">
        <v>1.3352296274898093E-3</v>
      </c>
      <c r="AI24" s="443">
        <v>1.256334728317615E-4</v>
      </c>
      <c r="AJ24" s="443">
        <v>2.5080169458344974E-5</v>
      </c>
      <c r="AK24" s="443">
        <v>7.2882211134159334E-5</v>
      </c>
      <c r="AL24" s="443">
        <v>1.9823481202175452E-3</v>
      </c>
      <c r="AM24" s="443">
        <v>1.2625041749197424E-4</v>
      </c>
      <c r="AN24" s="443">
        <v>0</v>
      </c>
      <c r="AO24" s="443">
        <v>0</v>
      </c>
      <c r="AP24" s="444">
        <v>5.4401377956050337E-4</v>
      </c>
      <c r="AQ24" s="442">
        <v>6.4120015474774682E-4</v>
      </c>
      <c r="AR24" s="443">
        <v>1.001616696609949E-2</v>
      </c>
      <c r="AS24" s="443">
        <v>0</v>
      </c>
      <c r="AT24" s="443">
        <v>3.2372393030381898E-2</v>
      </c>
      <c r="AU24" s="443">
        <v>2.2531750483255061E-2</v>
      </c>
      <c r="AV24" s="443">
        <v>-0.10398607544763644</v>
      </c>
      <c r="AW24" s="443">
        <v>1.0508179285506188E-2</v>
      </c>
      <c r="AX24" s="443">
        <v>6.1352102629477897E-3</v>
      </c>
      <c r="AY24" s="443">
        <v>3.8013968794663337E-2</v>
      </c>
      <c r="AZ24" s="443">
        <v>3.3187064475584907E-2</v>
      </c>
      <c r="BA24" s="443">
        <v>3.4317074928218332E-2</v>
      </c>
      <c r="BB24" s="443">
        <v>2.0532877053804209E-2</v>
      </c>
      <c r="BC24" s="443">
        <v>1.4012647365477183E-2</v>
      </c>
      <c r="BD24" s="443">
        <v>4.4224220625074633E-2</v>
      </c>
      <c r="BE24" s="443">
        <v>1.7271407020290912E-3</v>
      </c>
      <c r="BF24" s="443">
        <v>1.1482576117183932E-2</v>
      </c>
      <c r="BG24" s="443">
        <v>2.7938689820713174E-2</v>
      </c>
      <c r="BH24" s="444">
        <v>1.5090594182969539E-2</v>
      </c>
    </row>
    <row r="25" spans="1:60">
      <c r="A25" s="387" t="s">
        <v>13</v>
      </c>
      <c r="B25" s="183" t="s">
        <v>197</v>
      </c>
      <c r="C25" s="442">
        <v>0</v>
      </c>
      <c r="D25" s="443">
        <v>0</v>
      </c>
      <c r="E25" s="443">
        <v>4.4537503544243059E-2</v>
      </c>
      <c r="F25" s="443">
        <v>1.0659844366272253E-4</v>
      </c>
      <c r="G25" s="443">
        <v>5.1694680875811285E-7</v>
      </c>
      <c r="H25" s="443">
        <v>0</v>
      </c>
      <c r="I25" s="443">
        <v>0</v>
      </c>
      <c r="J25" s="443">
        <v>0</v>
      </c>
      <c r="K25" s="443">
        <v>0</v>
      </c>
      <c r="L25" s="443">
        <v>0</v>
      </c>
      <c r="M25" s="443">
        <v>0</v>
      </c>
      <c r="N25" s="443">
        <v>0</v>
      </c>
      <c r="O25" s="443">
        <v>0</v>
      </c>
      <c r="P25" s="443">
        <v>0</v>
      </c>
      <c r="Q25" s="443">
        <v>0</v>
      </c>
      <c r="R25" s="443">
        <v>1.303137607856356E-3</v>
      </c>
      <c r="S25" s="443">
        <v>0</v>
      </c>
      <c r="T25" s="443">
        <v>0</v>
      </c>
      <c r="U25" s="443">
        <v>0</v>
      </c>
      <c r="V25" s="443">
        <v>0</v>
      </c>
      <c r="W25" s="443">
        <v>0.34343987753159388</v>
      </c>
      <c r="X25" s="443">
        <v>2.1849183823738266E-6</v>
      </c>
      <c r="Y25" s="443">
        <v>1.6196666402121115E-6</v>
      </c>
      <c r="Z25" s="443">
        <v>0</v>
      </c>
      <c r="AA25" s="443">
        <v>0</v>
      </c>
      <c r="AB25" s="443">
        <v>0</v>
      </c>
      <c r="AC25" s="443">
        <v>4.8650555224461496E-6</v>
      </c>
      <c r="AD25" s="443">
        <v>0</v>
      </c>
      <c r="AE25" s="443">
        <v>0</v>
      </c>
      <c r="AF25" s="443">
        <v>1.3673347779247697E-2</v>
      </c>
      <c r="AG25" s="443">
        <v>0</v>
      </c>
      <c r="AH25" s="443">
        <v>4.6179084904026781E-3</v>
      </c>
      <c r="AI25" s="443">
        <v>5.036657244156204E-5</v>
      </c>
      <c r="AJ25" s="443">
        <v>0</v>
      </c>
      <c r="AK25" s="443">
        <v>0</v>
      </c>
      <c r="AL25" s="443">
        <v>2.1996686463417178E-2</v>
      </c>
      <c r="AM25" s="443">
        <v>2.7023500734068063E-5</v>
      </c>
      <c r="AN25" s="443">
        <v>0</v>
      </c>
      <c r="AO25" s="443">
        <v>0</v>
      </c>
      <c r="AP25" s="444">
        <v>1.1928517297810607E-2</v>
      </c>
      <c r="AQ25" s="442">
        <v>0</v>
      </c>
      <c r="AR25" s="443">
        <v>8.1409051127791718E-3</v>
      </c>
      <c r="AS25" s="443">
        <v>0</v>
      </c>
      <c r="AT25" s="443">
        <v>3.0453825560759214E-2</v>
      </c>
      <c r="AU25" s="443">
        <v>4.0649620506953067E-2</v>
      </c>
      <c r="AV25" s="443">
        <v>0.13609181932548642</v>
      </c>
      <c r="AW25" s="443">
        <v>1.3202614250528643E-2</v>
      </c>
      <c r="AX25" s="443">
        <v>1.8653034820287441E-2</v>
      </c>
      <c r="AY25" s="443">
        <v>0.13420676808786169</v>
      </c>
      <c r="AZ25" s="443">
        <v>3.9530174036987685E-2</v>
      </c>
      <c r="BA25" s="443">
        <v>6.1694595335822423E-2</v>
      </c>
      <c r="BB25" s="443">
        <v>3.3620086016586552E-2</v>
      </c>
      <c r="BC25" s="443">
        <v>3.0684076406179057E-2</v>
      </c>
      <c r="BD25" s="443">
        <v>2.3882590843419028E-2</v>
      </c>
      <c r="BE25" s="443">
        <v>3.8124947803394822E-2</v>
      </c>
      <c r="BF25" s="443">
        <v>3.4855537440748242E-2</v>
      </c>
      <c r="BG25" s="443">
        <v>3.2609122735472798E-2</v>
      </c>
      <c r="BH25" s="444">
        <v>2.8906809007270596E-2</v>
      </c>
    </row>
    <row r="26" spans="1:60">
      <c r="A26" s="387" t="s">
        <v>14</v>
      </c>
      <c r="B26" s="183" t="s">
        <v>55</v>
      </c>
      <c r="C26" s="442">
        <v>1.0324135943191048E-3</v>
      </c>
      <c r="D26" s="443">
        <v>3.0566876620970731E-3</v>
      </c>
      <c r="E26" s="443">
        <v>6.3251106894370648E-3</v>
      </c>
      <c r="F26" s="443">
        <v>5.8096151796183772E-3</v>
      </c>
      <c r="G26" s="443">
        <v>8.6748843977698907E-3</v>
      </c>
      <c r="H26" s="443">
        <v>1.5585702781391314E-2</v>
      </c>
      <c r="I26" s="443">
        <v>1.5066553222592122E-2</v>
      </c>
      <c r="J26" s="443">
        <v>4.3330284618496974E-3</v>
      </c>
      <c r="K26" s="443">
        <v>1.1892765306831608E-2</v>
      </c>
      <c r="L26" s="443">
        <v>2.0928937958991415E-3</v>
      </c>
      <c r="M26" s="443">
        <v>1.2633417352740418E-2</v>
      </c>
      <c r="N26" s="443">
        <v>7.8267703826896701E-3</v>
      </c>
      <c r="O26" s="443">
        <v>3.2877445291627352E-2</v>
      </c>
      <c r="P26" s="443">
        <v>5.9787009756701176E-3</v>
      </c>
      <c r="Q26" s="443">
        <v>9.726940937347002E-4</v>
      </c>
      <c r="R26" s="443">
        <v>3.6186683439495609E-3</v>
      </c>
      <c r="S26" s="443">
        <v>1.066925315227934E-2</v>
      </c>
      <c r="T26" s="443">
        <v>6.4978455005308185E-3</v>
      </c>
      <c r="U26" s="443">
        <v>3.0772353332089346E-3</v>
      </c>
      <c r="V26" s="443">
        <v>6.8037856263224858E-3</v>
      </c>
      <c r="W26" s="443">
        <v>2.2607639357538128E-3</v>
      </c>
      <c r="X26" s="443">
        <v>5.7830419744670437E-2</v>
      </c>
      <c r="Y26" s="443">
        <v>3.2819845019498085E-3</v>
      </c>
      <c r="Z26" s="443">
        <v>1.1934115790511885E-2</v>
      </c>
      <c r="AA26" s="443">
        <v>3.8232161874334398E-3</v>
      </c>
      <c r="AB26" s="443">
        <v>4.0014387195396097E-3</v>
      </c>
      <c r="AC26" s="443">
        <v>6.7311518192701373E-3</v>
      </c>
      <c r="AD26" s="443">
        <v>1.6022036467699868E-2</v>
      </c>
      <c r="AE26" s="443">
        <v>7.0323249452296002E-5</v>
      </c>
      <c r="AF26" s="443">
        <v>2.5441642648819365E-3</v>
      </c>
      <c r="AG26" s="443">
        <v>1.8471114228105549E-2</v>
      </c>
      <c r="AH26" s="443">
        <v>8.8788256544635822E-3</v>
      </c>
      <c r="AI26" s="443">
        <v>1.7495875883183507E-2</v>
      </c>
      <c r="AJ26" s="443">
        <v>3.9208664919879307E-3</v>
      </c>
      <c r="AK26" s="443">
        <v>4.9520659303694564E-2</v>
      </c>
      <c r="AL26" s="443">
        <v>7.4931475871006237E-3</v>
      </c>
      <c r="AM26" s="443">
        <v>6.3479892193121761E-3</v>
      </c>
      <c r="AN26" s="443">
        <v>6.3230980581442844E-2</v>
      </c>
      <c r="AO26" s="443">
        <v>1.7194714217481292E-3</v>
      </c>
      <c r="AP26" s="444">
        <v>7.4796376006800247E-3</v>
      </c>
      <c r="AQ26" s="442">
        <v>1.9939891963147112E-2</v>
      </c>
      <c r="AR26" s="443">
        <v>1.2173975242294967E-2</v>
      </c>
      <c r="AS26" s="443">
        <v>2.4001420884116339E-7</v>
      </c>
      <c r="AT26" s="443">
        <v>3.7952847967587067E-3</v>
      </c>
      <c r="AU26" s="443">
        <v>8.681013309555426E-3</v>
      </c>
      <c r="AV26" s="443">
        <v>1.6664656108363349E-2</v>
      </c>
      <c r="AW26" s="443">
        <v>9.0996831351974131E-3</v>
      </c>
      <c r="AX26" s="443">
        <v>1.2134214650965451E-2</v>
      </c>
      <c r="AY26" s="443">
        <v>1.5494293544933726E-2</v>
      </c>
      <c r="AZ26" s="443">
        <v>2.5457692382391539E-2</v>
      </c>
      <c r="BA26" s="443">
        <v>2.3125194349318322E-2</v>
      </c>
      <c r="BB26" s="443">
        <v>1.5005102398542145E-2</v>
      </c>
      <c r="BC26" s="443">
        <v>1.5206429789932056E-2</v>
      </c>
      <c r="BD26" s="443">
        <v>4.062473345029808E-2</v>
      </c>
      <c r="BE26" s="443">
        <v>1.8169110432220734E-2</v>
      </c>
      <c r="BF26" s="443">
        <v>2.3323920608745888E-2</v>
      </c>
      <c r="BG26" s="443">
        <v>8.1978580275358145E-3</v>
      </c>
      <c r="BH26" s="444">
        <v>1.1747940863951584E-2</v>
      </c>
    </row>
    <row r="27" spans="1:60">
      <c r="A27" s="387" t="s">
        <v>15</v>
      </c>
      <c r="B27" s="183" t="s">
        <v>36</v>
      </c>
      <c r="C27" s="442">
        <v>2.767078059900951E-3</v>
      </c>
      <c r="D27" s="443">
        <v>1.2041496850685438E-3</v>
      </c>
      <c r="E27" s="443">
        <v>1.3086435909180135E-3</v>
      </c>
      <c r="F27" s="443">
        <v>7.4085918345592151E-3</v>
      </c>
      <c r="G27" s="443">
        <v>6.5186992584398027E-4</v>
      </c>
      <c r="H27" s="443">
        <v>1.7592764665799417E-3</v>
      </c>
      <c r="I27" s="443">
        <v>3.6717050301787887E-3</v>
      </c>
      <c r="J27" s="443">
        <v>3.4292941828480889E-3</v>
      </c>
      <c r="K27" s="443">
        <v>1.2248940162624226E-3</v>
      </c>
      <c r="L27" s="443">
        <v>3.0349636375314915E-3</v>
      </c>
      <c r="M27" s="443">
        <v>5.636037080395514E-3</v>
      </c>
      <c r="N27" s="443">
        <v>4.0746081702683077E-3</v>
      </c>
      <c r="O27" s="443">
        <v>2.9283847246776066E-3</v>
      </c>
      <c r="P27" s="443">
        <v>3.0230266919159879E-3</v>
      </c>
      <c r="Q27" s="443">
        <v>1.6811195347388099E-3</v>
      </c>
      <c r="R27" s="443">
        <v>1.6668577935158189E-3</v>
      </c>
      <c r="S27" s="443">
        <v>9.0583967492319586E-4</v>
      </c>
      <c r="T27" s="443">
        <v>2.8008493099356772E-3</v>
      </c>
      <c r="U27" s="443">
        <v>1.6682543891524181E-3</v>
      </c>
      <c r="V27" s="443">
        <v>1.7468719595582982E-3</v>
      </c>
      <c r="W27" s="443">
        <v>1.1987554254782591E-3</v>
      </c>
      <c r="X27" s="443">
        <v>1.5250730308969309E-3</v>
      </c>
      <c r="Y27" s="443">
        <v>8.2009120882739917E-4</v>
      </c>
      <c r="Z27" s="443">
        <v>1.5923113171362507E-2</v>
      </c>
      <c r="AA27" s="443">
        <v>2.9350372736954206E-2</v>
      </c>
      <c r="AB27" s="443">
        <v>3.1640589875011238E-3</v>
      </c>
      <c r="AC27" s="443">
        <v>3.4375092305740937E-3</v>
      </c>
      <c r="AD27" s="443">
        <v>2.5614501329640172E-3</v>
      </c>
      <c r="AE27" s="443">
        <v>9.0174145657338865E-3</v>
      </c>
      <c r="AF27" s="443">
        <v>5.9372020284539648E-3</v>
      </c>
      <c r="AG27" s="443">
        <v>2.3819960174829994E-3</v>
      </c>
      <c r="AH27" s="443">
        <v>8.9395552134274702E-3</v>
      </c>
      <c r="AI27" s="443">
        <v>5.3484772600584591E-3</v>
      </c>
      <c r="AJ27" s="443">
        <v>2.291700484256272E-3</v>
      </c>
      <c r="AK27" s="443">
        <v>1.5193137859505523E-3</v>
      </c>
      <c r="AL27" s="443">
        <v>1.3873229158480392E-3</v>
      </c>
      <c r="AM27" s="443">
        <v>2.2201494821832792E-3</v>
      </c>
      <c r="AN27" s="443">
        <v>0</v>
      </c>
      <c r="AO27" s="443">
        <v>1.326752640237754E-4</v>
      </c>
      <c r="AP27" s="444">
        <v>3.9107696247182777E-3</v>
      </c>
      <c r="AQ27" s="442">
        <v>0</v>
      </c>
      <c r="AR27" s="443">
        <v>0</v>
      </c>
      <c r="AS27" s="443">
        <v>0</v>
      </c>
      <c r="AT27" s="443">
        <v>0.73360422581813756</v>
      </c>
      <c r="AU27" s="443">
        <v>0.30333263554978152</v>
      </c>
      <c r="AV27" s="443">
        <v>0</v>
      </c>
      <c r="AW27" s="443">
        <v>7.9607241438559934E-2</v>
      </c>
      <c r="AX27" s="443">
        <v>4.6273847457714345E-2</v>
      </c>
      <c r="AY27" s="443">
        <v>0</v>
      </c>
      <c r="AZ27" s="443">
        <v>0</v>
      </c>
      <c r="BA27" s="443">
        <v>0</v>
      </c>
      <c r="BB27" s="443">
        <v>4.6088738624937349E-2</v>
      </c>
      <c r="BC27" s="443">
        <v>3.3339312175192967E-2</v>
      </c>
      <c r="BD27" s="443">
        <v>0</v>
      </c>
      <c r="BE27" s="443">
        <v>0</v>
      </c>
      <c r="BF27" s="443">
        <v>0</v>
      </c>
      <c r="BG27" s="443">
        <v>8.3802906508370731E-2</v>
      </c>
      <c r="BH27" s="444">
        <v>4.7543657400995087E-2</v>
      </c>
    </row>
    <row r="28" spans="1:60">
      <c r="A28" s="387" t="s">
        <v>16</v>
      </c>
      <c r="B28" s="183" t="s">
        <v>198</v>
      </c>
      <c r="C28" s="442">
        <v>8.9877630165343392E-3</v>
      </c>
      <c r="D28" s="443">
        <v>3.7050759540570581E-3</v>
      </c>
      <c r="E28" s="443">
        <v>5.0382778250343523E-3</v>
      </c>
      <c r="F28" s="443">
        <v>2.7342500799488328E-2</v>
      </c>
      <c r="G28" s="443">
        <v>1.545774347548509E-2</v>
      </c>
      <c r="H28" s="443">
        <v>2.5447562410952116E-2</v>
      </c>
      <c r="I28" s="443">
        <v>4.6204667576503371E-2</v>
      </c>
      <c r="J28" s="443">
        <v>3.7954119675090867E-2</v>
      </c>
      <c r="K28" s="443">
        <v>1.1189102786851066E-2</v>
      </c>
      <c r="L28" s="443">
        <v>3.2308713432345829E-2</v>
      </c>
      <c r="M28" s="443">
        <v>5.6753139287906929E-2</v>
      </c>
      <c r="N28" s="443">
        <v>5.366251592054988E-2</v>
      </c>
      <c r="O28" s="443">
        <v>4.4634367667740406E-2</v>
      </c>
      <c r="P28" s="443">
        <v>2.3922635578048128E-2</v>
      </c>
      <c r="Q28" s="443">
        <v>1.1118755841728114E-2</v>
      </c>
      <c r="R28" s="443">
        <v>9.9385961559178091E-3</v>
      </c>
      <c r="S28" s="443">
        <v>1.1233266534778689E-2</v>
      </c>
      <c r="T28" s="443">
        <v>2.7290326609629677E-2</v>
      </c>
      <c r="U28" s="443">
        <v>1.0308083635327972E-2</v>
      </c>
      <c r="V28" s="443">
        <v>4.6878082965361931E-3</v>
      </c>
      <c r="W28" s="443">
        <v>1.586086622955012E-2</v>
      </c>
      <c r="X28" s="443">
        <v>1.4603994467786655E-2</v>
      </c>
      <c r="Y28" s="443">
        <v>3.4223556107681919E-3</v>
      </c>
      <c r="Z28" s="443">
        <v>9.0268417149766397E-2</v>
      </c>
      <c r="AA28" s="443">
        <v>4.4888178913738017E-2</v>
      </c>
      <c r="AB28" s="443">
        <v>9.2246650481071849E-2</v>
      </c>
      <c r="AC28" s="443">
        <v>2.8240952299868123E-2</v>
      </c>
      <c r="AD28" s="443">
        <v>5.1467197955603798E-3</v>
      </c>
      <c r="AE28" s="443">
        <v>3.7579757514332218E-3</v>
      </c>
      <c r="AF28" s="443">
        <v>1.5384849671282581E-2</v>
      </c>
      <c r="AG28" s="443">
        <v>5.7796591065636385E-3</v>
      </c>
      <c r="AH28" s="443">
        <v>1.2046610757174499E-2</v>
      </c>
      <c r="AI28" s="443">
        <v>1.8795786185411237E-2</v>
      </c>
      <c r="AJ28" s="443">
        <v>1.2144723724516632E-2</v>
      </c>
      <c r="AK28" s="443">
        <v>4.6644615125861974E-3</v>
      </c>
      <c r="AL28" s="443">
        <v>5.6091684135173899E-3</v>
      </c>
      <c r="AM28" s="443">
        <v>3.5576438716400607E-2</v>
      </c>
      <c r="AN28" s="443">
        <v>0</v>
      </c>
      <c r="AO28" s="443">
        <v>4.5640290824178744E-3</v>
      </c>
      <c r="AP28" s="444">
        <v>2.1585467763038133E-2</v>
      </c>
      <c r="AQ28" s="442">
        <v>2.7403246836984709E-4</v>
      </c>
      <c r="AR28" s="443">
        <v>1.5783931066306964E-2</v>
      </c>
      <c r="AS28" s="443">
        <v>0</v>
      </c>
      <c r="AT28" s="443">
        <v>0</v>
      </c>
      <c r="AU28" s="443">
        <v>0</v>
      </c>
      <c r="AV28" s="443">
        <v>0</v>
      </c>
      <c r="AW28" s="443">
        <v>8.9151212477001762E-3</v>
      </c>
      <c r="AX28" s="443">
        <v>2.5764845203721968E-2</v>
      </c>
      <c r="AY28" s="443">
        <v>2.6818633421463487E-4</v>
      </c>
      <c r="AZ28" s="443">
        <v>5.5621177699300252E-3</v>
      </c>
      <c r="BA28" s="443">
        <v>4.3227731584699796E-3</v>
      </c>
      <c r="BB28" s="443">
        <v>6.9815203645594483E-3</v>
      </c>
      <c r="BC28" s="443">
        <v>1.9771325048452467E-2</v>
      </c>
      <c r="BD28" s="443">
        <v>3.2543668222551453E-5</v>
      </c>
      <c r="BE28" s="443">
        <v>2.5805063234916469E-4</v>
      </c>
      <c r="BF28" s="443">
        <v>2.0628428444506244E-4</v>
      </c>
      <c r="BG28" s="443">
        <v>1.2525659748688155E-2</v>
      </c>
      <c r="BH28" s="444">
        <v>2.8107087703317258E-2</v>
      </c>
    </row>
    <row r="29" spans="1:60">
      <c r="A29" s="387" t="s">
        <v>17</v>
      </c>
      <c r="B29" s="183" t="s">
        <v>281</v>
      </c>
      <c r="C29" s="442">
        <v>9.3284070958782068E-4</v>
      </c>
      <c r="D29" s="443">
        <v>9.2626898851426453E-5</v>
      </c>
      <c r="E29" s="443">
        <v>3.0535017121420316E-4</v>
      </c>
      <c r="F29" s="443">
        <v>4.1573393028461782E-3</v>
      </c>
      <c r="G29" s="443">
        <v>2.1386089478323128E-3</v>
      </c>
      <c r="H29" s="443">
        <v>1.4495446942947407E-3</v>
      </c>
      <c r="I29" s="443">
        <v>2.158482894879599E-3</v>
      </c>
      <c r="J29" s="443">
        <v>2.322236691339723E-3</v>
      </c>
      <c r="K29" s="443">
        <v>1.7461255125443046E-3</v>
      </c>
      <c r="L29" s="443">
        <v>9.5277518074180867E-4</v>
      </c>
      <c r="M29" s="443">
        <v>1.4223557719807353E-3</v>
      </c>
      <c r="N29" s="443">
        <v>1.1845239974877986E-3</v>
      </c>
      <c r="O29" s="443">
        <v>9.7612824155920215E-4</v>
      </c>
      <c r="P29" s="443">
        <v>6.9701910772156203E-4</v>
      </c>
      <c r="Q29" s="443">
        <v>4.6548373217809294E-4</v>
      </c>
      <c r="R29" s="443">
        <v>4.9461311871525689E-4</v>
      </c>
      <c r="S29" s="443">
        <v>4.059187222533189E-4</v>
      </c>
      <c r="T29" s="443">
        <v>1.8890901142821458E-3</v>
      </c>
      <c r="U29" s="443">
        <v>5.6306859288503903E-4</v>
      </c>
      <c r="V29" s="443">
        <v>1.8370221191070711E-4</v>
      </c>
      <c r="W29" s="443">
        <v>5.4521172684714896E-4</v>
      </c>
      <c r="X29" s="443">
        <v>1.0400211500099414E-3</v>
      </c>
      <c r="Y29" s="443">
        <v>8.6490198587326752E-4</v>
      </c>
      <c r="Z29" s="443">
        <v>8.6939686505718662E-4</v>
      </c>
      <c r="AA29" s="443">
        <v>8.3296059637912673E-2</v>
      </c>
      <c r="AB29" s="443">
        <v>9.2842370290441515E-3</v>
      </c>
      <c r="AC29" s="443">
        <v>3.2373469462220238E-3</v>
      </c>
      <c r="AD29" s="443">
        <v>1.3151783147002227E-3</v>
      </c>
      <c r="AE29" s="443">
        <v>3.8832004851070473E-4</v>
      </c>
      <c r="AF29" s="443">
        <v>2.2901899600076439E-3</v>
      </c>
      <c r="AG29" s="443">
        <v>3.2336034264674575E-3</v>
      </c>
      <c r="AH29" s="443">
        <v>4.1936222473711897E-3</v>
      </c>
      <c r="AI29" s="443">
        <v>8.4813912492324763E-3</v>
      </c>
      <c r="AJ29" s="443">
        <v>4.7446803915571793E-3</v>
      </c>
      <c r="AK29" s="443">
        <v>2.3322307562930987E-3</v>
      </c>
      <c r="AL29" s="443">
        <v>9.3664344838757796E-4</v>
      </c>
      <c r="AM29" s="443">
        <v>8.6314750313409277E-3</v>
      </c>
      <c r="AN29" s="443">
        <v>0</v>
      </c>
      <c r="AO29" s="443">
        <v>1.7300854428700314E-3</v>
      </c>
      <c r="AP29" s="444">
        <v>2.9120677215787069E-3</v>
      </c>
      <c r="AQ29" s="442">
        <v>2.5433078763737447E-4</v>
      </c>
      <c r="AR29" s="443">
        <v>6.1925380029087757E-3</v>
      </c>
      <c r="AS29" s="443">
        <v>-3.7178200949496208E-4</v>
      </c>
      <c r="AT29" s="443">
        <v>0</v>
      </c>
      <c r="AU29" s="443">
        <v>0</v>
      </c>
      <c r="AV29" s="443">
        <v>0</v>
      </c>
      <c r="AW29" s="443">
        <v>3.4289828476395958E-3</v>
      </c>
      <c r="AX29" s="443">
        <v>4.6635272694804256E-3</v>
      </c>
      <c r="AY29" s="443">
        <v>3.2429916721954312E-4</v>
      </c>
      <c r="AZ29" s="443">
        <v>0</v>
      </c>
      <c r="BA29" s="443">
        <v>7.5920595171102416E-5</v>
      </c>
      <c r="BB29" s="443">
        <v>2.0171813015408273E-3</v>
      </c>
      <c r="BC29" s="443">
        <v>3.3811925674565907E-3</v>
      </c>
      <c r="BD29" s="443">
        <v>1.2859997926653396E-5</v>
      </c>
      <c r="BE29" s="443">
        <v>0</v>
      </c>
      <c r="BF29" s="443">
        <v>2.95208234164955E-6</v>
      </c>
      <c r="BG29" s="443">
        <v>3.6654142798131411E-3</v>
      </c>
      <c r="BH29" s="444">
        <v>4.820505227963694E-3</v>
      </c>
    </row>
    <row r="30" spans="1:60">
      <c r="A30" s="387" t="s">
        <v>18</v>
      </c>
      <c r="B30" s="183" t="s">
        <v>282</v>
      </c>
      <c r="C30" s="442">
        <v>4.6117967665015852E-4</v>
      </c>
      <c r="D30" s="443">
        <v>0</v>
      </c>
      <c r="E30" s="443">
        <v>0</v>
      </c>
      <c r="F30" s="443">
        <v>2.1852680950858118E-3</v>
      </c>
      <c r="G30" s="443">
        <v>7.2579331949639047E-4</v>
      </c>
      <c r="H30" s="443">
        <v>1.6106052158830454E-4</v>
      </c>
      <c r="I30" s="443">
        <v>1.0564003586050947E-3</v>
      </c>
      <c r="J30" s="443">
        <v>2.4949594203588416E-3</v>
      </c>
      <c r="K30" s="443">
        <v>1.2162068246577247E-4</v>
      </c>
      <c r="L30" s="443">
        <v>5.8879365102021881E-5</v>
      </c>
      <c r="M30" s="443">
        <v>2.2422123161519366E-3</v>
      </c>
      <c r="N30" s="443">
        <v>9.2277787718984317E-5</v>
      </c>
      <c r="O30" s="443">
        <v>5.4229346753289011E-5</v>
      </c>
      <c r="P30" s="443">
        <v>8.3015758897174801E-5</v>
      </c>
      <c r="Q30" s="443">
        <v>1.8637894455736392E-4</v>
      </c>
      <c r="R30" s="443">
        <v>2.3166890806335219E-5</v>
      </c>
      <c r="S30" s="443">
        <v>1.2818485965894282E-4</v>
      </c>
      <c r="T30" s="443">
        <v>5.7765565478049084E-4</v>
      </c>
      <c r="U30" s="443">
        <v>1.5582595942632477E-4</v>
      </c>
      <c r="V30" s="443">
        <v>1.7009464065806214E-4</v>
      </c>
      <c r="W30" s="443">
        <v>2.1835108083341028E-3</v>
      </c>
      <c r="X30" s="443">
        <v>2.1630691985500883E-4</v>
      </c>
      <c r="Y30" s="443">
        <v>1.7006499722227171E-3</v>
      </c>
      <c r="Z30" s="443">
        <v>6.0410296873458919E-3</v>
      </c>
      <c r="AA30" s="443">
        <v>1.8210862619808307E-3</v>
      </c>
      <c r="AB30" s="443">
        <v>0</v>
      </c>
      <c r="AC30" s="443">
        <v>1.3966184389079339E-3</v>
      </c>
      <c r="AD30" s="443">
        <v>3.1424765164958751E-3</v>
      </c>
      <c r="AE30" s="443">
        <v>1.2337412184613334E-5</v>
      </c>
      <c r="AF30" s="443">
        <v>5.9686417876647089E-3</v>
      </c>
      <c r="AG30" s="443">
        <v>6.2229959047702538E-3</v>
      </c>
      <c r="AH30" s="443">
        <v>2.9557240481667468E-2</v>
      </c>
      <c r="AI30" s="443">
        <v>4.8431137860099772E-3</v>
      </c>
      <c r="AJ30" s="443">
        <v>3.6293095220346705E-3</v>
      </c>
      <c r="AK30" s="443">
        <v>2.8031619666984358E-5</v>
      </c>
      <c r="AL30" s="443">
        <v>3.4054901633726433E-4</v>
      </c>
      <c r="AM30" s="443">
        <v>1.7188635435663166E-2</v>
      </c>
      <c r="AN30" s="443">
        <v>0</v>
      </c>
      <c r="AO30" s="443">
        <v>1.4355463567372499E-2</v>
      </c>
      <c r="AP30" s="444">
        <v>3.6939238943357574E-3</v>
      </c>
      <c r="AQ30" s="442">
        <v>0</v>
      </c>
      <c r="AR30" s="443">
        <v>1.0711870111293417E-3</v>
      </c>
      <c r="AS30" s="443">
        <v>8.3448140129895685E-3</v>
      </c>
      <c r="AT30" s="443">
        <v>0</v>
      </c>
      <c r="AU30" s="443">
        <v>0</v>
      </c>
      <c r="AV30" s="443">
        <v>0</v>
      </c>
      <c r="AW30" s="443">
        <v>2.2327726745003142E-3</v>
      </c>
      <c r="AX30" s="443">
        <v>4.7863673808214834E-3</v>
      </c>
      <c r="AY30" s="443">
        <v>8.1143557531607475E-5</v>
      </c>
      <c r="AZ30" s="443">
        <v>0</v>
      </c>
      <c r="BA30" s="443">
        <v>1.8996247307442929E-5</v>
      </c>
      <c r="BB30" s="443">
        <v>1.3006656191281679E-3</v>
      </c>
      <c r="BC30" s="443">
        <v>3.4537846473960765E-3</v>
      </c>
      <c r="BD30" s="443">
        <v>3.9367340591796107E-6</v>
      </c>
      <c r="BE30" s="443">
        <v>1.0893646543200647E-3</v>
      </c>
      <c r="BF30" s="443">
        <v>8.4019878238050251E-4</v>
      </c>
      <c r="BG30" s="443">
        <v>1.6774631645584659E-3</v>
      </c>
      <c r="BH30" s="444">
        <v>4.5673131961818311E-3</v>
      </c>
    </row>
    <row r="31" spans="1:60">
      <c r="A31" s="387" t="s">
        <v>19</v>
      </c>
      <c r="B31" s="183" t="s">
        <v>283</v>
      </c>
      <c r="C31" s="442">
        <v>6.9077378612792492E-2</v>
      </c>
      <c r="D31" s="443">
        <v>1.5468692108188218E-2</v>
      </c>
      <c r="E31" s="443">
        <v>6.4079914501952065E-2</v>
      </c>
      <c r="F31" s="443">
        <v>4.3492165014390786E-2</v>
      </c>
      <c r="G31" s="443">
        <v>7.9683214995593027E-2</v>
      </c>
      <c r="H31" s="443">
        <v>7.8176299324784732E-2</v>
      </c>
      <c r="I31" s="443">
        <v>9.1489981327409875E-2</v>
      </c>
      <c r="J31" s="443">
        <v>4.6665737318649633E-2</v>
      </c>
      <c r="K31" s="443">
        <v>1.9702550559455138E-2</v>
      </c>
      <c r="L31" s="443">
        <v>5.5971081310618981E-2</v>
      </c>
      <c r="M31" s="443">
        <v>3.7095648659057887E-2</v>
      </c>
      <c r="N31" s="443">
        <v>2.5230431319712712E-2</v>
      </c>
      <c r="O31" s="443">
        <v>3.571183248193259E-2</v>
      </c>
      <c r="P31" s="443">
        <v>4.4231736141458852E-2</v>
      </c>
      <c r="Q31" s="443">
        <v>4.4962761301425749E-2</v>
      </c>
      <c r="R31" s="443">
        <v>4.0660210054198939E-2</v>
      </c>
      <c r="S31" s="443">
        <v>5.5820233552814298E-2</v>
      </c>
      <c r="T31" s="443">
        <v>4.2796477861737341E-2</v>
      </c>
      <c r="U31" s="443">
        <v>5.2853808406090309E-2</v>
      </c>
      <c r="V31" s="443">
        <v>4.5047864631881179E-2</v>
      </c>
      <c r="W31" s="443">
        <v>4.0675991503931919E-2</v>
      </c>
      <c r="X31" s="443">
        <v>7.6920051651470561E-2</v>
      </c>
      <c r="Y31" s="443">
        <v>5.7636377280828058E-2</v>
      </c>
      <c r="Z31" s="443">
        <v>2.1315748137919949E-2</v>
      </c>
      <c r="AA31" s="443">
        <v>1.9526091586794463E-2</v>
      </c>
      <c r="AB31" s="443">
        <v>1.689371459401133E-2</v>
      </c>
      <c r="AC31" s="443">
        <v>1.4187544415350641E-2</v>
      </c>
      <c r="AD31" s="443">
        <v>6.2092409566603659E-3</v>
      </c>
      <c r="AE31" s="443">
        <v>1.4129421304428422E-3</v>
      </c>
      <c r="AF31" s="443">
        <v>1.0344663272810159E-2</v>
      </c>
      <c r="AG31" s="443">
        <v>1.1874913899986224E-2</v>
      </c>
      <c r="AH31" s="443">
        <v>1.0988767493600829E-2</v>
      </c>
      <c r="AI31" s="443">
        <v>1.9523554861364596E-2</v>
      </c>
      <c r="AJ31" s="443">
        <v>5.1629618844124654E-2</v>
      </c>
      <c r="AK31" s="443">
        <v>3.8083758479564953E-2</v>
      </c>
      <c r="AL31" s="443">
        <v>2.558447994636754E-2</v>
      </c>
      <c r="AM31" s="443">
        <v>8.0120879496721073E-2</v>
      </c>
      <c r="AN31" s="443">
        <v>0.22661790368692683</v>
      </c>
      <c r="AO31" s="443">
        <v>1.1309239505386615E-2</v>
      </c>
      <c r="AP31" s="444">
        <v>3.6065541622008118E-2</v>
      </c>
      <c r="AQ31" s="442">
        <v>9.6819432305025002E-2</v>
      </c>
      <c r="AR31" s="443">
        <v>0.17332617383102331</v>
      </c>
      <c r="AS31" s="443">
        <v>8.3764958885566021E-5</v>
      </c>
      <c r="AT31" s="443">
        <v>2.0386250658812791E-2</v>
      </c>
      <c r="AU31" s="443">
        <v>9.0372557824151087E-2</v>
      </c>
      <c r="AV31" s="443">
        <v>5.3854240267461696E-2</v>
      </c>
      <c r="AW31" s="443">
        <v>0.1171351686587034</v>
      </c>
      <c r="AX31" s="443">
        <v>9.7589585716790411E-2</v>
      </c>
      <c r="AY31" s="443">
        <v>3.9404961914789913E-2</v>
      </c>
      <c r="AZ31" s="443">
        <v>8.8485554426400673E-2</v>
      </c>
      <c r="BA31" s="443">
        <v>7.699546079841034E-2</v>
      </c>
      <c r="BB31" s="443">
        <v>0.10023440829393676</v>
      </c>
      <c r="BC31" s="443">
        <v>9.1833085014901353E-2</v>
      </c>
      <c r="BD31" s="443">
        <v>6.0951141193591523E-3</v>
      </c>
      <c r="BE31" s="443">
        <v>0.17211852062231178</v>
      </c>
      <c r="BF31" s="443">
        <v>0.13400694630999649</v>
      </c>
      <c r="BG31" s="443">
        <v>7.2598521381246423E-2</v>
      </c>
      <c r="BH31" s="444">
        <v>7.3864745350522606E-2</v>
      </c>
    </row>
    <row r="32" spans="1:60">
      <c r="A32" s="387" t="s">
        <v>20</v>
      </c>
      <c r="B32" s="183" t="s">
        <v>37</v>
      </c>
      <c r="C32" s="442">
        <v>7.3631527919712815E-3</v>
      </c>
      <c r="D32" s="443">
        <v>1.0374212671359764E-2</v>
      </c>
      <c r="E32" s="443">
        <v>1.0032934197038103E-2</v>
      </c>
      <c r="F32" s="443">
        <v>5.9268734676473721E-2</v>
      </c>
      <c r="G32" s="443">
        <v>5.864244598552032E-3</v>
      </c>
      <c r="H32" s="443">
        <v>1.865824196246051E-2</v>
      </c>
      <c r="I32" s="443">
        <v>1.012431262598288E-2</v>
      </c>
      <c r="J32" s="443">
        <v>6.9129892252297589E-3</v>
      </c>
      <c r="K32" s="443">
        <v>4.8995760650496906E-3</v>
      </c>
      <c r="L32" s="443">
        <v>3.9698965864242023E-3</v>
      </c>
      <c r="M32" s="443">
        <v>1.0414084754100236E-2</v>
      </c>
      <c r="N32" s="443">
        <v>4.6538881228312089E-3</v>
      </c>
      <c r="O32" s="443">
        <v>7.9753292625170374E-3</v>
      </c>
      <c r="P32" s="443">
        <v>1.2020055354281498E-2</v>
      </c>
      <c r="Q32" s="443">
        <v>8.6031037194190165E-3</v>
      </c>
      <c r="R32" s="443">
        <v>6.8075908634416035E-3</v>
      </c>
      <c r="S32" s="443">
        <v>7.9389156415438592E-3</v>
      </c>
      <c r="T32" s="443">
        <v>5.6516580278523701E-3</v>
      </c>
      <c r="U32" s="443">
        <v>5.9835858957864793E-3</v>
      </c>
      <c r="V32" s="443">
        <v>4.2319546595725862E-3</v>
      </c>
      <c r="W32" s="443">
        <v>9.8235787200488742E-3</v>
      </c>
      <c r="X32" s="443">
        <v>1.8139192410467506E-2</v>
      </c>
      <c r="Y32" s="443">
        <v>1.3393023447913951E-2</v>
      </c>
      <c r="Z32" s="443">
        <v>1.4472900753599048E-2</v>
      </c>
      <c r="AA32" s="443">
        <v>2.562300319488818E-2</v>
      </c>
      <c r="AB32" s="443">
        <v>3.0634610196924737E-2</v>
      </c>
      <c r="AC32" s="443">
        <v>1.7535050118759481E-2</v>
      </c>
      <c r="AD32" s="443">
        <v>4.4964466365973461E-2</v>
      </c>
      <c r="AE32" s="443">
        <v>7.6431193789593455E-2</v>
      </c>
      <c r="AF32" s="443">
        <v>1.9668025617508803E-2</v>
      </c>
      <c r="AG32" s="443">
        <v>7.6819997745745097E-3</v>
      </c>
      <c r="AH32" s="443">
        <v>2.0909843687039246E-2</v>
      </c>
      <c r="AI32" s="443">
        <v>7.9890438557026003E-3</v>
      </c>
      <c r="AJ32" s="443">
        <v>8.296659391095286E-3</v>
      </c>
      <c r="AK32" s="443">
        <v>2.7706452878847338E-2</v>
      </c>
      <c r="AL32" s="443">
        <v>8.8280783465890834E-3</v>
      </c>
      <c r="AM32" s="443">
        <v>7.6354056839711372E-3</v>
      </c>
      <c r="AN32" s="443">
        <v>0</v>
      </c>
      <c r="AO32" s="443">
        <v>3.3434166533991404E-3</v>
      </c>
      <c r="AP32" s="444">
        <v>1.6939019222778493E-2</v>
      </c>
      <c r="AQ32" s="442">
        <v>2.3283804502013155E-5</v>
      </c>
      <c r="AR32" s="443">
        <v>5.0116599150103677E-2</v>
      </c>
      <c r="AS32" s="443">
        <v>0</v>
      </c>
      <c r="AT32" s="443">
        <v>0</v>
      </c>
      <c r="AU32" s="443">
        <v>0</v>
      </c>
      <c r="AV32" s="443">
        <v>0</v>
      </c>
      <c r="AW32" s="443">
        <v>2.8284846850864208E-2</v>
      </c>
      <c r="AX32" s="443">
        <v>3.1575529730179956E-2</v>
      </c>
      <c r="AY32" s="443">
        <v>1.8322215290636969E-2</v>
      </c>
      <c r="AZ32" s="443">
        <v>2.8632442091295748E-3</v>
      </c>
      <c r="BA32" s="443">
        <v>6.482292310003559E-3</v>
      </c>
      <c r="BB32" s="443">
        <v>1.9104915823031608E-2</v>
      </c>
      <c r="BC32" s="443">
        <v>2.4561430350167238E-2</v>
      </c>
      <c r="BD32" s="443">
        <v>1.4747793132498658E-2</v>
      </c>
      <c r="BE32" s="443">
        <v>1.0389353049861326E-2</v>
      </c>
      <c r="BF32" s="443">
        <v>1.1389856633024777E-2</v>
      </c>
      <c r="BG32" s="443">
        <v>2.5418107422619209E-2</v>
      </c>
      <c r="BH32" s="444">
        <v>3.0173231195434986E-2</v>
      </c>
    </row>
    <row r="33" spans="1:60">
      <c r="A33" s="387" t="s">
        <v>21</v>
      </c>
      <c r="B33" s="183" t="s">
        <v>38</v>
      </c>
      <c r="C33" s="442">
        <v>4.1401357335639228E-3</v>
      </c>
      <c r="D33" s="443">
        <v>7.4101519081141163E-4</v>
      </c>
      <c r="E33" s="443">
        <v>1.0032934197038103E-3</v>
      </c>
      <c r="F33" s="443">
        <v>7.5151902782219383E-3</v>
      </c>
      <c r="G33" s="443">
        <v>2.9047241184118359E-3</v>
      </c>
      <c r="H33" s="443">
        <v>3.6672241838567802E-3</v>
      </c>
      <c r="I33" s="443">
        <v>2.5553468133825939E-3</v>
      </c>
      <c r="J33" s="443">
        <v>2.2861961218987258E-3</v>
      </c>
      <c r="K33" s="443">
        <v>6.6891375356174852E-4</v>
      </c>
      <c r="L33" s="443">
        <v>3.2704810979395792E-3</v>
      </c>
      <c r="M33" s="443">
        <v>2.8752178339771432E-3</v>
      </c>
      <c r="N33" s="443">
        <v>1.3711847696037669E-3</v>
      </c>
      <c r="O33" s="443">
        <v>1.0665104861480171E-3</v>
      </c>
      <c r="P33" s="443">
        <v>3.6667904071374757E-3</v>
      </c>
      <c r="Q33" s="443">
        <v>2.5091613132946604E-3</v>
      </c>
      <c r="R33" s="443">
        <v>2.2460300636741996E-3</v>
      </c>
      <c r="S33" s="443">
        <v>2.6534265949401162E-3</v>
      </c>
      <c r="T33" s="443">
        <v>1.3520264784862299E-3</v>
      </c>
      <c r="U33" s="443">
        <v>2.9135526027190975E-3</v>
      </c>
      <c r="V33" s="443">
        <v>2.269062506378549E-3</v>
      </c>
      <c r="W33" s="443">
        <v>1.2049711943511092E-3</v>
      </c>
      <c r="X33" s="443">
        <v>2.742072569879152E-3</v>
      </c>
      <c r="Y33" s="443">
        <v>5.3108869132555137E-3</v>
      </c>
      <c r="Z33" s="443">
        <v>5.7122661669461155E-3</v>
      </c>
      <c r="AA33" s="443">
        <v>1.4749733759318424E-3</v>
      </c>
      <c r="AB33" s="443">
        <v>2.1299793184066181E-3</v>
      </c>
      <c r="AC33" s="443">
        <v>2.5953681196386653E-2</v>
      </c>
      <c r="AD33" s="443">
        <v>1.5480992866050876E-2</v>
      </c>
      <c r="AE33" s="443">
        <v>2.8263469138426072E-2</v>
      </c>
      <c r="AF33" s="443">
        <v>2.4955308873528165E-2</v>
      </c>
      <c r="AG33" s="443">
        <v>1.851995641773848E-2</v>
      </c>
      <c r="AH33" s="443">
        <v>1.6922209538315837E-3</v>
      </c>
      <c r="AI33" s="443">
        <v>8.452529505473828E-3</v>
      </c>
      <c r="AJ33" s="443">
        <v>1.6705134537692359E-2</v>
      </c>
      <c r="AK33" s="443">
        <v>1.7900992319336211E-2</v>
      </c>
      <c r="AL33" s="443">
        <v>7.4546553905915445E-3</v>
      </c>
      <c r="AM33" s="443">
        <v>1.3047706190366206E-2</v>
      </c>
      <c r="AN33" s="443">
        <v>0</v>
      </c>
      <c r="AO33" s="443">
        <v>3.182083532346229E-2</v>
      </c>
      <c r="AP33" s="444">
        <v>1.0788485779201558E-2</v>
      </c>
      <c r="AQ33" s="442">
        <v>0</v>
      </c>
      <c r="AR33" s="443">
        <v>0.22260102528255266</v>
      </c>
      <c r="AS33" s="443">
        <v>1.7689047191593742E-4</v>
      </c>
      <c r="AT33" s="443">
        <v>0</v>
      </c>
      <c r="AU33" s="443">
        <v>3.3443007862582447E-2</v>
      </c>
      <c r="AV33" s="443">
        <v>0</v>
      </c>
      <c r="AW33" s="443">
        <v>0.13154415545983564</v>
      </c>
      <c r="AX33" s="443">
        <v>8.0674300024967741E-2</v>
      </c>
      <c r="AY33" s="443">
        <v>4.4285128008775607E-4</v>
      </c>
      <c r="AZ33" s="443">
        <v>2.6730619040040101E-3</v>
      </c>
      <c r="BA33" s="443">
        <v>2.1509547417305633E-3</v>
      </c>
      <c r="BB33" s="443">
        <v>7.7063353412690966E-2</v>
      </c>
      <c r="BC33" s="443">
        <v>5.8725336714843895E-2</v>
      </c>
      <c r="BD33" s="443">
        <v>2.4145302229634948E-5</v>
      </c>
      <c r="BE33" s="443">
        <v>1.5906866555293055E-3</v>
      </c>
      <c r="BF33" s="443">
        <v>1.2310785830462634E-3</v>
      </c>
      <c r="BG33" s="443">
        <v>0.13911649761309305</v>
      </c>
      <c r="BH33" s="444">
        <v>8.322099177557124E-2</v>
      </c>
    </row>
    <row r="34" spans="1:60">
      <c r="A34" s="387" t="s">
        <v>22</v>
      </c>
      <c r="B34" s="183" t="s">
        <v>409</v>
      </c>
      <c r="C34" s="442">
        <v>3.05426722217855E-2</v>
      </c>
      <c r="D34" s="443">
        <v>3.2419414597999262E-2</v>
      </c>
      <c r="E34" s="443">
        <v>2.2770398481973434E-2</v>
      </c>
      <c r="F34" s="443">
        <v>3.4218100415733928E-2</v>
      </c>
      <c r="G34" s="443">
        <v>3.0526742950784079E-2</v>
      </c>
      <c r="H34" s="443">
        <v>2.0367961345474819E-2</v>
      </c>
      <c r="I34" s="443">
        <v>3.7316628883698889E-2</v>
      </c>
      <c r="J34" s="443">
        <v>2.4770751377871769E-2</v>
      </c>
      <c r="K34" s="443">
        <v>3.4088539856835083E-2</v>
      </c>
      <c r="L34" s="443">
        <v>1.8350735456796819E-2</v>
      </c>
      <c r="M34" s="443">
        <v>4.3757459741230395E-2</v>
      </c>
      <c r="N34" s="443">
        <v>1.8441873765389864E-2</v>
      </c>
      <c r="O34" s="443">
        <v>2.2620868175688622E-2</v>
      </c>
      <c r="P34" s="443">
        <v>2.1071905744220614E-2</v>
      </c>
      <c r="Q34" s="443">
        <v>1.9341683604587333E-2</v>
      </c>
      <c r="R34" s="443">
        <v>1.419319565250127E-2</v>
      </c>
      <c r="S34" s="443">
        <v>2.1065045270619604E-2</v>
      </c>
      <c r="T34" s="443">
        <v>1.6789483544619996E-2</v>
      </c>
      <c r="U34" s="443">
        <v>2.0745149262281933E-2</v>
      </c>
      <c r="V34" s="443">
        <v>2.0640984643855841E-2</v>
      </c>
      <c r="W34" s="443">
        <v>1.4795305851347224E-2</v>
      </c>
      <c r="X34" s="443">
        <v>9.5891697965622497E-2</v>
      </c>
      <c r="Y34" s="443">
        <v>2.8728567086322293E-2</v>
      </c>
      <c r="Z34" s="443">
        <v>3.9574908768123092E-2</v>
      </c>
      <c r="AA34" s="443">
        <v>1.5005324813631524E-2</v>
      </c>
      <c r="AB34" s="443">
        <v>4.3819125977879687E-2</v>
      </c>
      <c r="AC34" s="443">
        <v>2.1456979877782854E-2</v>
      </c>
      <c r="AD34" s="443">
        <v>2.9518352096884234E-2</v>
      </c>
      <c r="AE34" s="443">
        <v>1.0674945892736687E-3</v>
      </c>
      <c r="AF34" s="443">
        <v>7.5904421167014388E-2</v>
      </c>
      <c r="AG34" s="443">
        <v>1.8757905546719432E-2</v>
      </c>
      <c r="AH34" s="443">
        <v>2.3731306169712856E-2</v>
      </c>
      <c r="AI34" s="443">
        <v>1.8702409955603846E-2</v>
      </c>
      <c r="AJ34" s="443">
        <v>1.154941803556786E-2</v>
      </c>
      <c r="AK34" s="443">
        <v>2.8367999102988171E-2</v>
      </c>
      <c r="AL34" s="443">
        <v>1.0559692575657214E-2</v>
      </c>
      <c r="AM34" s="443">
        <v>2.8271226432023861E-2</v>
      </c>
      <c r="AN34" s="443">
        <v>0.13357219767571382</v>
      </c>
      <c r="AO34" s="443">
        <v>6.0685665764474872E-2</v>
      </c>
      <c r="AP34" s="444">
        <v>2.4279098320133499E-2</v>
      </c>
      <c r="AQ34" s="442">
        <v>2.7132796492384405E-2</v>
      </c>
      <c r="AR34" s="443">
        <v>4.5622990798280361E-2</v>
      </c>
      <c r="AS34" s="443">
        <v>9.0221341103393325E-4</v>
      </c>
      <c r="AT34" s="443">
        <v>2.0323475445082804E-3</v>
      </c>
      <c r="AU34" s="443">
        <v>5.6555090544074087E-3</v>
      </c>
      <c r="AV34" s="443">
        <v>3.0744308683888534E-2</v>
      </c>
      <c r="AW34" s="443">
        <v>2.7784455131019504E-2</v>
      </c>
      <c r="AX34" s="443">
        <v>3.8452627311896116E-2</v>
      </c>
      <c r="AY34" s="443">
        <v>6.0964667619484575E-2</v>
      </c>
      <c r="AZ34" s="443">
        <v>7.8522002671800747E-2</v>
      </c>
      <c r="BA34" s="443">
        <v>7.4411713588363432E-2</v>
      </c>
      <c r="BB34" s="443">
        <v>4.7416788390553459E-2</v>
      </c>
      <c r="BC34" s="443">
        <v>4.8503965070123896E-2</v>
      </c>
      <c r="BD34" s="443">
        <v>2.1978523803462487E-2</v>
      </c>
      <c r="BE34" s="443">
        <v>4.4990971355754229E-2</v>
      </c>
      <c r="BF34" s="443">
        <v>3.9708339084371297E-2</v>
      </c>
      <c r="BG34" s="443">
        <v>5.3724571157621637E-2</v>
      </c>
      <c r="BH34" s="444">
        <v>5.2251376154136248E-2</v>
      </c>
    </row>
    <row r="35" spans="1:60">
      <c r="A35" s="387" t="s">
        <v>23</v>
      </c>
      <c r="B35" s="183" t="s">
        <v>199</v>
      </c>
      <c r="C35" s="442">
        <v>3.7261221602075309E-3</v>
      </c>
      <c r="D35" s="443">
        <v>1.4820303816228233E-3</v>
      </c>
      <c r="E35" s="443">
        <v>5.0818992780649521E-3</v>
      </c>
      <c r="F35" s="443">
        <v>3.890843193689372E-3</v>
      </c>
      <c r="G35" s="443">
        <v>4.8530966406211632E-3</v>
      </c>
      <c r="H35" s="443">
        <v>5.9592392987672677E-3</v>
      </c>
      <c r="I35" s="443">
        <v>6.2327621157700587E-3</v>
      </c>
      <c r="J35" s="443">
        <v>1.1522782059956547E-2</v>
      </c>
      <c r="K35" s="443">
        <v>9.3821669330738759E-4</v>
      </c>
      <c r="L35" s="443">
        <v>6.3768136628674608E-3</v>
      </c>
      <c r="M35" s="443">
        <v>5.8839006867728539E-3</v>
      </c>
      <c r="N35" s="443">
        <v>2.811139297355522E-3</v>
      </c>
      <c r="O35" s="443">
        <v>3.6550579711716793E-3</v>
      </c>
      <c r="P35" s="443">
        <v>5.8345981489052101E-3</v>
      </c>
      <c r="Q35" s="443">
        <v>6.6169161610017358E-3</v>
      </c>
      <c r="R35" s="443">
        <v>1.0901180468921037E-2</v>
      </c>
      <c r="S35" s="443">
        <v>6.1015993197656784E-3</v>
      </c>
      <c r="T35" s="443">
        <v>7.0473989883219883E-3</v>
      </c>
      <c r="U35" s="443">
        <v>1.4078024283969896E-2</v>
      </c>
      <c r="V35" s="443">
        <v>1.5509229335202107E-2</v>
      </c>
      <c r="W35" s="443">
        <v>3.6673036349816369E-3</v>
      </c>
      <c r="X35" s="443">
        <v>6.519796453003498E-3</v>
      </c>
      <c r="Y35" s="443">
        <v>8.03138697993179E-3</v>
      </c>
      <c r="Z35" s="443">
        <v>1.0113131180297568E-2</v>
      </c>
      <c r="AA35" s="443">
        <v>4.1432374866879659E-2</v>
      </c>
      <c r="AB35" s="443">
        <v>9.6888768995593913E-3</v>
      </c>
      <c r="AC35" s="443">
        <v>3.8855113433982062E-2</v>
      </c>
      <c r="AD35" s="443">
        <v>5.7742793316239986E-2</v>
      </c>
      <c r="AE35" s="443">
        <v>3.2160549212240808E-3</v>
      </c>
      <c r="AF35" s="443">
        <v>1.2386773882795524E-2</v>
      </c>
      <c r="AG35" s="443">
        <v>0.16985685481346041</v>
      </c>
      <c r="AH35" s="443">
        <v>2.9845295551888074E-2</v>
      </c>
      <c r="AI35" s="443">
        <v>2.9251094341117514E-2</v>
      </c>
      <c r="AJ35" s="443">
        <v>1.179778138034286E-2</v>
      </c>
      <c r="AK35" s="443">
        <v>6.6894657173291475E-2</v>
      </c>
      <c r="AL35" s="443">
        <v>3.6761651507691222E-2</v>
      </c>
      <c r="AM35" s="443">
        <v>1.6253368964945031E-2</v>
      </c>
      <c r="AN35" s="443">
        <v>0</v>
      </c>
      <c r="AO35" s="443">
        <v>7.511542747970068E-2</v>
      </c>
      <c r="AP35" s="444">
        <v>1.9190898475436934E-2</v>
      </c>
      <c r="AQ35" s="442">
        <v>1.1613245260850252E-2</v>
      </c>
      <c r="AR35" s="443">
        <v>3.1385057501308801E-2</v>
      </c>
      <c r="AS35" s="443">
        <v>7.3684362114237163E-5</v>
      </c>
      <c r="AT35" s="443">
        <v>3.5961042748612733E-2</v>
      </c>
      <c r="AU35" s="443">
        <v>6.2354417582440994E-2</v>
      </c>
      <c r="AV35" s="443">
        <v>-1.7802057662812138E-2</v>
      </c>
      <c r="AW35" s="443">
        <v>3.0234477893340089E-2</v>
      </c>
      <c r="AX35" s="443">
        <v>3.4807321400546154E-2</v>
      </c>
      <c r="AY35" s="443">
        <v>1.8643763828787643E-3</v>
      </c>
      <c r="AZ35" s="443">
        <v>1.6582854451430408E-2</v>
      </c>
      <c r="BA35" s="443">
        <v>1.3137160697240836E-2</v>
      </c>
      <c r="BB35" s="443">
        <v>2.3035679590736609E-2</v>
      </c>
      <c r="BC35" s="443">
        <v>2.8750045561294905E-2</v>
      </c>
      <c r="BD35" s="443">
        <v>2.8649713340148257E-2</v>
      </c>
      <c r="BE35" s="443">
        <v>5.3925857205102082E-2</v>
      </c>
      <c r="BF35" s="443">
        <v>4.8123581155424547E-2</v>
      </c>
      <c r="BG35" s="443">
        <v>2.5063841558264975E-3</v>
      </c>
      <c r="BH35" s="444">
        <v>2.0495874438108255E-2</v>
      </c>
    </row>
    <row r="36" spans="1:60">
      <c r="A36" s="387" t="s">
        <v>24</v>
      </c>
      <c r="B36" s="183" t="s">
        <v>39</v>
      </c>
      <c r="C36" s="442">
        <v>0</v>
      </c>
      <c r="D36" s="443">
        <v>0</v>
      </c>
      <c r="E36" s="443">
        <v>0</v>
      </c>
      <c r="F36" s="443">
        <v>0</v>
      </c>
      <c r="G36" s="443">
        <v>0</v>
      </c>
      <c r="H36" s="443">
        <v>0</v>
      </c>
      <c r="I36" s="443">
        <v>0</v>
      </c>
      <c r="J36" s="443">
        <v>0</v>
      </c>
      <c r="K36" s="443">
        <v>0</v>
      </c>
      <c r="L36" s="443">
        <v>0</v>
      </c>
      <c r="M36" s="443">
        <v>0</v>
      </c>
      <c r="N36" s="443">
        <v>0</v>
      </c>
      <c r="O36" s="443">
        <v>0</v>
      </c>
      <c r="P36" s="443">
        <v>0</v>
      </c>
      <c r="Q36" s="443">
        <v>0</v>
      </c>
      <c r="R36" s="443">
        <v>0</v>
      </c>
      <c r="S36" s="443">
        <v>0</v>
      </c>
      <c r="T36" s="443">
        <v>0</v>
      </c>
      <c r="U36" s="443">
        <v>0</v>
      </c>
      <c r="V36" s="443">
        <v>0</v>
      </c>
      <c r="W36" s="443">
        <v>0</v>
      </c>
      <c r="X36" s="443">
        <v>0</v>
      </c>
      <c r="Y36" s="443">
        <v>0</v>
      </c>
      <c r="Z36" s="443">
        <v>0</v>
      </c>
      <c r="AA36" s="443">
        <v>0</v>
      </c>
      <c r="AB36" s="443">
        <v>0</v>
      </c>
      <c r="AC36" s="443">
        <v>0</v>
      </c>
      <c r="AD36" s="443">
        <v>0</v>
      </c>
      <c r="AE36" s="443">
        <v>0</v>
      </c>
      <c r="AF36" s="443">
        <v>0</v>
      </c>
      <c r="AG36" s="443">
        <v>0</v>
      </c>
      <c r="AH36" s="443">
        <v>0</v>
      </c>
      <c r="AI36" s="443">
        <v>0</v>
      </c>
      <c r="AJ36" s="443">
        <v>0</v>
      </c>
      <c r="AK36" s="443">
        <v>0</v>
      </c>
      <c r="AL36" s="443">
        <v>0</v>
      </c>
      <c r="AM36" s="443">
        <v>0</v>
      </c>
      <c r="AN36" s="443">
        <v>0</v>
      </c>
      <c r="AO36" s="443">
        <v>0.24660085973571089</v>
      </c>
      <c r="AP36" s="444">
        <v>1.192728521979707E-3</v>
      </c>
      <c r="AQ36" s="442">
        <v>0</v>
      </c>
      <c r="AR36" s="443">
        <v>2.6196741762610056E-3</v>
      </c>
      <c r="AS36" s="443">
        <v>0.27373140489917003</v>
      </c>
      <c r="AT36" s="443">
        <v>0</v>
      </c>
      <c r="AU36" s="443">
        <v>0</v>
      </c>
      <c r="AV36" s="443">
        <v>0</v>
      </c>
      <c r="AW36" s="443">
        <v>5.4888546115487415E-2</v>
      </c>
      <c r="AX36" s="443">
        <v>3.0441888133205548E-2</v>
      </c>
      <c r="AY36" s="443">
        <v>0</v>
      </c>
      <c r="AZ36" s="443">
        <v>0</v>
      </c>
      <c r="BA36" s="443">
        <v>0</v>
      </c>
      <c r="BB36" s="443">
        <v>3.1777810783356314E-2</v>
      </c>
      <c r="BC36" s="443">
        <v>2.193272587940049E-2</v>
      </c>
      <c r="BD36" s="443">
        <v>0</v>
      </c>
      <c r="BE36" s="443">
        <v>0</v>
      </c>
      <c r="BF36" s="443">
        <v>0</v>
      </c>
      <c r="BG36" s="443">
        <v>5.7781423088836478E-2</v>
      </c>
      <c r="BH36" s="444">
        <v>3.1277250100440024E-2</v>
      </c>
    </row>
    <row r="37" spans="1:60">
      <c r="A37" s="387" t="s">
        <v>25</v>
      </c>
      <c r="B37" s="183" t="s">
        <v>40</v>
      </c>
      <c r="C37" s="442">
        <v>9.4332206587532431E-5</v>
      </c>
      <c r="D37" s="443">
        <v>9.2626898851426453E-5</v>
      </c>
      <c r="E37" s="443">
        <v>0</v>
      </c>
      <c r="F37" s="443">
        <v>3.1979533098816759E-4</v>
      </c>
      <c r="G37" s="443">
        <v>2.9879525546218919E-4</v>
      </c>
      <c r="H37" s="443">
        <v>2.4778541782816082E-5</v>
      </c>
      <c r="I37" s="443">
        <v>9.9929763651833282E-5</v>
      </c>
      <c r="J37" s="443">
        <v>3.2912520017816283E-4</v>
      </c>
      <c r="K37" s="443">
        <v>0</v>
      </c>
      <c r="L37" s="443">
        <v>1.2667984612859252E-4</v>
      </c>
      <c r="M37" s="443">
        <v>3.6607548018807127E-4</v>
      </c>
      <c r="N37" s="443">
        <v>5.8243774757990101E-5</v>
      </c>
      <c r="O37" s="443">
        <v>2.1691738701315604E-5</v>
      </c>
      <c r="P37" s="443">
        <v>3.5085905647107838E-4</v>
      </c>
      <c r="Q37" s="443">
        <v>3.2454045072177794E-4</v>
      </c>
      <c r="R37" s="443">
        <v>5.258884213038094E-4</v>
      </c>
      <c r="S37" s="443">
        <v>2.5636971931788564E-4</v>
      </c>
      <c r="T37" s="443">
        <v>7.4314619371760443E-4</v>
      </c>
      <c r="U37" s="443">
        <v>9.4805037499713554E-4</v>
      </c>
      <c r="V37" s="443">
        <v>2.0989678657204868E-3</v>
      </c>
      <c r="W37" s="443">
        <v>3.205560804427048E-4</v>
      </c>
      <c r="X37" s="443">
        <v>4.5883286029850352E-5</v>
      </c>
      <c r="Y37" s="443">
        <v>1.7384421938276663E-4</v>
      </c>
      <c r="Z37" s="443">
        <v>5.2967456064408427E-4</v>
      </c>
      <c r="AA37" s="443">
        <v>9.5846645367412143E-5</v>
      </c>
      <c r="AB37" s="443">
        <v>1.5735994964481611E-4</v>
      </c>
      <c r="AC37" s="443">
        <v>2.3421767300919321E-4</v>
      </c>
      <c r="AD37" s="443">
        <v>2.1947995161232696E-4</v>
      </c>
      <c r="AE37" s="443">
        <v>9.2530591384600011E-7</v>
      </c>
      <c r="AF37" s="443">
        <v>1.2585728609051015E-3</v>
      </c>
      <c r="AG37" s="443">
        <v>4.0601635587170781E-3</v>
      </c>
      <c r="AH37" s="443">
        <v>1.099697419075811E-4</v>
      </c>
      <c r="AI37" s="443">
        <v>2.8295827214360698E-6</v>
      </c>
      <c r="AJ37" s="443">
        <v>9.1960621347264907E-5</v>
      </c>
      <c r="AK37" s="443">
        <v>0</v>
      </c>
      <c r="AL37" s="443">
        <v>4.2608723080188332E-4</v>
      </c>
      <c r="AM37" s="443">
        <v>4.4462103551521362E-4</v>
      </c>
      <c r="AN37" s="443">
        <v>0</v>
      </c>
      <c r="AO37" s="443">
        <v>1.645173273894815E-4</v>
      </c>
      <c r="AP37" s="444">
        <v>4.0617505179604634E-4</v>
      </c>
      <c r="AQ37" s="442">
        <v>0</v>
      </c>
      <c r="AR37" s="443">
        <v>3.1726768564274997E-2</v>
      </c>
      <c r="AS37" s="443">
        <v>0.18026003139385852</v>
      </c>
      <c r="AT37" s="443">
        <v>9.840145533870498E-2</v>
      </c>
      <c r="AU37" s="443">
        <v>0.18325580478679518</v>
      </c>
      <c r="AV37" s="443">
        <v>0</v>
      </c>
      <c r="AW37" s="443">
        <v>8.8824892448562093E-2</v>
      </c>
      <c r="AX37" s="443">
        <v>4.7780131540099212E-2</v>
      </c>
      <c r="AY37" s="443">
        <v>1.0272499320594619E-2</v>
      </c>
      <c r="AZ37" s="443">
        <v>5.833938898343354E-3</v>
      </c>
      <c r="BA37" s="443">
        <v>6.8730354580088596E-3</v>
      </c>
      <c r="BB37" s="443">
        <v>5.4319192973477454E-2</v>
      </c>
      <c r="BC37" s="443">
        <v>3.6345718655741557E-2</v>
      </c>
      <c r="BD37" s="443">
        <v>1.9327789536948217E-2</v>
      </c>
      <c r="BE37" s="443">
        <v>1.3963745293703846E-2</v>
      </c>
      <c r="BF37" s="443">
        <v>1.5195090771411046E-2</v>
      </c>
      <c r="BG37" s="443">
        <v>8.6334236187069924E-2</v>
      </c>
      <c r="BH37" s="444">
        <v>4.5357026946470216E-2</v>
      </c>
    </row>
    <row r="38" spans="1:60">
      <c r="A38" s="387" t="s">
        <v>26</v>
      </c>
      <c r="B38" s="183" t="s">
        <v>285</v>
      </c>
      <c r="C38" s="442">
        <v>1.0586169850378638E-3</v>
      </c>
      <c r="D38" s="443">
        <v>0</v>
      </c>
      <c r="E38" s="443">
        <v>0</v>
      </c>
      <c r="F38" s="443">
        <v>0</v>
      </c>
      <c r="G38" s="443">
        <v>0</v>
      </c>
      <c r="H38" s="443">
        <v>0</v>
      </c>
      <c r="I38" s="443">
        <v>2.8551361043380937E-6</v>
      </c>
      <c r="J38" s="443">
        <v>1.2240193395055642E-5</v>
      </c>
      <c r="K38" s="443">
        <v>0</v>
      </c>
      <c r="L38" s="443">
        <v>1.7842231849097541E-6</v>
      </c>
      <c r="M38" s="443">
        <v>0</v>
      </c>
      <c r="N38" s="443">
        <v>2.4560627909995823E-6</v>
      </c>
      <c r="O38" s="443">
        <v>0</v>
      </c>
      <c r="P38" s="443">
        <v>0</v>
      </c>
      <c r="Q38" s="443">
        <v>0</v>
      </c>
      <c r="R38" s="443">
        <v>0</v>
      </c>
      <c r="S38" s="443">
        <v>0</v>
      </c>
      <c r="T38" s="443">
        <v>0</v>
      </c>
      <c r="U38" s="443">
        <v>0</v>
      </c>
      <c r="V38" s="443">
        <v>0</v>
      </c>
      <c r="W38" s="443">
        <v>0</v>
      </c>
      <c r="X38" s="443">
        <v>6.5547551471214793E-6</v>
      </c>
      <c r="Y38" s="443">
        <v>0</v>
      </c>
      <c r="Z38" s="443">
        <v>4.5661600055524502E-6</v>
      </c>
      <c r="AA38" s="443">
        <v>2.7156549520766771E-4</v>
      </c>
      <c r="AB38" s="443">
        <v>0</v>
      </c>
      <c r="AC38" s="443">
        <v>2.7800317271120856E-5</v>
      </c>
      <c r="AD38" s="443">
        <v>1.5993112753146305E-4</v>
      </c>
      <c r="AE38" s="443">
        <v>6.168706092306667E-6</v>
      </c>
      <c r="AF38" s="443">
        <v>1.8181023256088138E-3</v>
      </c>
      <c r="AG38" s="443">
        <v>7.6519430424927049E-4</v>
      </c>
      <c r="AH38" s="443">
        <v>2.626143090330295E-5</v>
      </c>
      <c r="AI38" s="443">
        <v>2.4900327948637416E-5</v>
      </c>
      <c r="AJ38" s="443">
        <v>1.5854847125917081E-2</v>
      </c>
      <c r="AK38" s="443">
        <v>1.1212647866793743E-5</v>
      </c>
      <c r="AL38" s="443">
        <v>3.2611444264635988E-5</v>
      </c>
      <c r="AM38" s="443">
        <v>8.0648260003234374E-5</v>
      </c>
      <c r="AN38" s="443">
        <v>0</v>
      </c>
      <c r="AO38" s="443">
        <v>2.4412248580374676E-3</v>
      </c>
      <c r="AP38" s="444">
        <v>1.3140625380211575E-3</v>
      </c>
      <c r="AQ38" s="442">
        <v>3.5434368328294483E-2</v>
      </c>
      <c r="AR38" s="443">
        <v>4.605647758626856E-2</v>
      </c>
      <c r="AS38" s="443">
        <v>0.53675385582826507</v>
      </c>
      <c r="AT38" s="443">
        <v>0</v>
      </c>
      <c r="AU38" s="443">
        <v>0</v>
      </c>
      <c r="AV38" s="443">
        <v>0</v>
      </c>
      <c r="AW38" s="443">
        <v>0.13164999404540878</v>
      </c>
      <c r="AX38" s="443">
        <v>7.1509383440573393E-2</v>
      </c>
      <c r="AY38" s="443">
        <v>1.375314534434025E-6</v>
      </c>
      <c r="AZ38" s="443">
        <v>7.2297862147423903E-4</v>
      </c>
      <c r="BA38" s="443">
        <v>5.5404648079064058E-4</v>
      </c>
      <c r="BB38" s="443">
        <v>7.6452253137748713E-2</v>
      </c>
      <c r="BC38" s="443">
        <v>5.1675841174000946E-2</v>
      </c>
      <c r="BD38" s="443">
        <v>4.2516727839139799E-5</v>
      </c>
      <c r="BE38" s="443">
        <v>0</v>
      </c>
      <c r="BF38" s="443">
        <v>9.759945700963819E-6</v>
      </c>
      <c r="BG38" s="443">
        <v>0.13900473575468908</v>
      </c>
      <c r="BH38" s="444">
        <v>7.3688378516543168E-2</v>
      </c>
    </row>
    <row r="39" spans="1:60">
      <c r="A39" s="387" t="s">
        <v>56</v>
      </c>
      <c r="B39" s="183" t="s">
        <v>391</v>
      </c>
      <c r="C39" s="442">
        <v>2.5155255090008645E-4</v>
      </c>
      <c r="D39" s="443">
        <v>9.2626898851426453E-5</v>
      </c>
      <c r="E39" s="443">
        <v>9.2913694955178965E-3</v>
      </c>
      <c r="F39" s="443">
        <v>2.3451657605798957E-3</v>
      </c>
      <c r="G39" s="443">
        <v>7.8007273441599225E-4</v>
      </c>
      <c r="H39" s="443">
        <v>5.203493774391377E-4</v>
      </c>
      <c r="I39" s="443">
        <v>9.5647059495326142E-4</v>
      </c>
      <c r="J39" s="443">
        <v>1.6415459364257955E-3</v>
      </c>
      <c r="K39" s="443">
        <v>3.2142608937382722E-4</v>
      </c>
      <c r="L39" s="443">
        <v>4.7817181355581408E-4</v>
      </c>
      <c r="M39" s="443">
        <v>8.7705583795058746E-4</v>
      </c>
      <c r="N39" s="443">
        <v>6.6313695356988727E-4</v>
      </c>
      <c r="O39" s="443">
        <v>3.5068310900460229E-4</v>
      </c>
      <c r="P39" s="443">
        <v>8.6618329566297487E-4</v>
      </c>
      <c r="Q39" s="443">
        <v>1.3584336008782992E-3</v>
      </c>
      <c r="R39" s="443">
        <v>1.2162617673325989E-3</v>
      </c>
      <c r="S39" s="443">
        <v>1.5125813439755252E-3</v>
      </c>
      <c r="T39" s="443">
        <v>6.1512521076625244E-4</v>
      </c>
      <c r="U39" s="443">
        <v>6.9074112266711185E-4</v>
      </c>
      <c r="V39" s="443">
        <v>9.1851105955353561E-4</v>
      </c>
      <c r="W39" s="443">
        <v>4.4398349091787369E-4</v>
      </c>
      <c r="X39" s="443">
        <v>8.7396735294953062E-4</v>
      </c>
      <c r="Y39" s="443">
        <v>9.750393174076912E-4</v>
      </c>
      <c r="Z39" s="443">
        <v>1.6091147859566837E-3</v>
      </c>
      <c r="AA39" s="443">
        <v>8.4291799787007456E-3</v>
      </c>
      <c r="AB39" s="443">
        <v>1.9388993795521985E-3</v>
      </c>
      <c r="AC39" s="443">
        <v>6.3593225757688958E-4</v>
      </c>
      <c r="AD39" s="443">
        <v>3.040392818071537E-3</v>
      </c>
      <c r="AE39" s="443">
        <v>3.0473408095994938E-4</v>
      </c>
      <c r="AF39" s="443">
        <v>1.6884133188644942E-3</v>
      </c>
      <c r="AG39" s="443">
        <v>1.3700860373955842E-3</v>
      </c>
      <c r="AH39" s="443">
        <v>2.4620091471846516E-6</v>
      </c>
      <c r="AI39" s="443">
        <v>2.0746500513569265E-3</v>
      </c>
      <c r="AJ39" s="443">
        <v>1.0115668348199139E-3</v>
      </c>
      <c r="AK39" s="443">
        <v>0</v>
      </c>
      <c r="AL39" s="443">
        <v>1.8353293141064812E-3</v>
      </c>
      <c r="AM39" s="443">
        <v>2.5731439605220434E-3</v>
      </c>
      <c r="AN39" s="443">
        <v>0</v>
      </c>
      <c r="AO39" s="443">
        <v>4.8187655893435228E-3</v>
      </c>
      <c r="AP39" s="444">
        <v>1.2033808631384127E-3</v>
      </c>
      <c r="AQ39" s="442">
        <v>0</v>
      </c>
      <c r="AR39" s="443">
        <v>1.1809361738003208E-2</v>
      </c>
      <c r="AS39" s="443">
        <v>0</v>
      </c>
      <c r="AT39" s="443">
        <v>0</v>
      </c>
      <c r="AU39" s="443">
        <v>0</v>
      </c>
      <c r="AV39" s="443">
        <v>0</v>
      </c>
      <c r="AW39" s="443">
        <v>6.6648336922244837E-3</v>
      </c>
      <c r="AX39" s="443">
        <v>4.7266836252807497E-3</v>
      </c>
      <c r="AY39" s="443">
        <v>3.0394451210991952E-4</v>
      </c>
      <c r="AZ39" s="443">
        <v>0</v>
      </c>
      <c r="BA39" s="443">
        <v>7.1155434829574358E-5</v>
      </c>
      <c r="BB39" s="443">
        <v>3.8885759143037807E-3</v>
      </c>
      <c r="BC39" s="443">
        <v>3.4253633991380926E-3</v>
      </c>
      <c r="BD39" s="443">
        <v>1.6190474940719346E-3</v>
      </c>
      <c r="BE39" s="443">
        <v>4.5072843783654101E-4</v>
      </c>
      <c r="BF39" s="443">
        <v>7.1892242005926698E-4</v>
      </c>
      <c r="BG39" s="443">
        <v>6.4822863863358482E-3</v>
      </c>
      <c r="BH39" s="444">
        <v>4.5784532348875622E-3</v>
      </c>
    </row>
    <row r="40" spans="1:60">
      <c r="A40" s="387" t="s">
        <v>200</v>
      </c>
      <c r="B40" s="183" t="s">
        <v>41</v>
      </c>
      <c r="C40" s="442">
        <v>3.4106333359536722E-2</v>
      </c>
      <c r="D40" s="443">
        <v>2.5379770285290849E-2</v>
      </c>
      <c r="E40" s="443">
        <v>2.2857641388034637E-2</v>
      </c>
      <c r="F40" s="443">
        <v>0.15147638844472872</v>
      </c>
      <c r="G40" s="443">
        <v>3.8241140177881397E-2</v>
      </c>
      <c r="H40" s="443">
        <v>3.0539552747320821E-2</v>
      </c>
      <c r="I40" s="443">
        <v>2.5402145920296021E-2</v>
      </c>
      <c r="J40" s="443">
        <v>5.3248921332957062E-2</v>
      </c>
      <c r="K40" s="443">
        <v>1.0476753075265828E-2</v>
      </c>
      <c r="L40" s="443">
        <v>3.8626647730111263E-2</v>
      </c>
      <c r="M40" s="443">
        <v>6.0688450699928689E-2</v>
      </c>
      <c r="N40" s="443">
        <v>1.288415453547081E-2</v>
      </c>
      <c r="O40" s="443">
        <v>1.6333879242090649E-2</v>
      </c>
      <c r="P40" s="443">
        <v>3.2321324242324569E-2</v>
      </c>
      <c r="Q40" s="443">
        <v>3.6518218773645091E-2</v>
      </c>
      <c r="R40" s="443">
        <v>3.9030419285973256E-2</v>
      </c>
      <c r="S40" s="443">
        <v>3.6784781893461294E-2</v>
      </c>
      <c r="T40" s="443">
        <v>4.4479485418097799E-2</v>
      </c>
      <c r="U40" s="443">
        <v>3.6663622167879557E-2</v>
      </c>
      <c r="V40" s="443">
        <v>3.8480510556073398E-2</v>
      </c>
      <c r="W40" s="443">
        <v>3.0975840194358215E-2</v>
      </c>
      <c r="X40" s="443">
        <v>4.6162955582794207E-2</v>
      </c>
      <c r="Y40" s="443">
        <v>0.10016828336391803</v>
      </c>
      <c r="Z40" s="443">
        <v>4.7298111801514504E-2</v>
      </c>
      <c r="AA40" s="443">
        <v>0.14626198083067093</v>
      </c>
      <c r="AB40" s="443">
        <v>7.0918757305997657E-2</v>
      </c>
      <c r="AC40" s="443">
        <v>0.1064428972795652</v>
      </c>
      <c r="AD40" s="443">
        <v>0.11807766187497129</v>
      </c>
      <c r="AE40" s="443">
        <v>2.6587123257841735E-2</v>
      </c>
      <c r="AF40" s="443">
        <v>7.2324218586890893E-2</v>
      </c>
      <c r="AG40" s="443">
        <v>0.15622737917819884</v>
      </c>
      <c r="AH40" s="443">
        <v>9.5070483218535312E-2</v>
      </c>
      <c r="AI40" s="443">
        <v>6.8218975747646501E-2</v>
      </c>
      <c r="AJ40" s="443">
        <v>4.7485469176820075E-2</v>
      </c>
      <c r="AK40" s="443">
        <v>7.7759712956214616E-2</v>
      </c>
      <c r="AL40" s="443">
        <v>0.13858046125412923</v>
      </c>
      <c r="AM40" s="443">
        <v>4.0730326997026146E-2</v>
      </c>
      <c r="AN40" s="443">
        <v>0</v>
      </c>
      <c r="AO40" s="443">
        <v>4.747651647826779E-2</v>
      </c>
      <c r="AP40" s="444">
        <v>5.9997681639871195E-2</v>
      </c>
      <c r="AQ40" s="442">
        <v>3.8047527618174266E-2</v>
      </c>
      <c r="AR40" s="443">
        <v>1.6687581740348217E-2</v>
      </c>
      <c r="AS40" s="443">
        <v>0</v>
      </c>
      <c r="AT40" s="443">
        <v>5.9911094603554904E-3</v>
      </c>
      <c r="AU40" s="443">
        <v>1.7452845012685278E-2</v>
      </c>
      <c r="AV40" s="443">
        <v>0</v>
      </c>
      <c r="AW40" s="443">
        <v>1.3696215441652945E-2</v>
      </c>
      <c r="AX40" s="443">
        <v>6.5701671859661387E-2</v>
      </c>
      <c r="AY40" s="443">
        <v>2.424954587114073E-2</v>
      </c>
      <c r="AZ40" s="443">
        <v>6.8637147043459686E-3</v>
      </c>
      <c r="BA40" s="443">
        <v>1.0933853585812133E-2</v>
      </c>
      <c r="BB40" s="443">
        <v>1.2533127361170918E-2</v>
      </c>
      <c r="BC40" s="443">
        <v>5.0392889108083094E-2</v>
      </c>
      <c r="BD40" s="443">
        <v>4.7601938447850739E-2</v>
      </c>
      <c r="BE40" s="443">
        <v>5.8475368050579173E-2</v>
      </c>
      <c r="BF40" s="443">
        <v>5.5979313252867605E-2</v>
      </c>
      <c r="BG40" s="443">
        <v>-2.3018653778869573E-2</v>
      </c>
      <c r="BH40" s="444">
        <v>4.801277110464932E-2</v>
      </c>
    </row>
    <row r="41" spans="1:60">
      <c r="A41" s="387" t="s">
        <v>211</v>
      </c>
      <c r="B41" s="183" t="s">
        <v>357</v>
      </c>
      <c r="C41" s="442">
        <v>1.9914576946256847E-4</v>
      </c>
      <c r="D41" s="443">
        <v>9.2626898851426453E-5</v>
      </c>
      <c r="E41" s="443">
        <v>8.942397871273092E-4</v>
      </c>
      <c r="F41" s="443">
        <v>1.5989766549408379E-4</v>
      </c>
      <c r="G41" s="443">
        <v>1.9643978732808288E-4</v>
      </c>
      <c r="H41" s="443">
        <v>1.2389270891408042E-4</v>
      </c>
      <c r="I41" s="443">
        <v>7.7088674817128532E-5</v>
      </c>
      <c r="J41" s="443">
        <v>1.0812170832299151E-4</v>
      </c>
      <c r="K41" s="443">
        <v>3.4748766418792133E-5</v>
      </c>
      <c r="L41" s="443">
        <v>8.5642712875668196E-5</v>
      </c>
      <c r="M41" s="443">
        <v>6.1012580031345211E-5</v>
      </c>
      <c r="N41" s="443">
        <v>6.7366293695988541E-5</v>
      </c>
      <c r="O41" s="443">
        <v>8.315166502170981E-5</v>
      </c>
      <c r="P41" s="443">
        <v>1.002454447060224E-4</v>
      </c>
      <c r="Q41" s="443">
        <v>9.9216652077800685E-5</v>
      </c>
      <c r="R41" s="443">
        <v>1.8765181553131527E-4</v>
      </c>
      <c r="S41" s="443">
        <v>1.7945880352251994E-4</v>
      </c>
      <c r="T41" s="443">
        <v>1.2802098295135202E-4</v>
      </c>
      <c r="U41" s="443">
        <v>1.3749349361146302E-4</v>
      </c>
      <c r="V41" s="443">
        <v>1.1226246283432102E-4</v>
      </c>
      <c r="W41" s="443">
        <v>1.5450625483942005E-4</v>
      </c>
      <c r="X41" s="443">
        <v>1.1143083750106514E-4</v>
      </c>
      <c r="Y41" s="443">
        <v>2.537477736332308E-4</v>
      </c>
      <c r="Z41" s="443">
        <v>7.1232096086618234E-5</v>
      </c>
      <c r="AA41" s="443">
        <v>2.8221512247071352E-4</v>
      </c>
      <c r="AB41" s="443">
        <v>5.0579983814405178E-5</v>
      </c>
      <c r="AC41" s="443">
        <v>8.009966413741697E-4</v>
      </c>
      <c r="AD41" s="443">
        <v>2.0246600187493727E-4</v>
      </c>
      <c r="AE41" s="443">
        <v>5.0891825261530001E-4</v>
      </c>
      <c r="AF41" s="443">
        <v>7.7567780927757823E-4</v>
      </c>
      <c r="AG41" s="443">
        <v>6.3757842928527592E-3</v>
      </c>
      <c r="AH41" s="443">
        <v>4.6285771967071446E-4</v>
      </c>
      <c r="AI41" s="443">
        <v>2.909376954180567E-3</v>
      </c>
      <c r="AJ41" s="443">
        <v>1.2254449465896891E-2</v>
      </c>
      <c r="AK41" s="443">
        <v>2.5676963614957673E-3</v>
      </c>
      <c r="AL41" s="443">
        <v>1.0649507700845064E-3</v>
      </c>
      <c r="AM41" s="443">
        <v>1.6852952887482165E-2</v>
      </c>
      <c r="AN41" s="443">
        <v>0</v>
      </c>
      <c r="AO41" s="443">
        <v>1.6664013161386191E-3</v>
      </c>
      <c r="AP41" s="444">
        <v>2.4871034800762206E-3</v>
      </c>
      <c r="AQ41" s="442">
        <v>0.67013296843432535</v>
      </c>
      <c r="AR41" s="443">
        <v>0.15674397651271663</v>
      </c>
      <c r="AS41" s="443">
        <v>0</v>
      </c>
      <c r="AT41" s="443">
        <v>0</v>
      </c>
      <c r="AU41" s="443">
        <v>0</v>
      </c>
      <c r="AV41" s="443">
        <v>0</v>
      </c>
      <c r="AW41" s="443">
        <v>0.10598348140666598</v>
      </c>
      <c r="AX41" s="443">
        <v>5.8958956413170678E-2</v>
      </c>
      <c r="AY41" s="443">
        <v>1.0297530045121319E-2</v>
      </c>
      <c r="AZ41" s="443">
        <v>5.8751786952770807E-2</v>
      </c>
      <c r="BA41" s="443">
        <v>4.7408322661627963E-2</v>
      </c>
      <c r="BB41" s="443">
        <v>8.1320503670912619E-2</v>
      </c>
      <c r="BC41" s="443">
        <v>5.573030593340806E-2</v>
      </c>
      <c r="BD41" s="443">
        <v>1.5779479904940996E-2</v>
      </c>
      <c r="BE41" s="443">
        <v>5.2218265793402475E-2</v>
      </c>
      <c r="BF41" s="443">
        <v>4.3853544664674476E-2</v>
      </c>
      <c r="BG41" s="443">
        <v>0.11197951548596861</v>
      </c>
      <c r="BH41" s="444">
        <v>6.0790446836706438E-2</v>
      </c>
    </row>
    <row r="42" spans="1:60">
      <c r="A42" s="387" t="s">
        <v>353</v>
      </c>
      <c r="B42" s="183" t="s">
        <v>287</v>
      </c>
      <c r="C42" s="442">
        <v>8.3326782485653643E-4</v>
      </c>
      <c r="D42" s="443">
        <v>2.0377917747313821E-3</v>
      </c>
      <c r="E42" s="443">
        <v>1.1777792318262122E-3</v>
      </c>
      <c r="F42" s="443">
        <v>7.4618910563905769E-4</v>
      </c>
      <c r="G42" s="443">
        <v>7.6404738334449082E-4</v>
      </c>
      <c r="H42" s="443">
        <v>1.0035309422040512E-3</v>
      </c>
      <c r="I42" s="443">
        <v>6.8237752893680437E-4</v>
      </c>
      <c r="J42" s="443">
        <v>5.9432939040436844E-4</v>
      </c>
      <c r="K42" s="443">
        <v>6.0810341232886235E-5</v>
      </c>
      <c r="L42" s="443">
        <v>1.7485387212115588E-4</v>
      </c>
      <c r="M42" s="443">
        <v>1.1973718831151498E-3</v>
      </c>
      <c r="N42" s="443">
        <v>1.6981919869197114E-4</v>
      </c>
      <c r="O42" s="443">
        <v>2.7476202354999763E-4</v>
      </c>
      <c r="P42" s="443">
        <v>4.1664512955940562E-4</v>
      </c>
      <c r="Q42" s="443">
        <v>6.1662685637137811E-4</v>
      </c>
      <c r="R42" s="443">
        <v>8.710750943182042E-4</v>
      </c>
      <c r="S42" s="443">
        <v>1.2647572819682357E-3</v>
      </c>
      <c r="T42" s="443">
        <v>1.077249734590645E-3</v>
      </c>
      <c r="U42" s="443">
        <v>9.5394295329476967E-4</v>
      </c>
      <c r="V42" s="443">
        <v>7.9944481109289213E-4</v>
      </c>
      <c r="W42" s="443">
        <v>7.6276363739690703E-4</v>
      </c>
      <c r="X42" s="443">
        <v>1.2169995389822213E-3</v>
      </c>
      <c r="Y42" s="443">
        <v>8.5842331931241915E-4</v>
      </c>
      <c r="Z42" s="443">
        <v>4.7488064057745487E-5</v>
      </c>
      <c r="AA42" s="443">
        <v>9.9041533546325887E-4</v>
      </c>
      <c r="AB42" s="443">
        <v>3.2314989659203309E-3</v>
      </c>
      <c r="AC42" s="443">
        <v>2.1256817593430784E-3</v>
      </c>
      <c r="AD42" s="443">
        <v>3.5610196800356614E-3</v>
      </c>
      <c r="AE42" s="443">
        <v>3.0781843400610272E-4</v>
      </c>
      <c r="AF42" s="443">
        <v>2.0396543787970264E-3</v>
      </c>
      <c r="AG42" s="443">
        <v>2.2029079888289146E-3</v>
      </c>
      <c r="AH42" s="443">
        <v>2.9494869583272126E-3</v>
      </c>
      <c r="AI42" s="443">
        <v>3.6077179698309888E-3</v>
      </c>
      <c r="AJ42" s="443">
        <v>2.2990155336816225E-3</v>
      </c>
      <c r="AK42" s="443">
        <v>4.7934069630543256E-3</v>
      </c>
      <c r="AL42" s="443">
        <v>1.5370147911611225E-3</v>
      </c>
      <c r="AM42" s="443">
        <v>1.8342201123248698E-3</v>
      </c>
      <c r="AN42" s="443">
        <v>0</v>
      </c>
      <c r="AO42" s="443">
        <v>2.1758743299899166E-4</v>
      </c>
      <c r="AP42" s="444">
        <v>1.3826482141080531E-3</v>
      </c>
      <c r="AQ42" s="442">
        <v>0</v>
      </c>
      <c r="AR42" s="443">
        <v>0</v>
      </c>
      <c r="AS42" s="443">
        <v>0</v>
      </c>
      <c r="AT42" s="443">
        <v>0</v>
      </c>
      <c r="AU42" s="443">
        <v>0</v>
      </c>
      <c r="AV42" s="443">
        <v>0</v>
      </c>
      <c r="AW42" s="443">
        <v>0</v>
      </c>
      <c r="AX42" s="443">
        <v>1.3457200401662431E-3</v>
      </c>
      <c r="AY42" s="443">
        <v>0</v>
      </c>
      <c r="AZ42" s="443">
        <v>0</v>
      </c>
      <c r="BA42" s="443">
        <v>0</v>
      </c>
      <c r="BB42" s="443">
        <v>0</v>
      </c>
      <c r="BC42" s="443">
        <v>9.695623550757083E-4</v>
      </c>
      <c r="BD42" s="443">
        <v>0</v>
      </c>
      <c r="BE42" s="443">
        <v>0</v>
      </c>
      <c r="BF42" s="443">
        <v>0</v>
      </c>
      <c r="BG42" s="443">
        <v>0</v>
      </c>
      <c r="BH42" s="444">
        <v>1.3826482141080531E-3</v>
      </c>
    </row>
    <row r="43" spans="1:60">
      <c r="A43" s="387" t="s">
        <v>354</v>
      </c>
      <c r="B43" s="183" t="s">
        <v>288</v>
      </c>
      <c r="C43" s="442">
        <v>3.5374577470324662E-3</v>
      </c>
      <c r="D43" s="443">
        <v>2.6861800666913671E-3</v>
      </c>
      <c r="E43" s="443">
        <v>7.1975397500490743E-3</v>
      </c>
      <c r="F43" s="443">
        <v>1.4124293785310734E-2</v>
      </c>
      <c r="G43" s="443">
        <v>4.4018020765753309E-3</v>
      </c>
      <c r="H43" s="443">
        <v>2.4902434491730161E-3</v>
      </c>
      <c r="I43" s="443">
        <v>2.6267252159910461E-3</v>
      </c>
      <c r="J43" s="443">
        <v>1.6163855388915144E-3</v>
      </c>
      <c r="K43" s="443">
        <v>6.2547779553825836E-4</v>
      </c>
      <c r="L43" s="443">
        <v>2.212436749288095E-3</v>
      </c>
      <c r="M43" s="443">
        <v>7.706651515209292E-3</v>
      </c>
      <c r="N43" s="443">
        <v>3.753916542986362E-3</v>
      </c>
      <c r="O43" s="443">
        <v>3.4019876863229971E-3</v>
      </c>
      <c r="P43" s="443">
        <v>4.8446743824332389E-3</v>
      </c>
      <c r="Q43" s="443">
        <v>6.7986588134059311E-3</v>
      </c>
      <c r="R43" s="443">
        <v>6.6118306361280712E-3</v>
      </c>
      <c r="S43" s="443">
        <v>3.1661660335758875E-3</v>
      </c>
      <c r="T43" s="443">
        <v>1.1396989945669145E-3</v>
      </c>
      <c r="U43" s="443">
        <v>2.8893275586066016E-3</v>
      </c>
      <c r="V43" s="443">
        <v>1.0749981289589529E-3</v>
      </c>
      <c r="W43" s="443">
        <v>5.7646816460776721E-3</v>
      </c>
      <c r="X43" s="443">
        <v>1.9249130948713411E-3</v>
      </c>
      <c r="Y43" s="443">
        <v>1.4280600766750187E-2</v>
      </c>
      <c r="Z43" s="443">
        <v>2.2712079867617889E-3</v>
      </c>
      <c r="AA43" s="443">
        <v>9.2811501597444088E-3</v>
      </c>
      <c r="AB43" s="443">
        <v>2.0305053502382878E-2</v>
      </c>
      <c r="AC43" s="443">
        <v>7.1116686619186039E-3</v>
      </c>
      <c r="AD43" s="443">
        <v>4.8089928932731948E-3</v>
      </c>
      <c r="AE43" s="443">
        <v>1.7429679063812489E-3</v>
      </c>
      <c r="AF43" s="443">
        <v>9.9167877998014384E-3</v>
      </c>
      <c r="AG43" s="443">
        <v>2.4145574772382874E-3</v>
      </c>
      <c r="AH43" s="443">
        <v>9.0191601758531071E-4</v>
      </c>
      <c r="AI43" s="443">
        <v>1.0218755040194222E-2</v>
      </c>
      <c r="AJ43" s="443">
        <v>3.6265228365392988E-3</v>
      </c>
      <c r="AK43" s="443">
        <v>3.9636710209115886E-3</v>
      </c>
      <c r="AL43" s="443">
        <v>3.4097670740958746E-3</v>
      </c>
      <c r="AM43" s="443">
        <v>2.6309911417809078E-3</v>
      </c>
      <c r="AN43" s="443">
        <v>5.0124382727509008E-4</v>
      </c>
      <c r="AO43" s="443">
        <v>0</v>
      </c>
      <c r="AP43" s="444">
        <v>4.8520772270605811E-3</v>
      </c>
      <c r="AQ43" s="442">
        <v>0</v>
      </c>
      <c r="AR43" s="443">
        <v>3.642815848522589E-5</v>
      </c>
      <c r="AS43" s="443">
        <v>0</v>
      </c>
      <c r="AT43" s="443">
        <v>0</v>
      </c>
      <c r="AU43" s="443">
        <v>0</v>
      </c>
      <c r="AV43" s="443">
        <v>0</v>
      </c>
      <c r="AW43" s="443">
        <v>2.0558911091420138E-5</v>
      </c>
      <c r="AX43" s="443">
        <v>4.7334539466501674E-3</v>
      </c>
      <c r="AY43" s="443">
        <v>7.8943054276513032E-5</v>
      </c>
      <c r="AZ43" s="443">
        <v>0</v>
      </c>
      <c r="BA43" s="443">
        <v>1.8481094838088546E-5</v>
      </c>
      <c r="BB43" s="443">
        <v>1.9684049851727049E-5</v>
      </c>
      <c r="BC43" s="443">
        <v>3.4155176595579047E-3</v>
      </c>
      <c r="BD43" s="443">
        <v>3.4800729083147761E-4</v>
      </c>
      <c r="BE43" s="443">
        <v>0</v>
      </c>
      <c r="BF43" s="443">
        <v>7.9886962959740891E-5</v>
      </c>
      <c r="BG43" s="443">
        <v>-2.9579671390556621E-5</v>
      </c>
      <c r="BH43" s="444">
        <v>4.8366762518913678E-3</v>
      </c>
    </row>
    <row r="44" spans="1:60">
      <c r="A44" s="394" t="s">
        <v>361</v>
      </c>
      <c r="B44" s="397" t="s">
        <v>43</v>
      </c>
      <c r="C44" s="445">
        <v>0.54440164557293713</v>
      </c>
      <c r="D44" s="446">
        <v>0.24731381993330864</v>
      </c>
      <c r="E44" s="446">
        <v>0.4556260769046217</v>
      </c>
      <c r="F44" s="446">
        <v>0.56129410510606548</v>
      </c>
      <c r="G44" s="446">
        <v>0.65524713934559708</v>
      </c>
      <c r="H44" s="446">
        <v>0.61924053769435672</v>
      </c>
      <c r="I44" s="446">
        <v>0.65153634873774435</v>
      </c>
      <c r="J44" s="446">
        <v>0.65604648553447142</v>
      </c>
      <c r="K44" s="446">
        <v>0.82341545625130308</v>
      </c>
      <c r="L44" s="446">
        <v>0.61153714395826342</v>
      </c>
      <c r="M44" s="446">
        <v>0.51925518892926736</v>
      </c>
      <c r="N44" s="446">
        <v>0.81638860527211421</v>
      </c>
      <c r="O44" s="446">
        <v>0.74565713314750748</v>
      </c>
      <c r="P44" s="446">
        <v>0.56003684020092948</v>
      </c>
      <c r="Q44" s="446">
        <v>0.56512692313398516</v>
      </c>
      <c r="R44" s="446">
        <v>0.56344542633449979</v>
      </c>
      <c r="S44" s="446">
        <v>0.62193157492191409</v>
      </c>
      <c r="T44" s="446">
        <v>0.63963342284393931</v>
      </c>
      <c r="U44" s="446">
        <v>0.64294903901868927</v>
      </c>
      <c r="V44" s="446">
        <v>0.64583064016818958</v>
      </c>
      <c r="W44" s="446">
        <v>0.68246123136157311</v>
      </c>
      <c r="X44" s="446">
        <v>0.57674416572168952</v>
      </c>
      <c r="Y44" s="446">
        <v>0.5351346185928012</v>
      </c>
      <c r="Z44" s="446">
        <v>0.68269936767816242</v>
      </c>
      <c r="AA44" s="446">
        <v>0.51653887113951014</v>
      </c>
      <c r="AB44" s="446">
        <v>0.36118604442046581</v>
      </c>
      <c r="AC44" s="446">
        <v>0.31474685204844899</v>
      </c>
      <c r="AD44" s="446">
        <v>0.32406725274052195</v>
      </c>
      <c r="AE44" s="446">
        <v>0.15553929758794338</v>
      </c>
      <c r="AF44" s="446">
        <v>0.33407003894108928</v>
      </c>
      <c r="AG44" s="446">
        <v>0.45960625680972839</v>
      </c>
      <c r="AH44" s="446">
        <v>0.28822741086090714</v>
      </c>
      <c r="AI44" s="446">
        <v>0.26217045972230474</v>
      </c>
      <c r="AJ44" s="446">
        <v>0.38270875583549357</v>
      </c>
      <c r="AK44" s="446">
        <v>0.38879295845713968</v>
      </c>
      <c r="AL44" s="446">
        <v>0.38817829799268544</v>
      </c>
      <c r="AM44" s="446">
        <v>0.47022031331215647</v>
      </c>
      <c r="AN44" s="446">
        <v>1</v>
      </c>
      <c r="AO44" s="446">
        <v>0.56792442816961208</v>
      </c>
      <c r="AP44" s="447">
        <v>0.47933920678612141</v>
      </c>
      <c r="AQ44" s="445">
        <v>1</v>
      </c>
      <c r="AR44" s="446">
        <v>1</v>
      </c>
      <c r="AS44" s="446">
        <v>1</v>
      </c>
      <c r="AT44" s="446">
        <v>1</v>
      </c>
      <c r="AU44" s="446">
        <v>1</v>
      </c>
      <c r="AV44" s="446">
        <v>1</v>
      </c>
      <c r="AW44" s="446">
        <v>1</v>
      </c>
      <c r="AX44" s="446">
        <v>1</v>
      </c>
      <c r="AY44" s="446">
        <v>1</v>
      </c>
      <c r="AZ44" s="446">
        <v>1</v>
      </c>
      <c r="BA44" s="446">
        <v>1</v>
      </c>
      <c r="BB44" s="446">
        <v>1</v>
      </c>
      <c r="BC44" s="446">
        <v>1</v>
      </c>
      <c r="BD44" s="446">
        <v>1</v>
      </c>
      <c r="BE44" s="446">
        <v>1</v>
      </c>
      <c r="BF44" s="446">
        <v>1</v>
      </c>
      <c r="BG44" s="446">
        <v>1</v>
      </c>
      <c r="BH44" s="447">
        <v>1</v>
      </c>
    </row>
    <row r="45" spans="1:60">
      <c r="A45" s="369" t="s">
        <v>411</v>
      </c>
      <c r="B45" s="118" t="s">
        <v>57</v>
      </c>
      <c r="C45" s="442">
        <v>3.5479391033199697E-3</v>
      </c>
      <c r="D45" s="443">
        <v>8.6143015931826605E-3</v>
      </c>
      <c r="E45" s="443">
        <v>2.7830487033523088E-2</v>
      </c>
      <c r="F45" s="443">
        <v>5.0421063852467751E-2</v>
      </c>
      <c r="G45" s="443">
        <v>9.935717664330929E-3</v>
      </c>
      <c r="H45" s="443">
        <v>1.1410518490986805E-2</v>
      </c>
      <c r="I45" s="443">
        <v>2.1167979077562626E-2</v>
      </c>
      <c r="J45" s="443">
        <v>1.3899419610829852E-2</v>
      </c>
      <c r="K45" s="443">
        <v>5.7161720758913057E-3</v>
      </c>
      <c r="L45" s="443">
        <v>1.8511315543438697E-2</v>
      </c>
      <c r="M45" s="443">
        <v>1.7243680431358942E-2</v>
      </c>
      <c r="N45" s="443">
        <v>7.1566161068597834E-3</v>
      </c>
      <c r="O45" s="443">
        <v>6.9702787026894144E-3</v>
      </c>
      <c r="P45" s="443">
        <v>1.4811264455314809E-2</v>
      </c>
      <c r="Q45" s="443">
        <v>1.5717030399240391E-2</v>
      </c>
      <c r="R45" s="443">
        <v>1.1767622185077974E-2</v>
      </c>
      <c r="S45" s="443">
        <v>1.4651529459017164E-2</v>
      </c>
      <c r="T45" s="443">
        <v>1.1437581964653718E-2</v>
      </c>
      <c r="U45" s="443">
        <v>1.5289931220516648E-2</v>
      </c>
      <c r="V45" s="443">
        <v>1.8729120882859222E-2</v>
      </c>
      <c r="W45" s="443">
        <v>1.0201852654310901E-2</v>
      </c>
      <c r="X45" s="443">
        <v>1.9408629990626699E-2</v>
      </c>
      <c r="Y45" s="443">
        <v>2.1501074648815781E-2</v>
      </c>
      <c r="Z45" s="443">
        <v>8.9314089708605934E-3</v>
      </c>
      <c r="AA45" s="443">
        <v>1.3652822151224707E-2</v>
      </c>
      <c r="AB45" s="443">
        <v>2.5059571980936966E-2</v>
      </c>
      <c r="AC45" s="443">
        <v>2.2317747201289935E-2</v>
      </c>
      <c r="AD45" s="443">
        <v>3.0825874134202631E-2</v>
      </c>
      <c r="AE45" s="443">
        <v>3.679633184060927E-3</v>
      </c>
      <c r="AF45" s="443">
        <v>2.1635958045606318E-2</v>
      </c>
      <c r="AG45" s="443">
        <v>1.6022742927275232E-2</v>
      </c>
      <c r="AH45" s="443">
        <v>1.0516061737341376E-2</v>
      </c>
      <c r="AI45" s="443">
        <v>9.3381888972833178E-3</v>
      </c>
      <c r="AJ45" s="443">
        <v>1.0710277365774068E-2</v>
      </c>
      <c r="AK45" s="443">
        <v>3.7814654930761901E-2</v>
      </c>
      <c r="AL45" s="443">
        <v>1.4705622907989217E-2</v>
      </c>
      <c r="AM45" s="443">
        <v>2.1156867621581473E-2</v>
      </c>
      <c r="AN45" s="443">
        <v>0</v>
      </c>
      <c r="AO45" s="443">
        <v>4.2137663853951072E-3</v>
      </c>
      <c r="AP45" s="444">
        <v>1.4331326107127335E-2</v>
      </c>
      <c r="AQ45" s="435"/>
      <c r="AR45" s="435"/>
      <c r="AS45" s="435"/>
      <c r="AT45" s="435"/>
      <c r="AU45" s="435"/>
      <c r="AV45" s="435"/>
      <c r="AW45" s="435"/>
      <c r="AX45" s="435"/>
      <c r="AY45" s="435"/>
      <c r="AZ45" s="435"/>
      <c r="BA45" s="435"/>
      <c r="BB45" s="435"/>
      <c r="BC45" s="435"/>
      <c r="BD45" s="435"/>
      <c r="BE45" s="435"/>
      <c r="BF45" s="435"/>
      <c r="BG45" s="435"/>
      <c r="BH45" s="435"/>
    </row>
    <row r="46" spans="1:60">
      <c r="A46" s="387" t="s">
        <v>412</v>
      </c>
      <c r="B46" s="183" t="s">
        <v>58</v>
      </c>
      <c r="C46" s="442">
        <v>0.11982810575688495</v>
      </c>
      <c r="D46" s="443">
        <v>0.27278621711745094</v>
      </c>
      <c r="E46" s="443">
        <v>0.17854260725424764</v>
      </c>
      <c r="F46" s="443">
        <v>0.2349962690544718</v>
      </c>
      <c r="G46" s="443">
        <v>0.14399966915404239</v>
      </c>
      <c r="H46" s="443">
        <v>0.23596605339775753</v>
      </c>
      <c r="I46" s="443">
        <v>0.17574790290253137</v>
      </c>
      <c r="J46" s="443">
        <v>0.10387096116118634</v>
      </c>
      <c r="K46" s="443">
        <v>1.9772048092292722E-2</v>
      </c>
      <c r="L46" s="443">
        <v>0.23402763404868787</v>
      </c>
      <c r="M46" s="443">
        <v>0.21755179396051724</v>
      </c>
      <c r="N46" s="443">
        <v>4.2381117789262797E-2</v>
      </c>
      <c r="O46" s="443">
        <v>0.11103277983246747</v>
      </c>
      <c r="P46" s="443">
        <v>0.28467983327929475</v>
      </c>
      <c r="Q46" s="443">
        <v>0.19753386347788673</v>
      </c>
      <c r="R46" s="443">
        <v>0.20785566100352021</v>
      </c>
      <c r="S46" s="443">
        <v>0.19290112247208774</v>
      </c>
      <c r="T46" s="443">
        <v>0.19601885967651284</v>
      </c>
      <c r="U46" s="443">
        <v>0.2004458717578543</v>
      </c>
      <c r="V46" s="443">
        <v>0.17801424712710151</v>
      </c>
      <c r="W46" s="443">
        <v>0.17968722251031818</v>
      </c>
      <c r="X46" s="443">
        <v>0.25422836329948895</v>
      </c>
      <c r="Y46" s="443">
        <v>0.34673715455884868</v>
      </c>
      <c r="Z46" s="443">
        <v>7.0744430198025232E-2</v>
      </c>
      <c r="AA46" s="443">
        <v>0.13654952076677315</v>
      </c>
      <c r="AB46" s="443">
        <v>0.48251618559482062</v>
      </c>
      <c r="AC46" s="443">
        <v>0.40252218378442245</v>
      </c>
      <c r="AD46" s="443">
        <v>0.31439227022235533</v>
      </c>
      <c r="AE46" s="443">
        <v>5.4622350270852466E-2</v>
      </c>
      <c r="AF46" s="443">
        <v>0.36884830758302428</v>
      </c>
      <c r="AG46" s="443">
        <v>0.18042179614021467</v>
      </c>
      <c r="AH46" s="443">
        <v>0.351753812215997</v>
      </c>
      <c r="AI46" s="443">
        <v>0.5308449982881025</v>
      </c>
      <c r="AJ46" s="443">
        <v>0.50163334603597476</v>
      </c>
      <c r="AK46" s="443">
        <v>0.49922072097325781</v>
      </c>
      <c r="AL46" s="443">
        <v>0.34525361813281841</v>
      </c>
      <c r="AM46" s="443">
        <v>0.27271905819722003</v>
      </c>
      <c r="AN46" s="443">
        <v>0</v>
      </c>
      <c r="AO46" s="443">
        <v>1.2662527198429125E-2</v>
      </c>
      <c r="AP46" s="444">
        <v>0.25475569279079324</v>
      </c>
      <c r="AQ46" s="435"/>
      <c r="AR46" s="435"/>
      <c r="AS46" s="435"/>
      <c r="AT46" s="435"/>
      <c r="AU46" s="435"/>
      <c r="AV46" s="435"/>
      <c r="AW46" s="435"/>
      <c r="AX46" s="435"/>
      <c r="AY46" s="435"/>
      <c r="AZ46" s="435"/>
      <c r="BA46" s="435"/>
      <c r="BB46" s="435"/>
      <c r="BC46" s="435"/>
      <c r="BD46" s="435"/>
      <c r="BE46" s="435"/>
      <c r="BF46" s="435"/>
      <c r="BG46" s="435"/>
      <c r="BH46" s="435"/>
    </row>
    <row r="47" spans="1:60">
      <c r="A47" s="387" t="s">
        <v>413</v>
      </c>
      <c r="B47" s="183" t="s">
        <v>59</v>
      </c>
      <c r="C47" s="442">
        <v>0.20192332887875691</v>
      </c>
      <c r="D47" s="443">
        <v>0.42302704705446459</v>
      </c>
      <c r="E47" s="443">
        <v>0.14757137560252132</v>
      </c>
      <c r="F47" s="443">
        <v>3.0700351774864087E-2</v>
      </c>
      <c r="G47" s="443">
        <v>8.1898332071121543E-2</v>
      </c>
      <c r="H47" s="443">
        <v>-1.8472402899089389E-2</v>
      </c>
      <c r="I47" s="443">
        <v>7.0310581705429892E-2</v>
      </c>
      <c r="J47" s="443">
        <v>6.5855640519120198E-2</v>
      </c>
      <c r="K47" s="443">
        <v>1.6357981791646395E-2</v>
      </c>
      <c r="L47" s="443">
        <v>1.3006987017992106E-3</v>
      </c>
      <c r="M47" s="443">
        <v>9.7585808473884705E-2</v>
      </c>
      <c r="N47" s="443">
        <v>8.0705521580020284E-2</v>
      </c>
      <c r="O47" s="443">
        <v>9.4984508483277483E-2</v>
      </c>
      <c r="P47" s="443">
        <v>2.9794825768718097E-2</v>
      </c>
      <c r="Q47" s="443">
        <v>0.10818880465261191</v>
      </c>
      <c r="R47" s="443">
        <v>0.1082194970236337</v>
      </c>
      <c r="S47" s="443">
        <v>2.3145912825749775E-2</v>
      </c>
      <c r="T47" s="443">
        <v>-4.1806657091113468E-2</v>
      </c>
      <c r="U47" s="443">
        <v>-2.2046099604215157E-2</v>
      </c>
      <c r="V47" s="443">
        <v>-5.0577641399674779E-2</v>
      </c>
      <c r="W47" s="443">
        <v>1.8032833467120358E-2</v>
      </c>
      <c r="X47" s="443">
        <v>3.1207189255445363E-2</v>
      </c>
      <c r="Y47" s="443">
        <v>2.690158311616303E-2</v>
      </c>
      <c r="Z47" s="443">
        <v>4.3466190324854888E-2</v>
      </c>
      <c r="AA47" s="443">
        <v>0.12646432374866878</v>
      </c>
      <c r="AB47" s="443">
        <v>3.5366648682672419E-2</v>
      </c>
      <c r="AC47" s="443">
        <v>0.12969195510943768</v>
      </c>
      <c r="AD47" s="443">
        <v>0.25122798182229611</v>
      </c>
      <c r="AE47" s="443">
        <v>0.40012232544181042</v>
      </c>
      <c r="AF47" s="443">
        <v>7.5031967848916234E-2</v>
      </c>
      <c r="AG47" s="443">
        <v>0.17291011784743704</v>
      </c>
      <c r="AH47" s="443">
        <v>0</v>
      </c>
      <c r="AI47" s="443">
        <v>1.8648081967352275E-2</v>
      </c>
      <c r="AJ47" s="443">
        <v>3.6486421526588111E-2</v>
      </c>
      <c r="AK47" s="443">
        <v>-5.7408757077983966E-3</v>
      </c>
      <c r="AL47" s="443">
        <v>8.9442499341088444E-2</v>
      </c>
      <c r="AM47" s="443">
        <v>9.047468045765987E-2</v>
      </c>
      <c r="AN47" s="443">
        <v>0</v>
      </c>
      <c r="AO47" s="443">
        <v>0.35371225388738525</v>
      </c>
      <c r="AP47" s="444">
        <v>9.6888587189489395E-2</v>
      </c>
      <c r="AQ47" s="435"/>
      <c r="AR47" s="435"/>
      <c r="AS47" s="435"/>
      <c r="AT47" s="435"/>
      <c r="AU47" s="435"/>
      <c r="AV47" s="435"/>
      <c r="AW47" s="435"/>
      <c r="AX47" s="435"/>
      <c r="AY47" s="435"/>
      <c r="AZ47" s="435"/>
      <c r="BA47" s="435"/>
      <c r="BB47" s="435"/>
      <c r="BC47" s="435"/>
      <c r="BD47" s="435"/>
      <c r="BE47" s="435"/>
      <c r="BF47" s="435"/>
      <c r="BG47" s="435"/>
      <c r="BH47" s="435"/>
    </row>
    <row r="48" spans="1:60">
      <c r="A48" s="387" t="s">
        <v>414</v>
      </c>
      <c r="B48" s="183" t="s">
        <v>60</v>
      </c>
      <c r="C48" s="442">
        <v>0.16007651390089878</v>
      </c>
      <c r="D48" s="443">
        <v>6.6413486476472772E-2</v>
      </c>
      <c r="E48" s="443">
        <v>0.13961046042443673</v>
      </c>
      <c r="F48" s="443">
        <v>7.392602068009807E-2</v>
      </c>
      <c r="G48" s="443">
        <v>5.4268042089809169E-2</v>
      </c>
      <c r="H48" s="443">
        <v>0.10929814780400174</v>
      </c>
      <c r="I48" s="443">
        <v>5.5215477121794393E-2</v>
      </c>
      <c r="J48" s="443">
        <v>0.13907103732238971</v>
      </c>
      <c r="K48" s="443">
        <v>5.5459031204392245E-2</v>
      </c>
      <c r="L48" s="443">
        <v>9.7370411870079998E-2</v>
      </c>
      <c r="M48" s="443">
        <v>0.11715559351893869</v>
      </c>
      <c r="N48" s="443">
        <v>4.0468546607300121E-2</v>
      </c>
      <c r="O48" s="443">
        <v>3.3257050718900373E-2</v>
      </c>
      <c r="P48" s="443">
        <v>8.3120703347101421E-2</v>
      </c>
      <c r="Q48" s="443">
        <v>0.10684427992819311</v>
      </c>
      <c r="R48" s="443">
        <v>9.9308352474976866E-2</v>
      </c>
      <c r="S48" s="443">
        <v>0.13285933420783894</v>
      </c>
      <c r="T48" s="443">
        <v>0.18685755323799413</v>
      </c>
      <c r="U48" s="443">
        <v>0.15932025835682181</v>
      </c>
      <c r="V48" s="443">
        <v>0.19565136041693598</v>
      </c>
      <c r="W48" s="443">
        <v>9.8170965610814731E-2</v>
      </c>
      <c r="X48" s="443">
        <v>9.2690792535444835E-2</v>
      </c>
      <c r="Y48" s="443">
        <v>3.6899245397312326E-2</v>
      </c>
      <c r="Z48" s="443">
        <v>0.16885751023733073</v>
      </c>
      <c r="AA48" s="443">
        <v>0.20972843450479234</v>
      </c>
      <c r="AB48" s="443">
        <v>7.7263735275604706E-2</v>
      </c>
      <c r="AC48" s="443">
        <v>8.9997619597833659E-2</v>
      </c>
      <c r="AD48" s="443">
        <v>7.3964743693354179E-2</v>
      </c>
      <c r="AE48" s="443">
        <v>0.33709603842610397</v>
      </c>
      <c r="AF48" s="443">
        <v>0.13747182088769178</v>
      </c>
      <c r="AG48" s="443">
        <v>0.1389021778607121</v>
      </c>
      <c r="AH48" s="443">
        <v>0.34791471928582041</v>
      </c>
      <c r="AI48" s="443">
        <v>0.16939579920149175</v>
      </c>
      <c r="AJ48" s="443">
        <v>6.5380170085349215E-2</v>
      </c>
      <c r="AK48" s="443">
        <v>6.2639457307843247E-2</v>
      </c>
      <c r="AL48" s="443">
        <v>0.11482970678034696</v>
      </c>
      <c r="AM48" s="443">
        <v>9.1970262326410951E-2</v>
      </c>
      <c r="AN48" s="443">
        <v>0</v>
      </c>
      <c r="AO48" s="443">
        <v>4.9042084593748342E-2</v>
      </c>
      <c r="AP48" s="444">
        <v>0.12703738217098923</v>
      </c>
      <c r="AQ48" s="435"/>
      <c r="AR48" s="435"/>
      <c r="AS48" s="435"/>
      <c r="AT48" s="435"/>
      <c r="AU48" s="435"/>
      <c r="AV48" s="435"/>
      <c r="AW48" s="435"/>
      <c r="AX48" s="435"/>
      <c r="AY48" s="435"/>
      <c r="AZ48" s="435"/>
      <c r="BA48" s="435"/>
      <c r="BB48" s="435"/>
      <c r="BC48" s="435"/>
      <c r="BD48" s="435"/>
      <c r="BE48" s="435"/>
      <c r="BF48" s="435"/>
      <c r="BG48" s="435"/>
      <c r="BH48" s="435"/>
    </row>
    <row r="49" spans="1:60">
      <c r="A49" s="387" t="s">
        <v>415</v>
      </c>
      <c r="B49" s="183" t="s">
        <v>61</v>
      </c>
      <c r="C49" s="442">
        <v>3.977674711107617E-2</v>
      </c>
      <c r="D49" s="443">
        <v>2.5379770285290849E-2</v>
      </c>
      <c r="E49" s="443">
        <v>5.1669611114746231E-2</v>
      </c>
      <c r="F49" s="443">
        <v>4.8662189532032829E-2</v>
      </c>
      <c r="G49" s="443">
        <v>5.8743250613228153E-2</v>
      </c>
      <c r="H49" s="443">
        <v>4.2557145511986617E-2</v>
      </c>
      <c r="I49" s="443">
        <v>2.6021710454937386E-2</v>
      </c>
      <c r="J49" s="443">
        <v>2.1258495884234972E-2</v>
      </c>
      <c r="K49" s="443">
        <v>8.0565014941969562E-2</v>
      </c>
      <c r="L49" s="443">
        <v>3.7258148547285486E-2</v>
      </c>
      <c r="M49" s="443">
        <v>3.1207934686033077E-2</v>
      </c>
      <c r="N49" s="443">
        <v>1.2900996108894806E-2</v>
      </c>
      <c r="O49" s="443">
        <v>8.0982491151578261E-3</v>
      </c>
      <c r="P49" s="443">
        <v>2.7565930959082628E-2</v>
      </c>
      <c r="Q49" s="443">
        <v>6.5928074418052608E-3</v>
      </c>
      <c r="R49" s="443">
        <v>9.4057576673720993E-3</v>
      </c>
      <c r="S49" s="443">
        <v>1.4514798942047625E-2</v>
      </c>
      <c r="T49" s="443">
        <v>7.8654842940111165E-3</v>
      </c>
      <c r="U49" s="443">
        <v>4.0442729049428913E-3</v>
      </c>
      <c r="V49" s="443">
        <v>1.2359076590214796E-2</v>
      </c>
      <c r="W49" s="443">
        <v>1.1458325933608484E-2</v>
      </c>
      <c r="X49" s="443">
        <v>2.5733968707598927E-2</v>
      </c>
      <c r="Y49" s="443">
        <v>3.7098464394058416E-2</v>
      </c>
      <c r="Z49" s="443">
        <v>2.581067604738578E-2</v>
      </c>
      <c r="AA49" s="443">
        <v>4.4472843450479235E-2</v>
      </c>
      <c r="AB49" s="443">
        <v>1.8613434043701107E-2</v>
      </c>
      <c r="AC49" s="443">
        <v>4.120250272356233E-2</v>
      </c>
      <c r="AD49" s="443">
        <v>2.0629414056584992E-2</v>
      </c>
      <c r="AE49" s="443">
        <v>4.9196047956754904E-2</v>
      </c>
      <c r="AF49" s="443">
        <v>6.6593831224495109E-2</v>
      </c>
      <c r="AG49" s="443">
        <v>3.2146927325326556E-2</v>
      </c>
      <c r="AH49" s="443">
        <v>1.5879958999341001E-3</v>
      </c>
      <c r="AI49" s="443">
        <v>1.2249263601096747E-2</v>
      </c>
      <c r="AJ49" s="443">
        <v>1.4781624874512069E-2</v>
      </c>
      <c r="AK49" s="443">
        <v>3.5241352245332737E-2</v>
      </c>
      <c r="AL49" s="443">
        <v>4.7635162407665507E-2</v>
      </c>
      <c r="AM49" s="443">
        <v>5.3464729475756756E-2</v>
      </c>
      <c r="AN49" s="443">
        <v>0</v>
      </c>
      <c r="AO49" s="443">
        <v>1.7502520830016452E-2</v>
      </c>
      <c r="AP49" s="444">
        <v>3.0450910777735898E-2</v>
      </c>
      <c r="AQ49" s="435"/>
      <c r="AR49" s="435"/>
      <c r="AS49" s="435"/>
      <c r="AT49" s="435"/>
      <c r="AU49" s="435"/>
      <c r="AV49" s="435"/>
      <c r="AW49" s="435"/>
      <c r="AX49" s="435"/>
      <c r="AY49" s="435"/>
      <c r="AZ49" s="435"/>
      <c r="BA49" s="435"/>
      <c r="BB49" s="435"/>
      <c r="BC49" s="435"/>
      <c r="BD49" s="435"/>
      <c r="BE49" s="435"/>
      <c r="BF49" s="435"/>
      <c r="BG49" s="435"/>
      <c r="BH49" s="435"/>
    </row>
    <row r="50" spans="1:60">
      <c r="A50" s="387" t="s">
        <v>416</v>
      </c>
      <c r="B50" s="183" t="s">
        <v>210</v>
      </c>
      <c r="C50" s="442">
        <v>-6.955428032387391E-2</v>
      </c>
      <c r="D50" s="443">
        <v>-4.3534642460170435E-2</v>
      </c>
      <c r="E50" s="443">
        <v>-8.5061833409670877E-4</v>
      </c>
      <c r="F50" s="443">
        <v>0</v>
      </c>
      <c r="G50" s="443">
        <v>-4.0921509381292211E-3</v>
      </c>
      <c r="H50" s="443">
        <v>0</v>
      </c>
      <c r="I50" s="443">
        <v>0</v>
      </c>
      <c r="J50" s="443">
        <v>-2.0400322325092735E-6</v>
      </c>
      <c r="K50" s="443">
        <v>-1.2857043574953089E-3</v>
      </c>
      <c r="L50" s="443">
        <v>-5.3526695547292622E-6</v>
      </c>
      <c r="M50" s="443">
        <v>0</v>
      </c>
      <c r="N50" s="443">
        <v>-1.4034644519997613E-6</v>
      </c>
      <c r="O50" s="443">
        <v>0</v>
      </c>
      <c r="P50" s="443">
        <v>-9.3980104411896004E-6</v>
      </c>
      <c r="Q50" s="443">
        <v>-3.7090337225346054E-6</v>
      </c>
      <c r="R50" s="443">
        <v>-2.3166890806335217E-6</v>
      </c>
      <c r="S50" s="443">
        <v>-4.272828655298094E-6</v>
      </c>
      <c r="T50" s="443">
        <v>-6.2449259976269284E-6</v>
      </c>
      <c r="U50" s="443">
        <v>-3.2736546097967388E-6</v>
      </c>
      <c r="V50" s="443">
        <v>-6.8037856263224859E-6</v>
      </c>
      <c r="W50" s="443">
        <v>-1.2431537745700464E-5</v>
      </c>
      <c r="X50" s="443">
        <v>-1.3109510294242959E-5</v>
      </c>
      <c r="Y50" s="443">
        <v>-4.2721407079994791E-3</v>
      </c>
      <c r="Z50" s="443">
        <v>-5.0958345661965352E-4</v>
      </c>
      <c r="AA50" s="443">
        <v>-4.7406815761448347E-2</v>
      </c>
      <c r="AB50" s="443">
        <v>-5.6199982016005753E-6</v>
      </c>
      <c r="AC50" s="443">
        <v>-4.7886046499505673E-4</v>
      </c>
      <c r="AD50" s="443">
        <v>-1.5107536669315172E-2</v>
      </c>
      <c r="AE50" s="443">
        <v>-2.5569286752611135E-4</v>
      </c>
      <c r="AF50" s="443">
        <v>-3.6519245308229997E-3</v>
      </c>
      <c r="AG50" s="443">
        <v>-1.0018910693934802E-5</v>
      </c>
      <c r="AH50" s="443">
        <v>0</v>
      </c>
      <c r="AI50" s="443">
        <v>-2.6467916776312995E-3</v>
      </c>
      <c r="AJ50" s="443">
        <v>-1.1700595723691773E-2</v>
      </c>
      <c r="AK50" s="443">
        <v>-1.7968268206536974E-2</v>
      </c>
      <c r="AL50" s="443">
        <v>-4.4907562593924967E-5</v>
      </c>
      <c r="AM50" s="443">
        <v>-5.9113907855773891E-6</v>
      </c>
      <c r="AN50" s="443">
        <v>0</v>
      </c>
      <c r="AO50" s="443">
        <v>-5.0575810645863183E-3</v>
      </c>
      <c r="AP50" s="444">
        <v>-2.8031058222565243E-3</v>
      </c>
      <c r="AQ50" s="435"/>
      <c r="AR50" s="435"/>
      <c r="AS50" s="435"/>
      <c r="AT50" s="435"/>
      <c r="AU50" s="435"/>
      <c r="AV50" s="435"/>
      <c r="AW50" s="435"/>
      <c r="AX50" s="435"/>
      <c r="AY50" s="435"/>
      <c r="AZ50" s="435"/>
      <c r="BA50" s="435"/>
      <c r="BB50" s="435"/>
      <c r="BC50" s="435"/>
      <c r="BD50" s="435"/>
      <c r="BE50" s="435"/>
      <c r="BF50" s="435"/>
      <c r="BG50" s="435"/>
      <c r="BH50" s="435"/>
    </row>
    <row r="51" spans="1:60">
      <c r="A51" s="394" t="s">
        <v>417</v>
      </c>
      <c r="B51" s="397" t="s">
        <v>63</v>
      </c>
      <c r="C51" s="445">
        <v>0.45559835442706287</v>
      </c>
      <c r="D51" s="446">
        <v>0.75268618006669141</v>
      </c>
      <c r="E51" s="446">
        <v>0.54437392309537835</v>
      </c>
      <c r="F51" s="446">
        <v>0.43870589489393452</v>
      </c>
      <c r="G51" s="446">
        <v>0.34475286065440297</v>
      </c>
      <c r="H51" s="446">
        <v>0.38075946230564334</v>
      </c>
      <c r="I51" s="446">
        <v>0.34846365126225565</v>
      </c>
      <c r="J51" s="446">
        <v>0.34395351446552858</v>
      </c>
      <c r="K51" s="446">
        <v>0.17658454374869692</v>
      </c>
      <c r="L51" s="446">
        <v>0.38846285604173653</v>
      </c>
      <c r="M51" s="446">
        <v>0.48074481107073264</v>
      </c>
      <c r="N51" s="446">
        <v>0.18361139472788579</v>
      </c>
      <c r="O51" s="446">
        <v>0.25434286685249258</v>
      </c>
      <c r="P51" s="446">
        <v>0.43996315979907052</v>
      </c>
      <c r="Q51" s="446">
        <v>0.43487307686601484</v>
      </c>
      <c r="R51" s="446">
        <v>0.43655457366550021</v>
      </c>
      <c r="S51" s="446">
        <v>0.37806842507808597</v>
      </c>
      <c r="T51" s="446">
        <v>0.36036657715606069</v>
      </c>
      <c r="U51" s="446">
        <v>0.35705096098131073</v>
      </c>
      <c r="V51" s="446">
        <v>0.35416935983181042</v>
      </c>
      <c r="W51" s="446">
        <v>0.31753876863842695</v>
      </c>
      <c r="X51" s="446">
        <v>0.42325583427831054</v>
      </c>
      <c r="Y51" s="446">
        <v>0.4648653814071988</v>
      </c>
      <c r="Z51" s="446">
        <v>0.31730063232183758</v>
      </c>
      <c r="AA51" s="446">
        <v>0.48346112886048986</v>
      </c>
      <c r="AB51" s="446">
        <v>0.63881395557953424</v>
      </c>
      <c r="AC51" s="446">
        <v>0.68525314795155101</v>
      </c>
      <c r="AD51" s="446">
        <v>0.67593274725947805</v>
      </c>
      <c r="AE51" s="446">
        <v>0.84446070241205662</v>
      </c>
      <c r="AF51" s="446">
        <v>0.66592996105891078</v>
      </c>
      <c r="AG51" s="446">
        <v>0.54039374319027167</v>
      </c>
      <c r="AH51" s="446">
        <v>0.7117725891390928</v>
      </c>
      <c r="AI51" s="446">
        <v>0.73782954027769521</v>
      </c>
      <c r="AJ51" s="446">
        <v>0.61729124416450643</v>
      </c>
      <c r="AK51" s="446">
        <v>0.61120704154286032</v>
      </c>
      <c r="AL51" s="446">
        <v>0.61182170200731456</v>
      </c>
      <c r="AM51" s="446">
        <v>0.52977968668784348</v>
      </c>
      <c r="AN51" s="446">
        <v>0</v>
      </c>
      <c r="AO51" s="446">
        <v>0.43207557183038792</v>
      </c>
      <c r="AP51" s="447">
        <v>0.52066079321387859</v>
      </c>
      <c r="AQ51" s="435"/>
      <c r="AR51" s="435"/>
      <c r="AS51" s="435"/>
      <c r="AT51" s="435"/>
      <c r="AU51" s="435"/>
      <c r="AV51" s="435"/>
      <c r="AW51" s="435"/>
      <c r="AX51" s="435"/>
      <c r="AY51" s="435"/>
      <c r="AZ51" s="435"/>
      <c r="BA51" s="435"/>
      <c r="BB51" s="435"/>
      <c r="BC51" s="435"/>
      <c r="BD51" s="435"/>
      <c r="BE51" s="435"/>
      <c r="BF51" s="435"/>
      <c r="BG51" s="435"/>
      <c r="BH51" s="435"/>
    </row>
    <row r="52" spans="1:60">
      <c r="A52" s="436" t="s">
        <v>418</v>
      </c>
      <c r="B52" s="363" t="s">
        <v>362</v>
      </c>
      <c r="C52" s="448">
        <v>1</v>
      </c>
      <c r="D52" s="449">
        <v>1</v>
      </c>
      <c r="E52" s="449">
        <v>1</v>
      </c>
      <c r="F52" s="449">
        <v>1</v>
      </c>
      <c r="G52" s="449">
        <v>1</v>
      </c>
      <c r="H52" s="449">
        <v>1</v>
      </c>
      <c r="I52" s="449">
        <v>1</v>
      </c>
      <c r="J52" s="449">
        <v>1</v>
      </c>
      <c r="K52" s="449">
        <v>1</v>
      </c>
      <c r="L52" s="449">
        <v>1</v>
      </c>
      <c r="M52" s="449">
        <v>1</v>
      </c>
      <c r="N52" s="449">
        <v>1</v>
      </c>
      <c r="O52" s="449">
        <v>1</v>
      </c>
      <c r="P52" s="449">
        <v>1</v>
      </c>
      <c r="Q52" s="449">
        <v>1</v>
      </c>
      <c r="R52" s="449">
        <v>1</v>
      </c>
      <c r="S52" s="449">
        <v>1</v>
      </c>
      <c r="T52" s="449">
        <v>1</v>
      </c>
      <c r="U52" s="449">
        <v>1</v>
      </c>
      <c r="V52" s="449">
        <v>1</v>
      </c>
      <c r="W52" s="449">
        <v>1</v>
      </c>
      <c r="X52" s="449">
        <v>1</v>
      </c>
      <c r="Y52" s="449">
        <v>1</v>
      </c>
      <c r="Z52" s="449">
        <v>1</v>
      </c>
      <c r="AA52" s="449">
        <v>1</v>
      </c>
      <c r="AB52" s="449">
        <v>1</v>
      </c>
      <c r="AC52" s="449">
        <v>1</v>
      </c>
      <c r="AD52" s="449">
        <v>1</v>
      </c>
      <c r="AE52" s="449">
        <v>1</v>
      </c>
      <c r="AF52" s="449">
        <v>1</v>
      </c>
      <c r="AG52" s="449">
        <v>1</v>
      </c>
      <c r="AH52" s="449">
        <v>1</v>
      </c>
      <c r="AI52" s="449">
        <v>1</v>
      </c>
      <c r="AJ52" s="449">
        <v>1</v>
      </c>
      <c r="AK52" s="449">
        <v>1</v>
      </c>
      <c r="AL52" s="449">
        <v>1</v>
      </c>
      <c r="AM52" s="449">
        <v>1</v>
      </c>
      <c r="AN52" s="449">
        <v>1</v>
      </c>
      <c r="AO52" s="449">
        <v>1</v>
      </c>
      <c r="AP52" s="450">
        <v>1</v>
      </c>
      <c r="AQ52" s="435"/>
      <c r="AR52" s="435"/>
      <c r="AS52" s="435"/>
      <c r="AT52" s="435"/>
      <c r="AU52" s="435"/>
      <c r="AV52" s="435"/>
      <c r="AW52" s="435"/>
      <c r="AX52" s="435"/>
      <c r="AY52" s="435"/>
      <c r="AZ52" s="435"/>
      <c r="BA52" s="435"/>
      <c r="BB52" s="435"/>
      <c r="BC52" s="435"/>
      <c r="BD52" s="435"/>
      <c r="BE52" s="435"/>
      <c r="BF52" s="435"/>
      <c r="BG52" s="435"/>
      <c r="BH52" s="435"/>
    </row>
    <row r="53" spans="1:60">
      <c r="A53" s="410" t="s">
        <v>405</v>
      </c>
    </row>
    <row r="55" spans="1:60">
      <c r="C55" s="435"/>
      <c r="D55" s="435"/>
      <c r="E55" s="435"/>
      <c r="F55" s="435"/>
      <c r="G55" s="435"/>
      <c r="H55" s="435"/>
      <c r="I55" s="435"/>
      <c r="J55" s="435"/>
      <c r="K55" s="435"/>
      <c r="L55" s="435"/>
      <c r="M55" s="435"/>
      <c r="N55" s="435"/>
      <c r="O55" s="435"/>
      <c r="P55" s="435"/>
      <c r="Q55" s="435"/>
      <c r="R55" s="435"/>
      <c r="S55" s="435"/>
      <c r="T55" s="435"/>
      <c r="U55" s="435"/>
      <c r="V55" s="435"/>
      <c r="W55" s="435"/>
      <c r="X55" s="435"/>
      <c r="Y55" s="435"/>
      <c r="Z55" s="435"/>
      <c r="AA55" s="435"/>
      <c r="AB55" s="435"/>
      <c r="AC55" s="435"/>
      <c r="AD55" s="435"/>
      <c r="AE55" s="435"/>
      <c r="AF55" s="435"/>
      <c r="AG55" s="435"/>
      <c r="AH55" s="435"/>
      <c r="AI55" s="435"/>
      <c r="AJ55" s="435"/>
      <c r="AK55" s="435"/>
      <c r="AL55" s="435"/>
      <c r="AM55" s="435"/>
      <c r="AN55" s="435"/>
      <c r="AO55" s="435"/>
      <c r="AP55" s="435"/>
      <c r="AQ55" s="435"/>
      <c r="AR55" s="435"/>
      <c r="AS55" s="435"/>
      <c r="AT55" s="435"/>
      <c r="AU55" s="435"/>
      <c r="AV55" s="435"/>
      <c r="AW55" s="435"/>
      <c r="AX55" s="435"/>
      <c r="AY55" s="435"/>
      <c r="AZ55" s="435"/>
      <c r="BA55" s="435"/>
      <c r="BB55" s="435"/>
      <c r="BC55" s="435"/>
      <c r="BD55" s="435"/>
      <c r="BE55" s="435"/>
      <c r="BF55" s="435"/>
      <c r="BG55" s="435"/>
      <c r="BH55" s="435"/>
    </row>
    <row r="56" spans="1:60">
      <c r="C56" s="435"/>
      <c r="D56" s="435"/>
      <c r="E56" s="435"/>
      <c r="F56" s="435"/>
      <c r="G56" s="435"/>
      <c r="H56" s="435"/>
      <c r="I56" s="435"/>
      <c r="J56" s="435"/>
      <c r="K56" s="435"/>
      <c r="L56" s="435"/>
      <c r="M56" s="435"/>
      <c r="N56" s="435"/>
      <c r="O56" s="435"/>
      <c r="P56" s="435"/>
      <c r="Q56" s="435"/>
      <c r="R56" s="435"/>
      <c r="S56" s="435"/>
      <c r="T56" s="435"/>
      <c r="U56" s="435"/>
      <c r="V56" s="435"/>
      <c r="W56" s="435"/>
      <c r="X56" s="435"/>
      <c r="Y56" s="435"/>
      <c r="Z56" s="435"/>
      <c r="AA56" s="435"/>
      <c r="AB56" s="435"/>
      <c r="AC56" s="435"/>
      <c r="AD56" s="435"/>
      <c r="AE56" s="435"/>
      <c r="AF56" s="435"/>
      <c r="AG56" s="435"/>
      <c r="AH56" s="435"/>
      <c r="AI56" s="435"/>
      <c r="AJ56" s="435"/>
      <c r="AK56" s="435"/>
      <c r="AL56" s="435"/>
      <c r="AM56" s="435"/>
      <c r="AN56" s="435"/>
      <c r="AO56" s="435"/>
      <c r="AP56" s="435"/>
      <c r="AQ56" s="435"/>
      <c r="AR56" s="435"/>
      <c r="AS56" s="435"/>
      <c r="AT56" s="435"/>
      <c r="AU56" s="435"/>
      <c r="AV56" s="435"/>
      <c r="AW56" s="435"/>
      <c r="AX56" s="435"/>
      <c r="AY56" s="435"/>
      <c r="AZ56" s="435"/>
      <c r="BA56" s="435"/>
      <c r="BB56" s="435"/>
      <c r="BC56" s="435"/>
      <c r="BD56" s="435"/>
      <c r="BE56" s="435"/>
      <c r="BF56" s="435"/>
      <c r="BG56" s="435"/>
      <c r="BH56" s="435"/>
    </row>
    <row r="57" spans="1:60">
      <c r="C57" s="435"/>
      <c r="D57" s="435"/>
      <c r="E57" s="435"/>
      <c r="F57" s="435"/>
      <c r="G57" s="435"/>
      <c r="H57" s="435"/>
      <c r="I57" s="435"/>
      <c r="J57" s="435"/>
      <c r="K57" s="435"/>
      <c r="L57" s="435"/>
      <c r="M57" s="435"/>
      <c r="N57" s="435"/>
      <c r="O57" s="435"/>
      <c r="P57" s="435"/>
      <c r="Q57" s="435"/>
      <c r="R57" s="435"/>
      <c r="S57" s="435"/>
      <c r="T57" s="435"/>
      <c r="U57" s="435"/>
      <c r="V57" s="435"/>
      <c r="W57" s="435"/>
      <c r="X57" s="435"/>
      <c r="Y57" s="435"/>
      <c r="Z57" s="435"/>
      <c r="AA57" s="435"/>
      <c r="AB57" s="435"/>
      <c r="AC57" s="435"/>
      <c r="AD57" s="435"/>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435"/>
      <c r="BC57" s="435"/>
      <c r="BD57" s="435"/>
      <c r="BE57" s="435"/>
      <c r="BF57" s="435"/>
      <c r="BG57" s="435"/>
      <c r="BH57" s="435"/>
    </row>
    <row r="58" spans="1:60">
      <c r="C58" s="435"/>
      <c r="D58" s="435"/>
      <c r="E58" s="435"/>
      <c r="F58" s="435"/>
      <c r="G58" s="435"/>
      <c r="H58" s="435"/>
      <c r="I58" s="435"/>
      <c r="J58" s="435"/>
      <c r="K58" s="435"/>
      <c r="L58" s="435"/>
      <c r="M58" s="435"/>
      <c r="N58" s="435"/>
      <c r="O58" s="435"/>
      <c r="P58" s="435"/>
      <c r="Q58" s="435"/>
      <c r="R58" s="435"/>
      <c r="S58" s="435"/>
      <c r="T58" s="435"/>
      <c r="U58" s="435"/>
      <c r="V58" s="435"/>
      <c r="W58" s="435"/>
      <c r="X58" s="435"/>
      <c r="Y58" s="435"/>
      <c r="Z58" s="435"/>
      <c r="AA58" s="435"/>
      <c r="AB58" s="435"/>
      <c r="AC58" s="435"/>
      <c r="AD58" s="435"/>
      <c r="AE58" s="435"/>
      <c r="AF58" s="435"/>
      <c r="AG58" s="435"/>
      <c r="AH58" s="435"/>
      <c r="AI58" s="435"/>
      <c r="AJ58" s="435"/>
      <c r="AK58" s="435"/>
      <c r="AL58" s="435"/>
      <c r="AM58" s="435"/>
      <c r="AN58" s="435"/>
      <c r="AO58" s="435"/>
      <c r="AP58" s="435"/>
      <c r="AQ58" s="435"/>
      <c r="AR58" s="435"/>
      <c r="AS58" s="435"/>
      <c r="AT58" s="435"/>
      <c r="AU58" s="435"/>
      <c r="AV58" s="435"/>
      <c r="AW58" s="435"/>
      <c r="AX58" s="435"/>
      <c r="AY58" s="435"/>
      <c r="AZ58" s="435"/>
      <c r="BA58" s="435"/>
      <c r="BB58" s="435"/>
      <c r="BC58" s="435"/>
      <c r="BD58" s="435"/>
      <c r="BE58" s="435"/>
      <c r="BF58" s="435"/>
      <c r="BG58" s="435"/>
      <c r="BH58" s="435"/>
    </row>
    <row r="59" spans="1:60">
      <c r="C59" s="435"/>
      <c r="D59" s="435"/>
      <c r="E59" s="435"/>
      <c r="F59" s="435"/>
      <c r="G59" s="435"/>
      <c r="H59" s="435"/>
      <c r="I59" s="435"/>
      <c r="J59" s="435"/>
      <c r="K59" s="435"/>
      <c r="L59" s="435"/>
      <c r="M59" s="435"/>
      <c r="N59" s="435"/>
      <c r="O59" s="435"/>
      <c r="P59" s="435"/>
      <c r="Q59" s="435"/>
      <c r="R59" s="435"/>
      <c r="S59" s="435"/>
      <c r="T59" s="435"/>
      <c r="U59" s="435"/>
      <c r="V59" s="435"/>
      <c r="W59" s="435"/>
      <c r="X59" s="435"/>
      <c r="Y59" s="435"/>
      <c r="Z59" s="435"/>
      <c r="AA59" s="435"/>
      <c r="AB59" s="435"/>
      <c r="AC59" s="435"/>
      <c r="AD59" s="435"/>
      <c r="AE59" s="435"/>
      <c r="AF59" s="435"/>
      <c r="AG59" s="435"/>
      <c r="AH59" s="435"/>
      <c r="AI59" s="435"/>
      <c r="AJ59" s="435"/>
      <c r="AK59" s="435"/>
      <c r="AL59" s="435"/>
      <c r="AM59" s="435"/>
      <c r="AN59" s="435"/>
      <c r="AO59" s="435"/>
      <c r="AP59" s="435"/>
      <c r="AQ59" s="435"/>
      <c r="AR59" s="435"/>
      <c r="AS59" s="435"/>
      <c r="AT59" s="435"/>
      <c r="AU59" s="435"/>
      <c r="AV59" s="435"/>
      <c r="AW59" s="435"/>
      <c r="AX59" s="435"/>
      <c r="AY59" s="435"/>
      <c r="AZ59" s="435"/>
      <c r="BA59" s="435"/>
      <c r="BB59" s="435"/>
      <c r="BC59" s="435"/>
      <c r="BD59" s="435"/>
      <c r="BE59" s="435"/>
      <c r="BF59" s="435"/>
      <c r="BG59" s="435"/>
      <c r="BH59" s="435"/>
    </row>
    <row r="60" spans="1:60">
      <c r="C60" s="435"/>
      <c r="D60" s="435"/>
      <c r="E60" s="435"/>
      <c r="F60" s="435"/>
      <c r="G60" s="435"/>
      <c r="H60" s="435"/>
      <c r="I60" s="435"/>
      <c r="J60" s="435"/>
      <c r="K60" s="435"/>
      <c r="L60" s="435"/>
      <c r="M60" s="435"/>
      <c r="N60" s="435"/>
      <c r="O60" s="435"/>
      <c r="P60" s="435"/>
      <c r="Q60" s="435"/>
      <c r="R60" s="435"/>
      <c r="S60" s="435"/>
      <c r="T60" s="435"/>
      <c r="U60" s="435"/>
      <c r="V60" s="435"/>
      <c r="W60" s="435"/>
      <c r="X60" s="435"/>
      <c r="Y60" s="435"/>
      <c r="Z60" s="435"/>
      <c r="AA60" s="435"/>
      <c r="AB60" s="435"/>
      <c r="AC60" s="435"/>
      <c r="AD60" s="435"/>
      <c r="AE60" s="435"/>
      <c r="AF60" s="435"/>
      <c r="AG60" s="435"/>
      <c r="AH60" s="435"/>
      <c r="AI60" s="435"/>
      <c r="AJ60" s="435"/>
      <c r="AK60" s="435"/>
      <c r="AL60" s="435"/>
      <c r="AM60" s="435"/>
      <c r="AN60" s="435"/>
      <c r="AO60" s="435"/>
      <c r="AP60" s="435"/>
      <c r="AQ60" s="435"/>
      <c r="AR60" s="435"/>
      <c r="AS60" s="435"/>
      <c r="AT60" s="435"/>
      <c r="AU60" s="435"/>
      <c r="AV60" s="435"/>
      <c r="AW60" s="435"/>
      <c r="AX60" s="435"/>
      <c r="AY60" s="435"/>
      <c r="AZ60" s="435"/>
      <c r="BA60" s="435"/>
      <c r="BB60" s="435"/>
      <c r="BC60" s="435"/>
      <c r="BD60" s="435"/>
      <c r="BE60" s="435"/>
      <c r="BF60" s="435"/>
      <c r="BG60" s="435"/>
      <c r="BH60" s="435"/>
    </row>
    <row r="61" spans="1:60">
      <c r="C61" s="435"/>
      <c r="D61" s="435"/>
      <c r="E61" s="435"/>
      <c r="F61" s="435"/>
      <c r="G61" s="435"/>
      <c r="H61" s="435"/>
      <c r="I61" s="435"/>
      <c r="J61" s="435"/>
      <c r="K61" s="435"/>
      <c r="L61" s="435"/>
      <c r="M61" s="435"/>
      <c r="N61" s="435"/>
      <c r="O61" s="435"/>
      <c r="P61" s="435"/>
      <c r="Q61" s="435"/>
      <c r="R61" s="435"/>
      <c r="S61" s="435"/>
      <c r="T61" s="435"/>
      <c r="U61" s="435"/>
      <c r="V61" s="435"/>
      <c r="W61" s="435"/>
      <c r="X61" s="435"/>
      <c r="Y61" s="435"/>
      <c r="Z61" s="435"/>
      <c r="AA61" s="435"/>
      <c r="AB61" s="435"/>
      <c r="AC61" s="435"/>
      <c r="AD61" s="435"/>
      <c r="AE61" s="435"/>
      <c r="AF61" s="435"/>
      <c r="AG61" s="435"/>
      <c r="AH61" s="435"/>
      <c r="AI61" s="435"/>
      <c r="AJ61" s="435"/>
      <c r="AK61" s="435"/>
      <c r="AL61" s="435"/>
      <c r="AM61" s="435"/>
      <c r="AN61" s="435"/>
      <c r="AO61" s="435"/>
      <c r="AP61" s="435"/>
      <c r="AQ61" s="435"/>
      <c r="AR61" s="435"/>
      <c r="AS61" s="435"/>
      <c r="AT61" s="435"/>
      <c r="AU61" s="435"/>
      <c r="AV61" s="435"/>
      <c r="AW61" s="435"/>
      <c r="AX61" s="435"/>
      <c r="AY61" s="435"/>
      <c r="AZ61" s="435"/>
      <c r="BA61" s="435"/>
      <c r="BB61" s="435"/>
      <c r="BC61" s="435"/>
      <c r="BD61" s="435"/>
      <c r="BE61" s="435"/>
      <c r="BF61" s="435"/>
      <c r="BG61" s="435"/>
      <c r="BH61" s="435"/>
    </row>
    <row r="62" spans="1:60">
      <c r="C62" s="435"/>
      <c r="D62" s="435"/>
      <c r="E62" s="435"/>
      <c r="F62" s="435"/>
      <c r="G62" s="435"/>
      <c r="H62" s="435"/>
      <c r="I62" s="435"/>
      <c r="J62" s="435"/>
      <c r="K62" s="435"/>
      <c r="L62" s="435"/>
      <c r="M62" s="435"/>
      <c r="N62" s="435"/>
      <c r="O62" s="435"/>
      <c r="P62" s="435"/>
      <c r="Q62" s="435"/>
      <c r="R62" s="435"/>
      <c r="S62" s="435"/>
      <c r="T62" s="435"/>
      <c r="U62" s="435"/>
      <c r="V62" s="435"/>
      <c r="W62" s="435"/>
      <c r="X62" s="435"/>
      <c r="Y62" s="435"/>
      <c r="Z62" s="435"/>
      <c r="AA62" s="435"/>
      <c r="AB62" s="435"/>
      <c r="AC62" s="435"/>
      <c r="AD62" s="435"/>
      <c r="AE62" s="435"/>
      <c r="AF62" s="435"/>
      <c r="AG62" s="435"/>
      <c r="AH62" s="435"/>
      <c r="AI62" s="435"/>
      <c r="AJ62" s="435"/>
      <c r="AK62" s="435"/>
      <c r="AL62" s="435"/>
      <c r="AM62" s="435"/>
      <c r="AN62" s="435"/>
      <c r="AO62" s="435"/>
      <c r="AP62" s="435"/>
      <c r="AQ62" s="435"/>
      <c r="AR62" s="435"/>
      <c r="AS62" s="435"/>
      <c r="AT62" s="435"/>
      <c r="AU62" s="435"/>
      <c r="AV62" s="435"/>
      <c r="AW62" s="435"/>
      <c r="AX62" s="435"/>
      <c r="AY62" s="435"/>
      <c r="AZ62" s="435"/>
      <c r="BA62" s="435"/>
      <c r="BB62" s="435"/>
      <c r="BC62" s="435"/>
      <c r="BD62" s="435"/>
      <c r="BE62" s="435"/>
      <c r="BF62" s="435"/>
      <c r="BG62" s="435"/>
      <c r="BH62" s="435"/>
    </row>
    <row r="63" spans="1:60">
      <c r="C63" s="435"/>
      <c r="D63" s="435"/>
      <c r="E63" s="435"/>
      <c r="F63" s="435"/>
      <c r="G63" s="435"/>
      <c r="H63" s="435"/>
      <c r="I63" s="435"/>
      <c r="J63" s="435"/>
      <c r="K63" s="435"/>
      <c r="L63" s="435"/>
      <c r="M63" s="435"/>
      <c r="N63" s="435"/>
      <c r="O63" s="435"/>
      <c r="P63" s="435"/>
      <c r="Q63" s="435"/>
      <c r="R63" s="435"/>
      <c r="S63" s="435"/>
      <c r="T63" s="435"/>
      <c r="U63" s="435"/>
      <c r="V63" s="435"/>
      <c r="W63" s="435"/>
      <c r="X63" s="435"/>
      <c r="Y63" s="435"/>
      <c r="Z63" s="435"/>
      <c r="AA63" s="435"/>
      <c r="AB63" s="435"/>
      <c r="AC63" s="435"/>
      <c r="AD63" s="435"/>
      <c r="AE63" s="435"/>
      <c r="AF63" s="435"/>
      <c r="AG63" s="435"/>
      <c r="AH63" s="435"/>
      <c r="AI63" s="435"/>
      <c r="AJ63" s="435"/>
      <c r="AK63" s="435"/>
      <c r="AL63" s="435"/>
      <c r="AM63" s="435"/>
      <c r="AN63" s="435"/>
      <c r="AO63" s="435"/>
      <c r="AP63" s="435"/>
      <c r="AQ63" s="435"/>
      <c r="AR63" s="435"/>
      <c r="AS63" s="435"/>
      <c r="AT63" s="435"/>
      <c r="AU63" s="435"/>
      <c r="AV63" s="435"/>
      <c r="AW63" s="435"/>
      <c r="AX63" s="435"/>
      <c r="AY63" s="435"/>
      <c r="AZ63" s="435"/>
      <c r="BA63" s="435"/>
      <c r="BB63" s="435"/>
      <c r="BC63" s="435"/>
      <c r="BD63" s="435"/>
      <c r="BE63" s="435"/>
      <c r="BF63" s="435"/>
      <c r="BG63" s="435"/>
      <c r="BH63" s="435"/>
    </row>
    <row r="64" spans="1:60">
      <c r="C64" s="435"/>
      <c r="D64" s="435"/>
      <c r="E64" s="435"/>
      <c r="F64" s="435"/>
      <c r="G64" s="435"/>
      <c r="H64" s="435"/>
      <c r="I64" s="435"/>
      <c r="J64" s="435"/>
      <c r="K64" s="435"/>
      <c r="L64" s="435"/>
      <c r="M64" s="435"/>
      <c r="N64" s="435"/>
      <c r="O64" s="435"/>
      <c r="P64" s="435"/>
      <c r="Q64" s="435"/>
      <c r="R64" s="435"/>
      <c r="S64" s="435"/>
      <c r="T64" s="435"/>
      <c r="U64" s="435"/>
      <c r="V64" s="435"/>
      <c r="W64" s="435"/>
      <c r="X64" s="435"/>
      <c r="Y64" s="435"/>
      <c r="Z64" s="435"/>
      <c r="AA64" s="435"/>
      <c r="AB64" s="435"/>
      <c r="AC64" s="435"/>
      <c r="AD64" s="435"/>
      <c r="AE64" s="435"/>
      <c r="AF64" s="435"/>
      <c r="AG64" s="435"/>
      <c r="AH64" s="435"/>
      <c r="AI64" s="435"/>
      <c r="AJ64" s="435"/>
      <c r="AK64" s="435"/>
      <c r="AL64" s="435"/>
      <c r="AM64" s="435"/>
      <c r="AN64" s="435"/>
      <c r="AO64" s="435"/>
      <c r="AP64" s="435"/>
      <c r="AQ64" s="435"/>
      <c r="AR64" s="435"/>
      <c r="AS64" s="435"/>
      <c r="AT64" s="435"/>
      <c r="AU64" s="435"/>
      <c r="AV64" s="435"/>
      <c r="AW64" s="435"/>
      <c r="AX64" s="435"/>
      <c r="AY64" s="435"/>
      <c r="AZ64" s="435"/>
      <c r="BA64" s="435"/>
      <c r="BB64" s="435"/>
      <c r="BC64" s="435"/>
      <c r="BD64" s="435"/>
      <c r="BE64" s="435"/>
      <c r="BF64" s="435"/>
      <c r="BG64" s="435"/>
      <c r="BH64" s="435"/>
    </row>
    <row r="65" spans="3:60">
      <c r="C65" s="435"/>
      <c r="D65" s="435"/>
      <c r="E65" s="435"/>
      <c r="F65" s="435"/>
      <c r="G65" s="435"/>
      <c r="H65" s="435"/>
      <c r="I65" s="435"/>
      <c r="J65" s="435"/>
      <c r="K65" s="435"/>
      <c r="L65" s="435"/>
      <c r="M65" s="435"/>
      <c r="N65" s="435"/>
      <c r="O65" s="435"/>
      <c r="P65" s="435"/>
      <c r="Q65" s="435"/>
      <c r="R65" s="435"/>
      <c r="S65" s="435"/>
      <c r="T65" s="435"/>
      <c r="U65" s="435"/>
      <c r="V65" s="435"/>
      <c r="W65" s="435"/>
      <c r="X65" s="435"/>
      <c r="Y65" s="435"/>
      <c r="Z65" s="435"/>
      <c r="AA65" s="435"/>
      <c r="AB65" s="435"/>
      <c r="AC65" s="435"/>
      <c r="AD65" s="435"/>
      <c r="AE65" s="435"/>
      <c r="AF65" s="435"/>
      <c r="AG65" s="435"/>
      <c r="AH65" s="435"/>
      <c r="AI65" s="435"/>
      <c r="AJ65" s="435"/>
      <c r="AK65" s="435"/>
      <c r="AL65" s="435"/>
      <c r="AM65" s="435"/>
      <c r="AN65" s="435"/>
      <c r="AO65" s="435"/>
      <c r="AP65" s="435"/>
      <c r="AQ65" s="435"/>
      <c r="AR65" s="435"/>
      <c r="AS65" s="435"/>
      <c r="AT65" s="435"/>
      <c r="AU65" s="435"/>
      <c r="AV65" s="435"/>
      <c r="AW65" s="435"/>
      <c r="AX65" s="435"/>
      <c r="AY65" s="435"/>
      <c r="AZ65" s="435"/>
      <c r="BA65" s="435"/>
      <c r="BB65" s="435"/>
      <c r="BC65" s="435"/>
      <c r="BD65" s="435"/>
      <c r="BE65" s="435"/>
      <c r="BF65" s="435"/>
      <c r="BG65" s="435"/>
      <c r="BH65" s="435"/>
    </row>
    <row r="66" spans="3:60">
      <c r="C66" s="435"/>
      <c r="D66" s="435"/>
      <c r="E66" s="435"/>
      <c r="F66" s="435"/>
      <c r="G66" s="435"/>
      <c r="H66" s="435"/>
      <c r="I66" s="435"/>
      <c r="J66" s="435"/>
      <c r="K66" s="435"/>
      <c r="L66" s="435"/>
      <c r="M66" s="435"/>
      <c r="N66" s="435"/>
      <c r="O66" s="435"/>
      <c r="P66" s="435"/>
      <c r="Q66" s="435"/>
      <c r="R66" s="435"/>
      <c r="S66" s="435"/>
      <c r="T66" s="435"/>
      <c r="U66" s="435"/>
      <c r="V66" s="435"/>
      <c r="W66" s="435"/>
      <c r="X66" s="435"/>
      <c r="Y66" s="435"/>
      <c r="Z66" s="435"/>
      <c r="AA66" s="435"/>
      <c r="AB66" s="435"/>
      <c r="AC66" s="435"/>
      <c r="AD66" s="435"/>
      <c r="AE66" s="435"/>
      <c r="AF66" s="435"/>
      <c r="AG66" s="435"/>
      <c r="AH66" s="435"/>
      <c r="AI66" s="435"/>
      <c r="AJ66" s="435"/>
      <c r="AK66" s="435"/>
      <c r="AL66" s="435"/>
      <c r="AM66" s="435"/>
      <c r="AN66" s="435"/>
      <c r="AO66" s="435"/>
      <c r="AP66" s="435"/>
      <c r="AQ66" s="435"/>
      <c r="AR66" s="435"/>
      <c r="AS66" s="435"/>
      <c r="AT66" s="435"/>
      <c r="AU66" s="435"/>
      <c r="AV66" s="435"/>
      <c r="AW66" s="435"/>
      <c r="AX66" s="435"/>
      <c r="AY66" s="435"/>
      <c r="AZ66" s="435"/>
      <c r="BA66" s="435"/>
      <c r="BB66" s="435"/>
      <c r="BC66" s="435"/>
      <c r="BD66" s="435"/>
      <c r="BE66" s="435"/>
      <c r="BF66" s="435"/>
      <c r="BG66" s="435"/>
      <c r="BH66" s="435"/>
    </row>
    <row r="67" spans="3:60">
      <c r="C67" s="435"/>
      <c r="D67" s="435"/>
      <c r="E67" s="435"/>
      <c r="F67" s="435"/>
      <c r="G67" s="435"/>
      <c r="H67" s="435"/>
      <c r="I67" s="435"/>
      <c r="J67" s="435"/>
      <c r="K67" s="435"/>
      <c r="L67" s="435"/>
      <c r="M67" s="435"/>
      <c r="N67" s="435"/>
      <c r="O67" s="435"/>
      <c r="P67" s="435"/>
      <c r="Q67" s="435"/>
      <c r="R67" s="435"/>
      <c r="S67" s="435"/>
      <c r="T67" s="435"/>
      <c r="U67" s="435"/>
      <c r="V67" s="435"/>
      <c r="W67" s="435"/>
      <c r="X67" s="435"/>
      <c r="Y67" s="435"/>
      <c r="Z67" s="435"/>
      <c r="AA67" s="435"/>
      <c r="AB67" s="435"/>
      <c r="AC67" s="435"/>
      <c r="AD67" s="435"/>
      <c r="AE67" s="435"/>
      <c r="AF67" s="435"/>
      <c r="AG67" s="435"/>
      <c r="AH67" s="435"/>
      <c r="AI67" s="435"/>
      <c r="AJ67" s="435"/>
      <c r="AK67" s="435"/>
      <c r="AL67" s="435"/>
      <c r="AM67" s="435"/>
      <c r="AN67" s="435"/>
      <c r="AO67" s="435"/>
      <c r="AP67" s="435"/>
      <c r="AQ67" s="435"/>
      <c r="AR67" s="435"/>
      <c r="AS67" s="435"/>
      <c r="AT67" s="435"/>
      <c r="AU67" s="435"/>
      <c r="AV67" s="435"/>
      <c r="AW67" s="435"/>
      <c r="AX67" s="435"/>
      <c r="AY67" s="435"/>
      <c r="AZ67" s="435"/>
      <c r="BA67" s="435"/>
      <c r="BB67" s="435"/>
      <c r="BC67" s="435"/>
      <c r="BD67" s="435"/>
      <c r="BE67" s="435"/>
      <c r="BF67" s="435"/>
      <c r="BG67" s="435"/>
      <c r="BH67" s="435"/>
    </row>
    <row r="68" spans="3:60">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35"/>
      <c r="AI68" s="435"/>
      <c r="AJ68" s="435"/>
      <c r="AK68" s="435"/>
      <c r="AL68" s="435"/>
      <c r="AM68" s="435"/>
      <c r="AN68" s="435"/>
      <c r="AO68" s="435"/>
      <c r="AP68" s="435"/>
      <c r="AQ68" s="435"/>
      <c r="AR68" s="435"/>
      <c r="AS68" s="435"/>
      <c r="AT68" s="435"/>
      <c r="AU68" s="435"/>
      <c r="AV68" s="435"/>
      <c r="AW68" s="435"/>
      <c r="AX68" s="435"/>
      <c r="AY68" s="435"/>
      <c r="AZ68" s="435"/>
      <c r="BA68" s="435"/>
      <c r="BB68" s="435"/>
      <c r="BC68" s="435"/>
      <c r="BD68" s="435"/>
      <c r="BE68" s="435"/>
      <c r="BF68" s="435"/>
      <c r="BG68" s="435"/>
      <c r="BH68" s="435"/>
    </row>
    <row r="69" spans="3:60">
      <c r="C69" s="435"/>
      <c r="D69" s="435"/>
      <c r="E69" s="435"/>
      <c r="F69" s="435"/>
      <c r="G69" s="435"/>
      <c r="H69" s="435"/>
      <c r="I69" s="435"/>
      <c r="J69" s="435"/>
      <c r="K69" s="435"/>
      <c r="L69" s="435"/>
      <c r="M69" s="435"/>
      <c r="N69" s="435"/>
      <c r="O69" s="435"/>
      <c r="P69" s="435"/>
      <c r="Q69" s="435"/>
      <c r="R69" s="435"/>
      <c r="S69" s="435"/>
      <c r="T69" s="435"/>
      <c r="U69" s="435"/>
      <c r="V69" s="435"/>
      <c r="W69" s="435"/>
      <c r="X69" s="435"/>
      <c r="Y69" s="435"/>
      <c r="Z69" s="435"/>
      <c r="AA69" s="435"/>
      <c r="AB69" s="435"/>
      <c r="AC69" s="435"/>
      <c r="AD69" s="435"/>
      <c r="AE69" s="435"/>
      <c r="AF69" s="435"/>
      <c r="AG69" s="435"/>
      <c r="AH69" s="435"/>
      <c r="AI69" s="435"/>
      <c r="AJ69" s="435"/>
      <c r="AK69" s="435"/>
      <c r="AL69" s="435"/>
      <c r="AM69" s="435"/>
      <c r="AN69" s="435"/>
      <c r="AO69" s="435"/>
      <c r="AP69" s="435"/>
      <c r="AQ69" s="435"/>
      <c r="AR69" s="435"/>
      <c r="AS69" s="435"/>
      <c r="AT69" s="435"/>
      <c r="AU69" s="435"/>
      <c r="AV69" s="435"/>
      <c r="AW69" s="435"/>
      <c r="AX69" s="435"/>
      <c r="AY69" s="435"/>
      <c r="AZ69" s="435"/>
      <c r="BA69" s="435"/>
      <c r="BB69" s="435"/>
      <c r="BC69" s="435"/>
      <c r="BD69" s="435"/>
      <c r="BE69" s="435"/>
      <c r="BF69" s="435"/>
      <c r="BG69" s="435"/>
      <c r="BH69" s="435"/>
    </row>
    <row r="70" spans="3:60">
      <c r="C70" s="435"/>
      <c r="D70" s="435"/>
      <c r="E70" s="435"/>
      <c r="F70" s="435"/>
      <c r="G70" s="435"/>
      <c r="H70" s="435"/>
      <c r="I70" s="435"/>
      <c r="J70" s="435"/>
      <c r="K70" s="435"/>
      <c r="L70" s="435"/>
      <c r="M70" s="435"/>
      <c r="N70" s="435"/>
      <c r="O70" s="435"/>
      <c r="P70" s="435"/>
      <c r="Q70" s="435"/>
      <c r="R70" s="435"/>
      <c r="S70" s="435"/>
      <c r="T70" s="435"/>
      <c r="U70" s="435"/>
      <c r="V70" s="435"/>
      <c r="W70" s="435"/>
      <c r="X70" s="435"/>
      <c r="Y70" s="435"/>
      <c r="Z70" s="435"/>
      <c r="AA70" s="435"/>
      <c r="AB70" s="435"/>
      <c r="AC70" s="435"/>
      <c r="AD70" s="435"/>
      <c r="AE70" s="435"/>
      <c r="AF70" s="435"/>
      <c r="AG70" s="435"/>
      <c r="AH70" s="435"/>
      <c r="AI70" s="435"/>
      <c r="AJ70" s="435"/>
      <c r="AK70" s="435"/>
      <c r="AL70" s="435"/>
      <c r="AM70" s="435"/>
      <c r="AN70" s="435"/>
      <c r="AO70" s="435"/>
      <c r="AP70" s="435"/>
      <c r="AQ70" s="435"/>
      <c r="AR70" s="435"/>
      <c r="AS70" s="435"/>
      <c r="AT70" s="435"/>
      <c r="AU70" s="435"/>
      <c r="AV70" s="435"/>
      <c r="AW70" s="435"/>
      <c r="AX70" s="435"/>
      <c r="AY70" s="435"/>
      <c r="AZ70" s="435"/>
      <c r="BA70" s="435"/>
      <c r="BB70" s="435"/>
      <c r="BC70" s="435"/>
      <c r="BD70" s="435"/>
      <c r="BE70" s="435"/>
      <c r="BF70" s="435"/>
      <c r="BG70" s="435"/>
      <c r="BH70" s="435"/>
    </row>
    <row r="71" spans="3:60">
      <c r="C71" s="435"/>
      <c r="D71" s="435"/>
      <c r="E71" s="435"/>
      <c r="F71" s="435"/>
      <c r="G71" s="435"/>
      <c r="H71" s="435"/>
      <c r="I71" s="435"/>
      <c r="J71" s="435"/>
      <c r="K71" s="435"/>
      <c r="L71" s="435"/>
      <c r="M71" s="435"/>
      <c r="N71" s="435"/>
      <c r="O71" s="435"/>
      <c r="P71" s="435"/>
      <c r="Q71" s="435"/>
      <c r="R71" s="435"/>
      <c r="S71" s="435"/>
      <c r="T71" s="435"/>
      <c r="U71" s="435"/>
      <c r="V71" s="435"/>
      <c r="W71" s="435"/>
      <c r="X71" s="435"/>
      <c r="Y71" s="435"/>
      <c r="Z71" s="435"/>
      <c r="AA71" s="435"/>
      <c r="AB71" s="435"/>
      <c r="AC71" s="435"/>
      <c r="AD71" s="435"/>
      <c r="AE71" s="435"/>
      <c r="AF71" s="435"/>
      <c r="AG71" s="435"/>
      <c r="AH71" s="435"/>
      <c r="AI71" s="435"/>
      <c r="AJ71" s="435"/>
      <c r="AK71" s="435"/>
      <c r="AL71" s="435"/>
      <c r="AM71" s="435"/>
      <c r="AN71" s="435"/>
      <c r="AO71" s="435"/>
      <c r="AP71" s="435"/>
      <c r="AQ71" s="435"/>
      <c r="AR71" s="435"/>
      <c r="AS71" s="435"/>
      <c r="AT71" s="435"/>
      <c r="AU71" s="435"/>
      <c r="AV71" s="435"/>
      <c r="AW71" s="435"/>
      <c r="AX71" s="435"/>
      <c r="AY71" s="435"/>
      <c r="AZ71" s="435"/>
      <c r="BA71" s="435"/>
      <c r="BB71" s="435"/>
      <c r="BC71" s="435"/>
      <c r="BD71" s="435"/>
      <c r="BE71" s="435"/>
      <c r="BF71" s="435"/>
      <c r="BG71" s="435"/>
      <c r="BH71" s="435"/>
    </row>
    <row r="72" spans="3:60">
      <c r="C72" s="435"/>
      <c r="D72" s="435"/>
      <c r="E72" s="435"/>
      <c r="F72" s="435"/>
      <c r="G72" s="435"/>
      <c r="H72" s="435"/>
      <c r="I72" s="435"/>
      <c r="J72" s="435"/>
      <c r="K72" s="435"/>
      <c r="L72" s="435"/>
      <c r="M72" s="435"/>
      <c r="N72" s="435"/>
      <c r="O72" s="435"/>
      <c r="P72" s="435"/>
      <c r="Q72" s="435"/>
      <c r="R72" s="435"/>
      <c r="S72" s="435"/>
      <c r="T72" s="435"/>
      <c r="U72" s="435"/>
      <c r="V72" s="435"/>
      <c r="W72" s="435"/>
      <c r="X72" s="435"/>
      <c r="Y72" s="435"/>
      <c r="Z72" s="435"/>
      <c r="AA72" s="435"/>
      <c r="AB72" s="435"/>
      <c r="AC72" s="435"/>
      <c r="AD72" s="435"/>
      <c r="AE72" s="435"/>
      <c r="AF72" s="435"/>
      <c r="AG72" s="435"/>
      <c r="AH72" s="435"/>
      <c r="AI72" s="435"/>
      <c r="AJ72" s="435"/>
      <c r="AK72" s="435"/>
      <c r="AL72" s="435"/>
      <c r="AM72" s="435"/>
      <c r="AN72" s="435"/>
      <c r="AO72" s="435"/>
      <c r="AP72" s="435"/>
      <c r="AQ72" s="435"/>
      <c r="AR72" s="435"/>
      <c r="AS72" s="435"/>
      <c r="AT72" s="435"/>
      <c r="AU72" s="435"/>
      <c r="AV72" s="435"/>
      <c r="AW72" s="435"/>
      <c r="AX72" s="435"/>
      <c r="AY72" s="435"/>
      <c r="AZ72" s="435"/>
      <c r="BA72" s="435"/>
      <c r="BB72" s="435"/>
      <c r="BC72" s="435"/>
      <c r="BD72" s="435"/>
      <c r="BE72" s="435"/>
      <c r="BF72" s="435"/>
      <c r="BG72" s="435"/>
      <c r="BH72" s="435"/>
    </row>
    <row r="73" spans="3:60">
      <c r="C73" s="435"/>
      <c r="D73" s="435"/>
      <c r="E73" s="435"/>
      <c r="F73" s="435"/>
      <c r="G73" s="435"/>
      <c r="H73" s="435"/>
      <c r="I73" s="435"/>
      <c r="J73" s="435"/>
      <c r="K73" s="435"/>
      <c r="L73" s="435"/>
      <c r="M73" s="435"/>
      <c r="N73" s="435"/>
      <c r="O73" s="435"/>
      <c r="P73" s="435"/>
      <c r="Q73" s="435"/>
      <c r="R73" s="435"/>
      <c r="S73" s="435"/>
      <c r="T73" s="435"/>
      <c r="U73" s="435"/>
      <c r="V73" s="435"/>
      <c r="W73" s="435"/>
      <c r="X73" s="435"/>
      <c r="Y73" s="435"/>
      <c r="Z73" s="435"/>
      <c r="AA73" s="435"/>
      <c r="AB73" s="435"/>
      <c r="AC73" s="435"/>
      <c r="AD73" s="435"/>
      <c r="AE73" s="435"/>
      <c r="AF73" s="435"/>
      <c r="AG73" s="435"/>
      <c r="AH73" s="435"/>
      <c r="AI73" s="435"/>
      <c r="AJ73" s="435"/>
      <c r="AK73" s="435"/>
      <c r="AL73" s="435"/>
      <c r="AM73" s="435"/>
      <c r="AN73" s="435"/>
      <c r="AO73" s="435"/>
      <c r="AP73" s="435"/>
      <c r="AQ73" s="435"/>
      <c r="AR73" s="435"/>
      <c r="AS73" s="435"/>
      <c r="AT73" s="435"/>
      <c r="AU73" s="435"/>
      <c r="AV73" s="435"/>
      <c r="AW73" s="435"/>
      <c r="AX73" s="435"/>
      <c r="AY73" s="435"/>
      <c r="AZ73" s="435"/>
      <c r="BA73" s="435"/>
      <c r="BB73" s="435"/>
      <c r="BC73" s="435"/>
      <c r="BD73" s="435"/>
      <c r="BE73" s="435"/>
      <c r="BF73" s="435"/>
      <c r="BG73" s="435"/>
      <c r="BH73" s="435"/>
    </row>
    <row r="74" spans="3:60">
      <c r="C74" s="435"/>
      <c r="D74" s="435"/>
      <c r="E74" s="435"/>
      <c r="F74" s="435"/>
      <c r="G74" s="435"/>
      <c r="H74" s="435"/>
      <c r="I74" s="435"/>
      <c r="J74" s="435"/>
      <c r="K74" s="435"/>
      <c r="L74" s="435"/>
      <c r="M74" s="435"/>
      <c r="N74" s="435"/>
      <c r="O74" s="435"/>
      <c r="P74" s="435"/>
      <c r="Q74" s="435"/>
      <c r="R74" s="435"/>
      <c r="S74" s="435"/>
      <c r="T74" s="435"/>
      <c r="U74" s="435"/>
      <c r="V74" s="435"/>
      <c r="W74" s="435"/>
      <c r="X74" s="435"/>
      <c r="Y74" s="435"/>
      <c r="Z74" s="435"/>
      <c r="AA74" s="435"/>
      <c r="AB74" s="435"/>
      <c r="AC74" s="435"/>
      <c r="AD74" s="435"/>
      <c r="AE74" s="435"/>
      <c r="AF74" s="435"/>
      <c r="AG74" s="435"/>
      <c r="AH74" s="435"/>
      <c r="AI74" s="435"/>
      <c r="AJ74" s="435"/>
      <c r="AK74" s="435"/>
      <c r="AL74" s="435"/>
      <c r="AM74" s="435"/>
      <c r="AN74" s="435"/>
      <c r="AO74" s="435"/>
      <c r="AP74" s="435"/>
      <c r="AQ74" s="435"/>
      <c r="AR74" s="435"/>
      <c r="AS74" s="435"/>
      <c r="AT74" s="435"/>
      <c r="AU74" s="435"/>
      <c r="AV74" s="435"/>
      <c r="AW74" s="435"/>
      <c r="AX74" s="435"/>
      <c r="AY74" s="435"/>
      <c r="AZ74" s="435"/>
      <c r="BA74" s="435"/>
      <c r="BB74" s="435"/>
      <c r="BC74" s="435"/>
      <c r="BD74" s="435"/>
      <c r="BE74" s="435"/>
      <c r="BF74" s="435"/>
      <c r="BG74" s="435"/>
      <c r="BH74" s="435"/>
    </row>
    <row r="75" spans="3:60">
      <c r="C75" s="435"/>
      <c r="D75" s="435"/>
      <c r="E75" s="435"/>
      <c r="F75" s="435"/>
      <c r="G75" s="435"/>
      <c r="H75" s="435"/>
      <c r="I75" s="435"/>
      <c r="J75" s="435"/>
      <c r="K75" s="435"/>
      <c r="L75" s="435"/>
      <c r="M75" s="435"/>
      <c r="N75" s="435"/>
      <c r="O75" s="435"/>
      <c r="P75" s="435"/>
      <c r="Q75" s="435"/>
      <c r="R75" s="435"/>
      <c r="S75" s="435"/>
      <c r="T75" s="435"/>
      <c r="U75" s="435"/>
      <c r="V75" s="435"/>
      <c r="W75" s="435"/>
      <c r="X75" s="435"/>
      <c r="Y75" s="435"/>
      <c r="Z75" s="435"/>
      <c r="AA75" s="435"/>
      <c r="AB75" s="435"/>
      <c r="AC75" s="435"/>
      <c r="AD75" s="435"/>
      <c r="AE75" s="435"/>
      <c r="AF75" s="435"/>
      <c r="AG75" s="435"/>
      <c r="AH75" s="435"/>
      <c r="AI75" s="435"/>
      <c r="AJ75" s="435"/>
      <c r="AK75" s="435"/>
      <c r="AL75" s="435"/>
      <c r="AM75" s="435"/>
      <c r="AN75" s="435"/>
      <c r="AO75" s="435"/>
      <c r="AP75" s="435"/>
      <c r="AQ75" s="435"/>
      <c r="AR75" s="435"/>
      <c r="AS75" s="435"/>
      <c r="AT75" s="435"/>
      <c r="AU75" s="435"/>
      <c r="AV75" s="435"/>
      <c r="AW75" s="435"/>
      <c r="AX75" s="435"/>
      <c r="AY75" s="435"/>
      <c r="AZ75" s="435"/>
      <c r="BA75" s="435"/>
      <c r="BB75" s="435"/>
      <c r="BC75" s="435"/>
      <c r="BD75" s="435"/>
      <c r="BE75" s="435"/>
      <c r="BF75" s="435"/>
      <c r="BG75" s="435"/>
      <c r="BH75" s="435"/>
    </row>
    <row r="76" spans="3:60">
      <c r="C76" s="435"/>
      <c r="D76" s="435"/>
      <c r="E76" s="435"/>
      <c r="F76" s="435"/>
      <c r="G76" s="435"/>
      <c r="H76" s="435"/>
      <c r="I76" s="435"/>
      <c r="J76" s="435"/>
      <c r="K76" s="435"/>
      <c r="L76" s="435"/>
      <c r="M76" s="435"/>
      <c r="N76" s="435"/>
      <c r="O76" s="435"/>
      <c r="P76" s="435"/>
      <c r="Q76" s="435"/>
      <c r="R76" s="435"/>
      <c r="S76" s="435"/>
      <c r="T76" s="435"/>
      <c r="U76" s="435"/>
      <c r="V76" s="435"/>
      <c r="W76" s="435"/>
      <c r="X76" s="435"/>
      <c r="Y76" s="435"/>
      <c r="Z76" s="435"/>
      <c r="AA76" s="435"/>
      <c r="AB76" s="435"/>
      <c r="AC76" s="435"/>
      <c r="AD76" s="435"/>
      <c r="AE76" s="435"/>
      <c r="AF76" s="435"/>
      <c r="AG76" s="435"/>
      <c r="AH76" s="435"/>
      <c r="AI76" s="435"/>
      <c r="AJ76" s="435"/>
      <c r="AK76" s="435"/>
      <c r="AL76" s="435"/>
      <c r="AM76" s="435"/>
      <c r="AN76" s="435"/>
      <c r="AO76" s="435"/>
      <c r="AP76" s="435"/>
      <c r="AQ76" s="435"/>
      <c r="AR76" s="435"/>
      <c r="AS76" s="435"/>
      <c r="AT76" s="435"/>
      <c r="AU76" s="435"/>
      <c r="AV76" s="435"/>
      <c r="AW76" s="435"/>
      <c r="AX76" s="435"/>
      <c r="AY76" s="435"/>
      <c r="AZ76" s="435"/>
      <c r="BA76" s="435"/>
      <c r="BB76" s="435"/>
      <c r="BC76" s="435"/>
      <c r="BD76" s="435"/>
      <c r="BE76" s="435"/>
      <c r="BF76" s="435"/>
      <c r="BG76" s="435"/>
      <c r="BH76" s="435"/>
    </row>
    <row r="77" spans="3:60">
      <c r="C77" s="435"/>
      <c r="D77" s="435"/>
      <c r="E77" s="435"/>
      <c r="F77" s="435"/>
      <c r="G77" s="435"/>
      <c r="H77" s="435"/>
      <c r="I77" s="435"/>
      <c r="J77" s="435"/>
      <c r="K77" s="435"/>
      <c r="L77" s="435"/>
      <c r="M77" s="435"/>
      <c r="N77" s="435"/>
      <c r="O77" s="435"/>
      <c r="P77" s="435"/>
      <c r="Q77" s="435"/>
      <c r="R77" s="435"/>
      <c r="S77" s="435"/>
      <c r="T77" s="435"/>
      <c r="U77" s="435"/>
      <c r="V77" s="435"/>
      <c r="W77" s="435"/>
      <c r="X77" s="435"/>
      <c r="Y77" s="435"/>
      <c r="Z77" s="435"/>
      <c r="AA77" s="435"/>
      <c r="AB77" s="435"/>
      <c r="AC77" s="435"/>
      <c r="AD77" s="435"/>
      <c r="AE77" s="435"/>
      <c r="AF77" s="435"/>
      <c r="AG77" s="435"/>
      <c r="AH77" s="435"/>
      <c r="AI77" s="435"/>
      <c r="AJ77" s="435"/>
      <c r="AK77" s="435"/>
      <c r="AL77" s="435"/>
      <c r="AM77" s="435"/>
      <c r="AN77" s="435"/>
      <c r="AO77" s="435"/>
      <c r="AP77" s="435"/>
      <c r="AQ77" s="435"/>
      <c r="AR77" s="435"/>
      <c r="AS77" s="435"/>
      <c r="AT77" s="435"/>
      <c r="AU77" s="435"/>
      <c r="AV77" s="435"/>
      <c r="AW77" s="435"/>
      <c r="AX77" s="435"/>
      <c r="AY77" s="435"/>
      <c r="AZ77" s="435"/>
      <c r="BA77" s="435"/>
      <c r="BB77" s="435"/>
      <c r="BC77" s="435"/>
      <c r="BD77" s="435"/>
      <c r="BE77" s="435"/>
      <c r="BF77" s="435"/>
      <c r="BG77" s="435"/>
      <c r="BH77" s="435"/>
    </row>
    <row r="78" spans="3:60">
      <c r="C78" s="435"/>
      <c r="D78" s="435"/>
      <c r="E78" s="435"/>
      <c r="F78" s="435"/>
      <c r="G78" s="435"/>
      <c r="H78" s="435"/>
      <c r="I78" s="435"/>
      <c r="J78" s="435"/>
      <c r="K78" s="435"/>
      <c r="L78" s="435"/>
      <c r="M78" s="435"/>
      <c r="N78" s="435"/>
      <c r="O78" s="435"/>
      <c r="P78" s="435"/>
      <c r="Q78" s="435"/>
      <c r="R78" s="435"/>
      <c r="S78" s="435"/>
      <c r="T78" s="435"/>
      <c r="U78" s="435"/>
      <c r="V78" s="435"/>
      <c r="W78" s="435"/>
      <c r="X78" s="435"/>
      <c r="Y78" s="435"/>
      <c r="Z78" s="435"/>
      <c r="AA78" s="435"/>
      <c r="AB78" s="435"/>
      <c r="AC78" s="435"/>
      <c r="AD78" s="435"/>
      <c r="AE78" s="435"/>
      <c r="AF78" s="435"/>
      <c r="AG78" s="435"/>
      <c r="AH78" s="435"/>
      <c r="AI78" s="435"/>
      <c r="AJ78" s="435"/>
      <c r="AK78" s="435"/>
      <c r="AL78" s="435"/>
      <c r="AM78" s="435"/>
      <c r="AN78" s="435"/>
      <c r="AO78" s="435"/>
      <c r="AP78" s="435"/>
      <c r="AQ78" s="435"/>
      <c r="AR78" s="435"/>
      <c r="AS78" s="435"/>
      <c r="AT78" s="435"/>
      <c r="AU78" s="435"/>
      <c r="AV78" s="435"/>
      <c r="AW78" s="435"/>
      <c r="AX78" s="435"/>
      <c r="AY78" s="435"/>
      <c r="AZ78" s="435"/>
      <c r="BA78" s="435"/>
      <c r="BB78" s="435"/>
      <c r="BC78" s="435"/>
      <c r="BD78" s="435"/>
      <c r="BE78" s="435"/>
      <c r="BF78" s="435"/>
      <c r="BG78" s="435"/>
      <c r="BH78" s="435"/>
    </row>
    <row r="79" spans="3:60">
      <c r="C79" s="435"/>
      <c r="D79" s="435"/>
      <c r="E79" s="435"/>
      <c r="F79" s="435"/>
      <c r="G79" s="435"/>
      <c r="H79" s="435"/>
      <c r="I79" s="435"/>
      <c r="J79" s="435"/>
      <c r="K79" s="435"/>
      <c r="L79" s="435"/>
      <c r="M79" s="435"/>
      <c r="N79" s="435"/>
      <c r="O79" s="435"/>
      <c r="P79" s="435"/>
      <c r="Q79" s="435"/>
      <c r="R79" s="435"/>
      <c r="S79" s="435"/>
      <c r="T79" s="435"/>
      <c r="U79" s="435"/>
      <c r="V79" s="435"/>
      <c r="W79" s="435"/>
      <c r="X79" s="435"/>
      <c r="Y79" s="435"/>
      <c r="Z79" s="435"/>
      <c r="AA79" s="435"/>
      <c r="AB79" s="435"/>
      <c r="AC79" s="435"/>
      <c r="AD79" s="435"/>
      <c r="AE79" s="435"/>
      <c r="AF79" s="435"/>
      <c r="AG79" s="435"/>
      <c r="AH79" s="435"/>
      <c r="AI79" s="435"/>
      <c r="AJ79" s="435"/>
      <c r="AK79" s="435"/>
      <c r="AL79" s="435"/>
      <c r="AM79" s="435"/>
      <c r="AN79" s="435"/>
      <c r="AO79" s="435"/>
      <c r="AP79" s="435"/>
      <c r="AQ79" s="435"/>
      <c r="AR79" s="435"/>
      <c r="AS79" s="435"/>
      <c r="AT79" s="435"/>
      <c r="AU79" s="435"/>
      <c r="AV79" s="435"/>
      <c r="AW79" s="435"/>
      <c r="AX79" s="435"/>
      <c r="AY79" s="435"/>
      <c r="AZ79" s="435"/>
      <c r="BA79" s="435"/>
      <c r="BB79" s="435"/>
      <c r="BC79" s="435"/>
      <c r="BD79" s="435"/>
      <c r="BE79" s="435"/>
      <c r="BF79" s="435"/>
      <c r="BG79" s="435"/>
      <c r="BH79" s="435"/>
    </row>
    <row r="80" spans="3:60">
      <c r="C80" s="435"/>
      <c r="D80" s="435"/>
      <c r="E80" s="435"/>
      <c r="F80" s="435"/>
      <c r="G80" s="435"/>
      <c r="H80" s="435"/>
      <c r="I80" s="435"/>
      <c r="J80" s="435"/>
      <c r="K80" s="435"/>
      <c r="L80" s="435"/>
      <c r="M80" s="435"/>
      <c r="N80" s="435"/>
      <c r="O80" s="435"/>
      <c r="P80" s="435"/>
      <c r="Q80" s="435"/>
      <c r="R80" s="435"/>
      <c r="S80" s="435"/>
      <c r="T80" s="435"/>
      <c r="U80" s="435"/>
      <c r="V80" s="435"/>
      <c r="W80" s="435"/>
      <c r="X80" s="435"/>
      <c r="Y80" s="435"/>
      <c r="Z80" s="435"/>
      <c r="AA80" s="435"/>
      <c r="AB80" s="435"/>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5"/>
      <c r="AY80" s="435"/>
      <c r="AZ80" s="435"/>
      <c r="BA80" s="435"/>
      <c r="BB80" s="435"/>
      <c r="BC80" s="435"/>
      <c r="BD80" s="435"/>
      <c r="BE80" s="435"/>
      <c r="BF80" s="435"/>
      <c r="BG80" s="435"/>
      <c r="BH80" s="435"/>
    </row>
    <row r="81" spans="3:60">
      <c r="C81" s="435"/>
      <c r="D81" s="435"/>
      <c r="E81" s="435"/>
      <c r="F81" s="435"/>
      <c r="G81" s="435"/>
      <c r="H81" s="435"/>
      <c r="I81" s="435"/>
      <c r="J81" s="435"/>
      <c r="K81" s="435"/>
      <c r="L81" s="435"/>
      <c r="M81" s="435"/>
      <c r="N81" s="435"/>
      <c r="O81" s="435"/>
      <c r="P81" s="435"/>
      <c r="Q81" s="435"/>
      <c r="R81" s="435"/>
      <c r="S81" s="435"/>
      <c r="T81" s="435"/>
      <c r="U81" s="435"/>
      <c r="V81" s="435"/>
      <c r="W81" s="435"/>
      <c r="X81" s="435"/>
      <c r="Y81" s="435"/>
      <c r="Z81" s="435"/>
      <c r="AA81" s="435"/>
      <c r="AB81" s="435"/>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5"/>
      <c r="AY81" s="435"/>
      <c r="AZ81" s="435"/>
      <c r="BA81" s="435"/>
      <c r="BB81" s="435"/>
      <c r="BC81" s="435"/>
      <c r="BD81" s="435"/>
      <c r="BE81" s="435"/>
      <c r="BF81" s="435"/>
      <c r="BG81" s="435"/>
      <c r="BH81" s="435"/>
    </row>
    <row r="82" spans="3:60">
      <c r="C82" s="435"/>
      <c r="D82" s="435"/>
      <c r="E82" s="435"/>
      <c r="F82" s="435"/>
      <c r="G82" s="435"/>
      <c r="H82" s="435"/>
      <c r="I82" s="435"/>
      <c r="J82" s="435"/>
      <c r="K82" s="435"/>
      <c r="L82" s="435"/>
      <c r="M82" s="435"/>
      <c r="N82" s="435"/>
      <c r="O82" s="435"/>
      <c r="P82" s="435"/>
      <c r="Q82" s="435"/>
      <c r="R82" s="435"/>
      <c r="S82" s="435"/>
      <c r="T82" s="435"/>
      <c r="U82" s="435"/>
      <c r="V82" s="435"/>
      <c r="W82" s="435"/>
      <c r="X82" s="435"/>
      <c r="Y82" s="435"/>
      <c r="Z82" s="435"/>
      <c r="AA82" s="435"/>
      <c r="AB82" s="435"/>
      <c r="AC82" s="435"/>
      <c r="AD82" s="435"/>
      <c r="AE82" s="435"/>
      <c r="AF82" s="435"/>
      <c r="AG82" s="435"/>
      <c r="AH82" s="435"/>
      <c r="AI82" s="435"/>
      <c r="AJ82" s="435"/>
      <c r="AK82" s="435"/>
      <c r="AL82" s="435"/>
      <c r="AM82" s="435"/>
      <c r="AN82" s="435"/>
      <c r="AO82" s="435"/>
      <c r="AP82" s="435"/>
      <c r="AQ82" s="435"/>
      <c r="AR82" s="435"/>
      <c r="AS82" s="435"/>
      <c r="AT82" s="435"/>
      <c r="AU82" s="435"/>
      <c r="AV82" s="435"/>
      <c r="AW82" s="435"/>
      <c r="AX82" s="435"/>
      <c r="AY82" s="435"/>
      <c r="AZ82" s="435"/>
      <c r="BA82" s="435"/>
      <c r="BB82" s="435"/>
      <c r="BC82" s="435"/>
      <c r="BD82" s="435"/>
      <c r="BE82" s="435"/>
      <c r="BF82" s="435"/>
      <c r="BG82" s="435"/>
      <c r="BH82" s="435"/>
    </row>
    <row r="83" spans="3:60">
      <c r="C83" s="435"/>
      <c r="D83" s="435"/>
      <c r="E83" s="435"/>
      <c r="F83" s="435"/>
      <c r="G83" s="435"/>
      <c r="H83" s="435"/>
      <c r="I83" s="435"/>
      <c r="J83" s="435"/>
      <c r="K83" s="435"/>
      <c r="L83" s="435"/>
      <c r="M83" s="435"/>
      <c r="N83" s="435"/>
      <c r="O83" s="435"/>
      <c r="P83" s="435"/>
      <c r="Q83" s="435"/>
      <c r="R83" s="435"/>
      <c r="S83" s="435"/>
      <c r="T83" s="435"/>
      <c r="U83" s="435"/>
      <c r="V83" s="435"/>
      <c r="W83" s="435"/>
      <c r="X83" s="435"/>
      <c r="Y83" s="435"/>
      <c r="Z83" s="435"/>
      <c r="AA83" s="435"/>
      <c r="AB83" s="435"/>
      <c r="AC83" s="435"/>
      <c r="AD83" s="435"/>
      <c r="AE83" s="435"/>
      <c r="AF83" s="435"/>
      <c r="AG83" s="435"/>
      <c r="AH83" s="435"/>
      <c r="AI83" s="435"/>
      <c r="AJ83" s="435"/>
      <c r="AK83" s="435"/>
      <c r="AL83" s="435"/>
      <c r="AM83" s="435"/>
      <c r="AN83" s="435"/>
      <c r="AO83" s="435"/>
      <c r="AP83" s="435"/>
      <c r="AQ83" s="435"/>
      <c r="AR83" s="435"/>
      <c r="AS83" s="435"/>
      <c r="AT83" s="435"/>
      <c r="AU83" s="435"/>
      <c r="AV83" s="435"/>
      <c r="AW83" s="435"/>
      <c r="AX83" s="435"/>
      <c r="AY83" s="435"/>
      <c r="AZ83" s="435"/>
      <c r="BA83" s="435"/>
      <c r="BB83" s="435"/>
      <c r="BC83" s="435"/>
      <c r="BD83" s="435"/>
      <c r="BE83" s="435"/>
      <c r="BF83" s="435"/>
      <c r="BG83" s="435"/>
      <c r="BH83" s="435"/>
    </row>
    <row r="84" spans="3:60">
      <c r="C84" s="435"/>
      <c r="D84" s="435"/>
      <c r="E84" s="435"/>
      <c r="F84" s="435"/>
      <c r="G84" s="435"/>
      <c r="H84" s="435"/>
      <c r="I84" s="435"/>
      <c r="J84" s="435"/>
      <c r="K84" s="435"/>
      <c r="L84" s="435"/>
      <c r="M84" s="435"/>
      <c r="N84" s="435"/>
      <c r="O84" s="435"/>
      <c r="P84" s="435"/>
      <c r="Q84" s="435"/>
      <c r="R84" s="435"/>
      <c r="S84" s="435"/>
      <c r="T84" s="435"/>
      <c r="U84" s="435"/>
      <c r="V84" s="435"/>
      <c r="W84" s="435"/>
      <c r="X84" s="435"/>
      <c r="Y84" s="435"/>
      <c r="Z84" s="435"/>
      <c r="AA84" s="435"/>
      <c r="AB84" s="435"/>
      <c r="AC84" s="435"/>
      <c r="AD84" s="435"/>
      <c r="AE84" s="435"/>
      <c r="AF84" s="435"/>
      <c r="AG84" s="435"/>
      <c r="AH84" s="435"/>
      <c r="AI84" s="435"/>
      <c r="AJ84" s="435"/>
      <c r="AK84" s="435"/>
      <c r="AL84" s="435"/>
      <c r="AM84" s="435"/>
      <c r="AN84" s="435"/>
      <c r="AO84" s="435"/>
      <c r="AP84" s="435"/>
      <c r="AQ84" s="435"/>
      <c r="AR84" s="435"/>
      <c r="AS84" s="435"/>
      <c r="AT84" s="435"/>
      <c r="AU84" s="435"/>
      <c r="AV84" s="435"/>
      <c r="AW84" s="435"/>
      <c r="AX84" s="435"/>
      <c r="AY84" s="435"/>
      <c r="AZ84" s="435"/>
      <c r="BA84" s="435"/>
      <c r="BB84" s="435"/>
      <c r="BC84" s="435"/>
      <c r="BD84" s="435"/>
      <c r="BE84" s="435"/>
      <c r="BF84" s="435"/>
      <c r="BG84" s="435"/>
      <c r="BH84" s="435"/>
    </row>
    <row r="85" spans="3:60">
      <c r="C85" s="435"/>
      <c r="D85" s="435"/>
      <c r="E85" s="435"/>
      <c r="F85" s="435"/>
      <c r="G85" s="435"/>
      <c r="H85" s="435"/>
      <c r="I85" s="435"/>
      <c r="J85" s="435"/>
      <c r="K85" s="435"/>
      <c r="L85" s="435"/>
      <c r="M85" s="435"/>
      <c r="N85" s="435"/>
      <c r="O85" s="435"/>
      <c r="P85" s="435"/>
      <c r="Q85" s="435"/>
      <c r="R85" s="435"/>
      <c r="S85" s="435"/>
      <c r="T85" s="435"/>
      <c r="U85" s="435"/>
      <c r="V85" s="435"/>
      <c r="W85" s="435"/>
      <c r="X85" s="435"/>
      <c r="Y85" s="435"/>
      <c r="Z85" s="435"/>
      <c r="AA85" s="435"/>
      <c r="AB85" s="435"/>
      <c r="AC85" s="435"/>
      <c r="AD85" s="435"/>
      <c r="AE85" s="435"/>
      <c r="AF85" s="435"/>
      <c r="AG85" s="435"/>
      <c r="AH85" s="435"/>
      <c r="AI85" s="435"/>
      <c r="AJ85" s="435"/>
      <c r="AK85" s="435"/>
      <c r="AL85" s="435"/>
      <c r="AM85" s="435"/>
      <c r="AN85" s="435"/>
      <c r="AO85" s="435"/>
      <c r="AP85" s="435"/>
      <c r="AQ85" s="435"/>
      <c r="AR85" s="435"/>
      <c r="AS85" s="435"/>
      <c r="AT85" s="435"/>
      <c r="AU85" s="435"/>
      <c r="AV85" s="435"/>
      <c r="AW85" s="435"/>
      <c r="AX85" s="435"/>
      <c r="AY85" s="435"/>
      <c r="AZ85" s="435"/>
      <c r="BA85" s="435"/>
      <c r="BB85" s="435"/>
      <c r="BC85" s="435"/>
      <c r="BD85" s="435"/>
      <c r="BE85" s="435"/>
      <c r="BF85" s="435"/>
      <c r="BG85" s="435"/>
      <c r="BH85" s="435"/>
    </row>
    <row r="86" spans="3:60">
      <c r="C86" s="435"/>
      <c r="D86" s="435"/>
      <c r="E86" s="435"/>
      <c r="F86" s="435"/>
      <c r="G86" s="435"/>
      <c r="H86" s="435"/>
      <c r="I86" s="435"/>
      <c r="J86" s="435"/>
      <c r="K86" s="435"/>
      <c r="L86" s="435"/>
      <c r="M86" s="435"/>
      <c r="N86" s="435"/>
      <c r="O86" s="435"/>
      <c r="P86" s="435"/>
      <c r="Q86" s="435"/>
      <c r="R86" s="435"/>
      <c r="S86" s="435"/>
      <c r="T86" s="435"/>
      <c r="U86" s="435"/>
      <c r="V86" s="435"/>
      <c r="W86" s="435"/>
      <c r="X86" s="435"/>
      <c r="Y86" s="435"/>
      <c r="Z86" s="435"/>
      <c r="AA86" s="435"/>
      <c r="AB86" s="435"/>
      <c r="AC86" s="435"/>
      <c r="AD86" s="435"/>
      <c r="AE86" s="435"/>
      <c r="AF86" s="435"/>
      <c r="AG86" s="435"/>
      <c r="AH86" s="435"/>
      <c r="AI86" s="435"/>
      <c r="AJ86" s="435"/>
      <c r="AK86" s="435"/>
      <c r="AL86" s="435"/>
      <c r="AM86" s="435"/>
      <c r="AN86" s="435"/>
      <c r="AO86" s="435"/>
      <c r="AP86" s="435"/>
      <c r="AQ86" s="435"/>
      <c r="AR86" s="435"/>
      <c r="AS86" s="435"/>
      <c r="AT86" s="435"/>
      <c r="AU86" s="435"/>
      <c r="AV86" s="435"/>
      <c r="AW86" s="435"/>
      <c r="AX86" s="435"/>
      <c r="AY86" s="435"/>
      <c r="AZ86" s="435"/>
      <c r="BA86" s="435"/>
      <c r="BB86" s="435"/>
      <c r="BC86" s="435"/>
      <c r="BD86" s="435"/>
      <c r="BE86" s="435"/>
      <c r="BF86" s="435"/>
      <c r="BG86" s="435"/>
      <c r="BH86" s="435"/>
    </row>
    <row r="87" spans="3:60">
      <c r="C87" s="435"/>
      <c r="D87" s="435"/>
      <c r="E87" s="435"/>
      <c r="F87" s="435"/>
      <c r="G87" s="435"/>
      <c r="H87" s="435"/>
      <c r="I87" s="435"/>
      <c r="J87" s="435"/>
      <c r="K87" s="435"/>
      <c r="L87" s="435"/>
      <c r="M87" s="435"/>
      <c r="N87" s="435"/>
      <c r="O87" s="435"/>
      <c r="P87" s="435"/>
      <c r="Q87" s="435"/>
      <c r="R87" s="435"/>
      <c r="S87" s="435"/>
      <c r="T87" s="435"/>
      <c r="U87" s="435"/>
      <c r="V87" s="435"/>
      <c r="W87" s="435"/>
      <c r="X87" s="435"/>
      <c r="Y87" s="435"/>
      <c r="Z87" s="435"/>
      <c r="AA87" s="435"/>
      <c r="AB87" s="435"/>
      <c r="AC87" s="435"/>
      <c r="AD87" s="435"/>
      <c r="AE87" s="435"/>
      <c r="AF87" s="435"/>
      <c r="AG87" s="435"/>
      <c r="AH87" s="435"/>
      <c r="AI87" s="435"/>
      <c r="AJ87" s="435"/>
      <c r="AK87" s="435"/>
      <c r="AL87" s="435"/>
      <c r="AM87" s="435"/>
      <c r="AN87" s="435"/>
      <c r="AO87" s="435"/>
      <c r="AP87" s="435"/>
      <c r="AQ87" s="435"/>
      <c r="AR87" s="435"/>
      <c r="AS87" s="435"/>
      <c r="AT87" s="435"/>
      <c r="AU87" s="435"/>
      <c r="AV87" s="435"/>
      <c r="AW87" s="435"/>
      <c r="AX87" s="435"/>
      <c r="AY87" s="435"/>
      <c r="AZ87" s="435"/>
      <c r="BA87" s="435"/>
      <c r="BB87" s="435"/>
      <c r="BC87" s="435"/>
      <c r="BD87" s="435"/>
      <c r="BE87" s="435"/>
      <c r="BF87" s="435"/>
      <c r="BG87" s="435"/>
      <c r="BH87" s="435"/>
    </row>
    <row r="88" spans="3:60">
      <c r="C88" s="435"/>
      <c r="D88" s="435"/>
      <c r="E88" s="435"/>
      <c r="F88" s="435"/>
      <c r="G88" s="435"/>
      <c r="H88" s="435"/>
      <c r="I88" s="435"/>
      <c r="J88" s="435"/>
      <c r="K88" s="435"/>
      <c r="L88" s="435"/>
      <c r="M88" s="435"/>
      <c r="N88" s="435"/>
      <c r="O88" s="435"/>
      <c r="P88" s="435"/>
      <c r="Q88" s="435"/>
      <c r="R88" s="435"/>
      <c r="S88" s="435"/>
      <c r="T88" s="435"/>
      <c r="U88" s="435"/>
      <c r="V88" s="435"/>
      <c r="W88" s="435"/>
      <c r="X88" s="435"/>
      <c r="Y88" s="435"/>
      <c r="Z88" s="435"/>
      <c r="AA88" s="435"/>
      <c r="AB88" s="435"/>
      <c r="AC88" s="435"/>
      <c r="AD88" s="435"/>
      <c r="AE88" s="435"/>
      <c r="AF88" s="435"/>
      <c r="AG88" s="435"/>
      <c r="AH88" s="435"/>
      <c r="AI88" s="435"/>
      <c r="AJ88" s="435"/>
      <c r="AK88" s="435"/>
      <c r="AL88" s="435"/>
      <c r="AM88" s="435"/>
      <c r="AN88" s="435"/>
      <c r="AO88" s="435"/>
      <c r="AP88" s="435"/>
      <c r="AQ88" s="435"/>
      <c r="AR88" s="435"/>
      <c r="AS88" s="435"/>
      <c r="AT88" s="435"/>
      <c r="AU88" s="435"/>
      <c r="AV88" s="435"/>
      <c r="AW88" s="435"/>
      <c r="AX88" s="435"/>
      <c r="AY88" s="435"/>
      <c r="AZ88" s="435"/>
      <c r="BA88" s="435"/>
      <c r="BB88" s="435"/>
      <c r="BC88" s="435"/>
      <c r="BD88" s="435"/>
      <c r="BE88" s="435"/>
      <c r="BF88" s="435"/>
      <c r="BG88" s="435"/>
      <c r="BH88" s="435"/>
    </row>
    <row r="89" spans="3:60">
      <c r="C89" s="435"/>
      <c r="D89" s="435"/>
      <c r="E89" s="435"/>
      <c r="F89" s="435"/>
      <c r="G89" s="435"/>
      <c r="H89" s="435"/>
      <c r="I89" s="435"/>
      <c r="J89" s="435"/>
      <c r="K89" s="435"/>
      <c r="L89" s="435"/>
      <c r="M89" s="435"/>
      <c r="N89" s="435"/>
      <c r="O89" s="435"/>
      <c r="P89" s="435"/>
      <c r="Q89" s="435"/>
      <c r="R89" s="435"/>
      <c r="S89" s="435"/>
      <c r="T89" s="435"/>
      <c r="U89" s="435"/>
      <c r="V89" s="435"/>
      <c r="W89" s="435"/>
      <c r="X89" s="435"/>
      <c r="Y89" s="435"/>
      <c r="Z89" s="435"/>
      <c r="AA89" s="435"/>
      <c r="AB89" s="435"/>
      <c r="AC89" s="435"/>
      <c r="AD89" s="435"/>
      <c r="AE89" s="435"/>
      <c r="AF89" s="435"/>
      <c r="AG89" s="435"/>
      <c r="AH89" s="435"/>
      <c r="AI89" s="435"/>
      <c r="AJ89" s="435"/>
      <c r="AK89" s="435"/>
      <c r="AL89" s="435"/>
      <c r="AM89" s="435"/>
      <c r="AN89" s="435"/>
      <c r="AO89" s="435"/>
      <c r="AP89" s="435"/>
      <c r="AQ89" s="435"/>
      <c r="AR89" s="435"/>
      <c r="AS89" s="435"/>
      <c r="AT89" s="435"/>
      <c r="AU89" s="435"/>
      <c r="AV89" s="435"/>
      <c r="AW89" s="435"/>
      <c r="AX89" s="435"/>
      <c r="AY89" s="435"/>
      <c r="AZ89" s="435"/>
      <c r="BA89" s="435"/>
      <c r="BB89" s="435"/>
      <c r="BC89" s="435"/>
      <c r="BD89" s="435"/>
      <c r="BE89" s="435"/>
      <c r="BF89" s="435"/>
      <c r="BG89" s="435"/>
      <c r="BH89" s="435"/>
    </row>
    <row r="90" spans="3:60">
      <c r="C90" s="435"/>
      <c r="D90" s="435"/>
      <c r="E90" s="435"/>
      <c r="F90" s="435"/>
      <c r="G90" s="435"/>
      <c r="H90" s="435"/>
      <c r="I90" s="435"/>
      <c r="J90" s="435"/>
      <c r="K90" s="435"/>
      <c r="L90" s="435"/>
      <c r="M90" s="435"/>
      <c r="N90" s="435"/>
      <c r="O90" s="435"/>
      <c r="P90" s="435"/>
      <c r="Q90" s="435"/>
      <c r="R90" s="435"/>
      <c r="S90" s="435"/>
      <c r="T90" s="435"/>
      <c r="U90" s="435"/>
      <c r="V90" s="435"/>
      <c r="W90" s="435"/>
      <c r="X90" s="435"/>
      <c r="Y90" s="435"/>
      <c r="Z90" s="435"/>
      <c r="AA90" s="435"/>
      <c r="AB90" s="435"/>
      <c r="AC90" s="435"/>
      <c r="AD90" s="435"/>
      <c r="AE90" s="435"/>
      <c r="AF90" s="435"/>
      <c r="AG90" s="435"/>
      <c r="AH90" s="435"/>
      <c r="AI90" s="435"/>
      <c r="AJ90" s="435"/>
      <c r="AK90" s="435"/>
      <c r="AL90" s="435"/>
      <c r="AM90" s="435"/>
      <c r="AN90" s="435"/>
      <c r="AO90" s="435"/>
      <c r="AP90" s="435"/>
      <c r="AQ90" s="435"/>
      <c r="AR90" s="435"/>
      <c r="AS90" s="435"/>
      <c r="AT90" s="435"/>
      <c r="AU90" s="435"/>
      <c r="AV90" s="435"/>
      <c r="AW90" s="435"/>
      <c r="AX90" s="435"/>
      <c r="AY90" s="435"/>
      <c r="AZ90" s="435"/>
      <c r="BA90" s="435"/>
      <c r="BB90" s="435"/>
      <c r="BC90" s="435"/>
      <c r="BD90" s="435"/>
      <c r="BE90" s="435"/>
      <c r="BF90" s="435"/>
      <c r="BG90" s="435"/>
      <c r="BH90" s="435"/>
    </row>
    <row r="91" spans="3:60">
      <c r="C91" s="435"/>
      <c r="D91" s="435"/>
      <c r="E91" s="435"/>
      <c r="F91" s="435"/>
      <c r="G91" s="435"/>
      <c r="H91" s="435"/>
      <c r="I91" s="435"/>
      <c r="J91" s="435"/>
      <c r="K91" s="435"/>
      <c r="L91" s="435"/>
      <c r="M91" s="435"/>
      <c r="N91" s="435"/>
      <c r="O91" s="435"/>
      <c r="P91" s="435"/>
      <c r="Q91" s="435"/>
      <c r="R91" s="435"/>
      <c r="S91" s="435"/>
      <c r="T91" s="435"/>
      <c r="U91" s="435"/>
      <c r="V91" s="435"/>
      <c r="W91" s="435"/>
      <c r="X91" s="435"/>
      <c r="Y91" s="435"/>
      <c r="Z91" s="435"/>
      <c r="AA91" s="435"/>
      <c r="AB91" s="435"/>
      <c r="AC91" s="435"/>
      <c r="AD91" s="435"/>
      <c r="AE91" s="435"/>
      <c r="AF91" s="435"/>
      <c r="AG91" s="435"/>
      <c r="AH91" s="435"/>
      <c r="AI91" s="435"/>
      <c r="AJ91" s="435"/>
      <c r="AK91" s="435"/>
      <c r="AL91" s="435"/>
      <c r="AM91" s="435"/>
      <c r="AN91" s="435"/>
      <c r="AO91" s="435"/>
      <c r="AP91" s="435"/>
      <c r="AQ91" s="435"/>
      <c r="AR91" s="435"/>
      <c r="AS91" s="435"/>
      <c r="AT91" s="435"/>
      <c r="AU91" s="435"/>
      <c r="AV91" s="435"/>
      <c r="AW91" s="435"/>
      <c r="AX91" s="435"/>
      <c r="AY91" s="435"/>
      <c r="AZ91" s="435"/>
      <c r="BA91" s="435"/>
      <c r="BB91" s="435"/>
      <c r="BC91" s="435"/>
      <c r="BD91" s="435"/>
      <c r="BE91" s="435"/>
      <c r="BF91" s="435"/>
      <c r="BG91" s="435"/>
      <c r="BH91" s="435"/>
    </row>
    <row r="92" spans="3:60">
      <c r="C92" s="435"/>
      <c r="D92" s="435"/>
      <c r="E92" s="435"/>
      <c r="F92" s="435"/>
      <c r="G92" s="435"/>
      <c r="H92" s="435"/>
      <c r="I92" s="435"/>
      <c r="J92" s="435"/>
      <c r="K92" s="435"/>
      <c r="L92" s="435"/>
      <c r="M92" s="435"/>
      <c r="N92" s="435"/>
      <c r="O92" s="435"/>
      <c r="P92" s="435"/>
      <c r="Q92" s="435"/>
      <c r="R92" s="435"/>
      <c r="S92" s="435"/>
      <c r="T92" s="435"/>
      <c r="U92" s="435"/>
      <c r="V92" s="435"/>
      <c r="W92" s="435"/>
      <c r="X92" s="435"/>
      <c r="Y92" s="435"/>
      <c r="Z92" s="435"/>
      <c r="AA92" s="435"/>
      <c r="AB92" s="435"/>
      <c r="AC92" s="435"/>
      <c r="AD92" s="435"/>
      <c r="AE92" s="435"/>
      <c r="AF92" s="435"/>
      <c r="AG92" s="435"/>
      <c r="AH92" s="435"/>
      <c r="AI92" s="435"/>
      <c r="AJ92" s="435"/>
      <c r="AK92" s="435"/>
      <c r="AL92" s="435"/>
      <c r="AM92" s="435"/>
      <c r="AN92" s="435"/>
      <c r="AO92" s="435"/>
      <c r="AP92" s="435"/>
      <c r="AQ92" s="435"/>
      <c r="AR92" s="435"/>
      <c r="AS92" s="435"/>
      <c r="AT92" s="435"/>
      <c r="AU92" s="435"/>
      <c r="AV92" s="435"/>
      <c r="AW92" s="435"/>
      <c r="AX92" s="435"/>
      <c r="AY92" s="435"/>
      <c r="AZ92" s="435"/>
      <c r="BA92" s="435"/>
      <c r="BB92" s="435"/>
      <c r="BC92" s="435"/>
      <c r="BD92" s="435"/>
      <c r="BE92" s="435"/>
      <c r="BF92" s="435"/>
      <c r="BG92" s="435"/>
      <c r="BH92" s="435"/>
    </row>
    <row r="93" spans="3:60">
      <c r="C93" s="435"/>
      <c r="D93" s="435"/>
      <c r="E93" s="435"/>
      <c r="F93" s="435"/>
      <c r="G93" s="435"/>
      <c r="H93" s="435"/>
      <c r="I93" s="435"/>
      <c r="J93" s="435"/>
      <c r="K93" s="435"/>
      <c r="L93" s="435"/>
      <c r="M93" s="435"/>
      <c r="N93" s="435"/>
      <c r="O93" s="435"/>
      <c r="P93" s="435"/>
      <c r="Q93" s="435"/>
      <c r="R93" s="435"/>
      <c r="S93" s="435"/>
      <c r="T93" s="435"/>
      <c r="U93" s="435"/>
      <c r="V93" s="435"/>
      <c r="W93" s="435"/>
      <c r="X93" s="435"/>
      <c r="Y93" s="435"/>
      <c r="Z93" s="435"/>
      <c r="AA93" s="435"/>
      <c r="AB93" s="435"/>
      <c r="AC93" s="435"/>
      <c r="AD93" s="435"/>
      <c r="AE93" s="435"/>
      <c r="AF93" s="435"/>
      <c r="AG93" s="435"/>
      <c r="AH93" s="435"/>
      <c r="AI93" s="435"/>
      <c r="AJ93" s="435"/>
      <c r="AK93" s="435"/>
      <c r="AL93" s="435"/>
      <c r="AM93" s="435"/>
      <c r="AN93" s="435"/>
      <c r="AO93" s="435"/>
      <c r="AP93" s="435"/>
      <c r="AQ93" s="435"/>
      <c r="AR93" s="435"/>
      <c r="AS93" s="435"/>
      <c r="AT93" s="435"/>
      <c r="AU93" s="435"/>
      <c r="AV93" s="435"/>
      <c r="AW93" s="435"/>
      <c r="AX93" s="435"/>
      <c r="AY93" s="435"/>
      <c r="AZ93" s="435"/>
      <c r="BA93" s="435"/>
      <c r="BB93" s="435"/>
      <c r="BC93" s="435"/>
      <c r="BD93" s="435"/>
      <c r="BE93" s="435"/>
      <c r="BF93" s="435"/>
      <c r="BG93" s="435"/>
      <c r="BH93" s="435"/>
    </row>
    <row r="94" spans="3:60">
      <c r="C94" s="435"/>
      <c r="D94" s="435"/>
      <c r="E94" s="435"/>
      <c r="F94" s="435"/>
      <c r="G94" s="435"/>
      <c r="H94" s="435"/>
      <c r="I94" s="435"/>
      <c r="J94" s="435"/>
      <c r="K94" s="435"/>
      <c r="L94" s="435"/>
      <c r="M94" s="435"/>
      <c r="N94" s="435"/>
      <c r="O94" s="435"/>
      <c r="P94" s="435"/>
      <c r="Q94" s="435"/>
      <c r="R94" s="435"/>
      <c r="S94" s="435"/>
      <c r="T94" s="435"/>
      <c r="U94" s="435"/>
      <c r="V94" s="435"/>
      <c r="W94" s="435"/>
      <c r="X94" s="435"/>
      <c r="Y94" s="435"/>
      <c r="Z94" s="435"/>
      <c r="AA94" s="435"/>
      <c r="AB94" s="435"/>
      <c r="AC94" s="435"/>
      <c r="AD94" s="435"/>
      <c r="AE94" s="435"/>
      <c r="AF94" s="435"/>
      <c r="AG94" s="435"/>
      <c r="AH94" s="435"/>
      <c r="AI94" s="435"/>
      <c r="AJ94" s="435"/>
      <c r="AK94" s="435"/>
      <c r="AL94" s="435"/>
      <c r="AM94" s="435"/>
      <c r="AN94" s="435"/>
      <c r="AO94" s="435"/>
      <c r="AP94" s="435"/>
      <c r="AQ94" s="435"/>
      <c r="AR94" s="435"/>
      <c r="AS94" s="435"/>
      <c r="AT94" s="435"/>
      <c r="AU94" s="435"/>
      <c r="AV94" s="435"/>
      <c r="AW94" s="435"/>
      <c r="AX94" s="435"/>
      <c r="AY94" s="435"/>
      <c r="AZ94" s="435"/>
      <c r="BA94" s="435"/>
      <c r="BB94" s="435"/>
      <c r="BC94" s="435"/>
      <c r="BD94" s="435"/>
      <c r="BE94" s="435"/>
      <c r="BF94" s="435"/>
      <c r="BG94" s="435"/>
      <c r="BH94" s="435"/>
    </row>
    <row r="95" spans="3:60">
      <c r="C95" s="435"/>
      <c r="D95" s="435"/>
      <c r="E95" s="435"/>
      <c r="F95" s="435"/>
      <c r="G95" s="435"/>
      <c r="H95" s="435"/>
      <c r="I95" s="435"/>
      <c r="J95" s="435"/>
      <c r="K95" s="435"/>
      <c r="L95" s="435"/>
      <c r="M95" s="435"/>
      <c r="N95" s="435"/>
      <c r="O95" s="435"/>
      <c r="P95" s="435"/>
      <c r="Q95" s="435"/>
      <c r="R95" s="435"/>
      <c r="S95" s="435"/>
      <c r="T95" s="435"/>
      <c r="U95" s="435"/>
      <c r="V95" s="435"/>
      <c r="W95" s="435"/>
      <c r="X95" s="435"/>
      <c r="Y95" s="435"/>
      <c r="Z95" s="435"/>
      <c r="AA95" s="435"/>
      <c r="AB95" s="435"/>
      <c r="AC95" s="435"/>
      <c r="AD95" s="435"/>
      <c r="AE95" s="435"/>
      <c r="AF95" s="435"/>
      <c r="AG95" s="435"/>
      <c r="AH95" s="435"/>
      <c r="AI95" s="435"/>
      <c r="AJ95" s="435"/>
      <c r="AK95" s="435"/>
      <c r="AL95" s="435"/>
      <c r="AM95" s="435"/>
      <c r="AN95" s="435"/>
      <c r="AO95" s="435"/>
      <c r="AP95" s="435"/>
      <c r="AQ95" s="435"/>
      <c r="AR95" s="435"/>
      <c r="AS95" s="435"/>
      <c r="AT95" s="435"/>
      <c r="AU95" s="435"/>
      <c r="AV95" s="435"/>
      <c r="AW95" s="435"/>
      <c r="AX95" s="435"/>
      <c r="AY95" s="435"/>
      <c r="AZ95" s="435"/>
      <c r="BA95" s="435"/>
      <c r="BB95" s="435"/>
      <c r="BC95" s="435"/>
      <c r="BD95" s="435"/>
      <c r="BE95" s="435"/>
      <c r="BF95" s="435"/>
      <c r="BG95" s="435"/>
      <c r="BH95" s="435"/>
    </row>
    <row r="96" spans="3:60">
      <c r="C96" s="435"/>
      <c r="D96" s="435"/>
      <c r="E96" s="435"/>
      <c r="F96" s="435"/>
      <c r="G96" s="435"/>
      <c r="H96" s="435"/>
      <c r="I96" s="435"/>
      <c r="J96" s="435"/>
      <c r="K96" s="435"/>
      <c r="L96" s="435"/>
      <c r="M96" s="435"/>
      <c r="N96" s="435"/>
      <c r="O96" s="435"/>
      <c r="P96" s="435"/>
      <c r="Q96" s="435"/>
      <c r="R96" s="435"/>
      <c r="S96" s="435"/>
      <c r="T96" s="435"/>
      <c r="U96" s="435"/>
      <c r="V96" s="435"/>
      <c r="W96" s="435"/>
      <c r="X96" s="435"/>
      <c r="Y96" s="435"/>
      <c r="Z96" s="435"/>
      <c r="AA96" s="435"/>
      <c r="AB96" s="435"/>
      <c r="AC96" s="435"/>
      <c r="AD96" s="435"/>
      <c r="AE96" s="435"/>
      <c r="AF96" s="435"/>
      <c r="AG96" s="435"/>
      <c r="AH96" s="435"/>
      <c r="AI96" s="435"/>
      <c r="AJ96" s="435"/>
      <c r="AK96" s="435"/>
      <c r="AL96" s="435"/>
      <c r="AM96" s="435"/>
      <c r="AN96" s="435"/>
      <c r="AO96" s="435"/>
      <c r="AP96" s="435"/>
      <c r="AQ96" s="435"/>
      <c r="AR96" s="435"/>
      <c r="AS96" s="435"/>
      <c r="AT96" s="435"/>
      <c r="AU96" s="435"/>
      <c r="AV96" s="435"/>
      <c r="AW96" s="435"/>
      <c r="AX96" s="435"/>
      <c r="AY96" s="435"/>
      <c r="AZ96" s="435"/>
      <c r="BA96" s="435"/>
      <c r="BB96" s="435"/>
      <c r="BC96" s="435"/>
      <c r="BD96" s="435"/>
      <c r="BE96" s="435"/>
      <c r="BF96" s="435"/>
      <c r="BG96" s="435"/>
      <c r="BH96" s="435"/>
    </row>
    <row r="97" spans="3:60">
      <c r="C97" s="435"/>
      <c r="D97" s="435"/>
      <c r="E97" s="435"/>
      <c r="F97" s="435"/>
      <c r="G97" s="435"/>
      <c r="H97" s="435"/>
      <c r="I97" s="435"/>
      <c r="J97" s="435"/>
      <c r="K97" s="435"/>
      <c r="L97" s="435"/>
      <c r="M97" s="435"/>
      <c r="N97" s="435"/>
      <c r="O97" s="435"/>
      <c r="P97" s="435"/>
      <c r="Q97" s="435"/>
      <c r="R97" s="435"/>
      <c r="S97" s="435"/>
      <c r="T97" s="435"/>
      <c r="U97" s="435"/>
      <c r="V97" s="435"/>
      <c r="W97" s="435"/>
      <c r="X97" s="435"/>
      <c r="Y97" s="435"/>
      <c r="Z97" s="435"/>
      <c r="AA97" s="435"/>
      <c r="AB97" s="435"/>
      <c r="AC97" s="435"/>
      <c r="AD97" s="435"/>
      <c r="AE97" s="435"/>
      <c r="AF97" s="435"/>
      <c r="AG97" s="435"/>
      <c r="AH97" s="435"/>
      <c r="AI97" s="435"/>
      <c r="AJ97" s="435"/>
      <c r="AK97" s="435"/>
      <c r="AL97" s="435"/>
      <c r="AM97" s="435"/>
      <c r="AN97" s="435"/>
      <c r="AO97" s="435"/>
      <c r="AP97" s="435"/>
      <c r="AQ97" s="435"/>
      <c r="AR97" s="435"/>
      <c r="AS97" s="435"/>
      <c r="AT97" s="435"/>
      <c r="AU97" s="435"/>
      <c r="AV97" s="435"/>
      <c r="AW97" s="435"/>
      <c r="AX97" s="435"/>
      <c r="AY97" s="435"/>
      <c r="AZ97" s="435"/>
      <c r="BA97" s="435"/>
      <c r="BB97" s="435"/>
      <c r="BC97" s="435"/>
      <c r="BD97" s="435"/>
      <c r="BE97" s="435"/>
      <c r="BF97" s="435"/>
      <c r="BG97" s="435"/>
      <c r="BH97" s="435"/>
    </row>
    <row r="98" spans="3:60">
      <c r="C98" s="435"/>
      <c r="D98" s="435"/>
      <c r="E98" s="435"/>
      <c r="F98" s="435"/>
      <c r="G98" s="435"/>
      <c r="H98" s="435"/>
      <c r="I98" s="435"/>
      <c r="J98" s="435"/>
      <c r="K98" s="435"/>
      <c r="L98" s="435"/>
      <c r="M98" s="435"/>
      <c r="N98" s="435"/>
      <c r="O98" s="435"/>
      <c r="P98" s="435"/>
      <c r="Q98" s="435"/>
      <c r="R98" s="435"/>
      <c r="S98" s="435"/>
      <c r="T98" s="435"/>
      <c r="U98" s="435"/>
      <c r="V98" s="435"/>
      <c r="W98" s="435"/>
      <c r="X98" s="435"/>
      <c r="Y98" s="435"/>
      <c r="Z98" s="435"/>
      <c r="AA98" s="435"/>
      <c r="AB98" s="435"/>
      <c r="AC98" s="435"/>
      <c r="AD98" s="435"/>
      <c r="AE98" s="435"/>
      <c r="AF98" s="435"/>
      <c r="AG98" s="435"/>
      <c r="AH98" s="435"/>
      <c r="AI98" s="435"/>
      <c r="AJ98" s="435"/>
      <c r="AK98" s="435"/>
      <c r="AL98" s="435"/>
      <c r="AM98" s="435"/>
      <c r="AN98" s="435"/>
      <c r="AO98" s="435"/>
      <c r="AP98" s="435"/>
      <c r="AQ98" s="435"/>
      <c r="AR98" s="435"/>
      <c r="AS98" s="435"/>
      <c r="AT98" s="435"/>
      <c r="AU98" s="435"/>
      <c r="AV98" s="435"/>
      <c r="AW98" s="435"/>
      <c r="AX98" s="435"/>
      <c r="AY98" s="435"/>
      <c r="AZ98" s="435"/>
      <c r="BA98" s="435"/>
      <c r="BB98" s="435"/>
      <c r="BC98" s="435"/>
      <c r="BD98" s="435"/>
      <c r="BE98" s="435"/>
      <c r="BF98" s="435"/>
      <c r="BG98" s="435"/>
      <c r="BH98" s="435"/>
    </row>
    <row r="99" spans="3:60">
      <c r="C99" s="435"/>
      <c r="D99" s="435"/>
      <c r="E99" s="435"/>
      <c r="F99" s="435"/>
      <c r="G99" s="435"/>
      <c r="H99" s="435"/>
      <c r="I99" s="435"/>
      <c r="J99" s="435"/>
      <c r="K99" s="435"/>
      <c r="L99" s="435"/>
      <c r="M99" s="435"/>
      <c r="N99" s="435"/>
      <c r="O99" s="435"/>
      <c r="P99" s="435"/>
      <c r="Q99" s="435"/>
      <c r="R99" s="435"/>
      <c r="S99" s="435"/>
      <c r="T99" s="435"/>
      <c r="U99" s="435"/>
      <c r="V99" s="435"/>
      <c r="W99" s="435"/>
      <c r="X99" s="435"/>
      <c r="Y99" s="435"/>
      <c r="Z99" s="435"/>
      <c r="AA99" s="435"/>
      <c r="AB99" s="435"/>
      <c r="AC99" s="435"/>
      <c r="AD99" s="435"/>
      <c r="AE99" s="435"/>
      <c r="AF99" s="435"/>
      <c r="AG99" s="435"/>
      <c r="AH99" s="435"/>
      <c r="AI99" s="435"/>
      <c r="AJ99" s="435"/>
      <c r="AK99" s="435"/>
      <c r="AL99" s="435"/>
      <c r="AM99" s="435"/>
      <c r="AN99" s="435"/>
      <c r="AO99" s="435"/>
      <c r="AP99" s="435"/>
      <c r="AQ99" s="435"/>
      <c r="AR99" s="435"/>
      <c r="AS99" s="435"/>
      <c r="AT99" s="435"/>
      <c r="AU99" s="435"/>
      <c r="AV99" s="435"/>
      <c r="AW99" s="435"/>
      <c r="AX99" s="435"/>
      <c r="AY99" s="435"/>
      <c r="AZ99" s="435"/>
      <c r="BA99" s="435"/>
      <c r="BB99" s="435"/>
      <c r="BC99" s="435"/>
      <c r="BD99" s="435"/>
      <c r="BE99" s="435"/>
      <c r="BF99" s="435"/>
      <c r="BG99" s="435"/>
      <c r="BH99" s="435"/>
    </row>
    <row r="100" spans="3:60">
      <c r="C100" s="435"/>
      <c r="D100" s="435"/>
      <c r="E100" s="435"/>
      <c r="F100" s="435"/>
      <c r="G100" s="435"/>
      <c r="H100" s="435"/>
      <c r="I100" s="435"/>
      <c r="J100" s="435"/>
      <c r="K100" s="435"/>
      <c r="L100" s="435"/>
      <c r="M100" s="435"/>
      <c r="N100" s="435"/>
      <c r="O100" s="435"/>
      <c r="P100" s="435"/>
      <c r="Q100" s="435"/>
      <c r="R100" s="435"/>
      <c r="S100" s="435"/>
      <c r="T100" s="435"/>
      <c r="U100" s="435"/>
      <c r="V100" s="435"/>
      <c r="W100" s="435"/>
      <c r="X100" s="435"/>
      <c r="Y100" s="435"/>
      <c r="Z100" s="435"/>
      <c r="AA100" s="435"/>
      <c r="AB100" s="435"/>
      <c r="AC100" s="435"/>
      <c r="AD100" s="435"/>
      <c r="AE100" s="435"/>
      <c r="AF100" s="435"/>
      <c r="AG100" s="435"/>
      <c r="AH100" s="435"/>
      <c r="AI100" s="435"/>
      <c r="AJ100" s="435"/>
      <c r="AK100" s="435"/>
      <c r="AL100" s="435"/>
      <c r="AM100" s="435"/>
      <c r="AN100" s="435"/>
      <c r="AO100" s="435"/>
      <c r="AP100" s="435"/>
      <c r="AQ100" s="435"/>
      <c r="AR100" s="435"/>
      <c r="AS100" s="435"/>
      <c r="AT100" s="435"/>
      <c r="AU100" s="435"/>
      <c r="AV100" s="435"/>
      <c r="AW100" s="435"/>
      <c r="AX100" s="435"/>
      <c r="AY100" s="435"/>
      <c r="AZ100" s="435"/>
      <c r="BA100" s="435"/>
      <c r="BB100" s="435"/>
      <c r="BC100" s="435"/>
      <c r="BD100" s="435"/>
      <c r="BE100" s="435"/>
      <c r="BF100" s="435"/>
      <c r="BG100" s="435"/>
      <c r="BH100" s="435"/>
    </row>
    <row r="101" spans="3:60">
      <c r="C101" s="435"/>
      <c r="D101" s="435"/>
      <c r="E101" s="435"/>
      <c r="F101" s="435"/>
      <c r="G101" s="435"/>
      <c r="H101" s="435"/>
      <c r="I101" s="435"/>
      <c r="J101" s="435"/>
      <c r="K101" s="435"/>
      <c r="L101" s="435"/>
      <c r="M101" s="435"/>
      <c r="N101" s="435"/>
      <c r="O101" s="435"/>
      <c r="P101" s="435"/>
      <c r="Q101" s="435"/>
      <c r="R101" s="435"/>
      <c r="S101" s="435"/>
      <c r="T101" s="435"/>
      <c r="U101" s="435"/>
      <c r="V101" s="435"/>
      <c r="W101" s="435"/>
      <c r="X101" s="435"/>
      <c r="Y101" s="435"/>
      <c r="Z101" s="435"/>
      <c r="AA101" s="435"/>
      <c r="AB101" s="435"/>
      <c r="AC101" s="435"/>
      <c r="AD101" s="435"/>
      <c r="AE101" s="435"/>
      <c r="AF101" s="435"/>
      <c r="AG101" s="435"/>
      <c r="AH101" s="435"/>
      <c r="AI101" s="435"/>
      <c r="AJ101" s="435"/>
      <c r="AK101" s="435"/>
      <c r="AL101" s="435"/>
      <c r="AM101" s="435"/>
      <c r="AN101" s="435"/>
      <c r="AO101" s="435"/>
      <c r="AP101" s="435"/>
      <c r="AQ101" s="435"/>
      <c r="AR101" s="435"/>
      <c r="AS101" s="435"/>
      <c r="AT101" s="435"/>
      <c r="AU101" s="435"/>
      <c r="AV101" s="435"/>
      <c r="AW101" s="435"/>
      <c r="AX101" s="435"/>
      <c r="AY101" s="435"/>
      <c r="AZ101" s="435"/>
      <c r="BA101" s="435"/>
      <c r="BB101" s="435"/>
      <c r="BC101" s="435"/>
      <c r="BD101" s="435"/>
      <c r="BE101" s="435"/>
      <c r="BF101" s="435"/>
      <c r="BG101" s="435"/>
      <c r="BH101" s="435"/>
    </row>
    <row r="102" spans="3:60">
      <c r="C102" s="435"/>
      <c r="D102" s="435"/>
      <c r="E102" s="435"/>
      <c r="F102" s="435"/>
      <c r="G102" s="435"/>
      <c r="H102" s="435"/>
      <c r="I102" s="435"/>
      <c r="J102" s="435"/>
      <c r="K102" s="435"/>
      <c r="L102" s="435"/>
      <c r="M102" s="435"/>
      <c r="N102" s="435"/>
      <c r="O102" s="435"/>
      <c r="P102" s="435"/>
      <c r="Q102" s="435"/>
      <c r="R102" s="435"/>
      <c r="S102" s="435"/>
      <c r="T102" s="435"/>
      <c r="U102" s="435"/>
      <c r="V102" s="435"/>
      <c r="W102" s="435"/>
      <c r="X102" s="435"/>
      <c r="Y102" s="435"/>
      <c r="Z102" s="435"/>
      <c r="AA102" s="435"/>
      <c r="AB102" s="435"/>
      <c r="AC102" s="435"/>
      <c r="AD102" s="435"/>
      <c r="AE102" s="435"/>
      <c r="AF102" s="435"/>
      <c r="AG102" s="435"/>
      <c r="AH102" s="435"/>
      <c r="AI102" s="435"/>
      <c r="AJ102" s="435"/>
      <c r="AK102" s="435"/>
      <c r="AL102" s="435"/>
      <c r="AM102" s="435"/>
      <c r="AN102" s="435"/>
      <c r="AO102" s="435"/>
      <c r="AP102" s="435"/>
      <c r="AQ102" s="435"/>
      <c r="AR102" s="435"/>
      <c r="AS102" s="435"/>
      <c r="AT102" s="435"/>
      <c r="AU102" s="435"/>
      <c r="AV102" s="435"/>
      <c r="AW102" s="435"/>
      <c r="AX102" s="435"/>
      <c r="AY102" s="435"/>
      <c r="AZ102" s="435"/>
      <c r="BA102" s="435"/>
      <c r="BB102" s="435"/>
      <c r="BC102" s="435"/>
      <c r="BD102" s="435"/>
      <c r="BE102" s="435"/>
      <c r="BF102" s="435"/>
      <c r="BG102" s="435"/>
      <c r="BH102" s="435"/>
    </row>
    <row r="103" spans="3:60">
      <c r="C103" s="435"/>
      <c r="D103" s="435"/>
      <c r="E103" s="435"/>
      <c r="F103" s="435"/>
      <c r="G103" s="435"/>
      <c r="H103" s="435"/>
      <c r="I103" s="435"/>
      <c r="J103" s="435"/>
      <c r="K103" s="435"/>
      <c r="L103" s="435"/>
      <c r="M103" s="435"/>
      <c r="N103" s="435"/>
      <c r="O103" s="435"/>
      <c r="P103" s="435"/>
      <c r="Q103" s="435"/>
      <c r="R103" s="435"/>
      <c r="S103" s="435"/>
      <c r="T103" s="435"/>
      <c r="U103" s="435"/>
      <c r="V103" s="435"/>
      <c r="W103" s="435"/>
      <c r="X103" s="435"/>
      <c r="Y103" s="435"/>
      <c r="Z103" s="435"/>
      <c r="AA103" s="435"/>
      <c r="AB103" s="435"/>
      <c r="AC103" s="435"/>
      <c r="AD103" s="435"/>
      <c r="AE103" s="435"/>
      <c r="AF103" s="435"/>
      <c r="AG103" s="435"/>
      <c r="AH103" s="435"/>
      <c r="AI103" s="435"/>
      <c r="AJ103" s="435"/>
      <c r="AK103" s="435"/>
      <c r="AL103" s="435"/>
      <c r="AM103" s="435"/>
      <c r="AN103" s="435"/>
      <c r="AO103" s="435"/>
      <c r="AP103" s="435"/>
      <c r="AQ103" s="435"/>
      <c r="AR103" s="435"/>
      <c r="AS103" s="435"/>
      <c r="AT103" s="435"/>
      <c r="AU103" s="435"/>
      <c r="AV103" s="435"/>
      <c r="AW103" s="435"/>
      <c r="AX103" s="435"/>
      <c r="AY103" s="435"/>
      <c r="AZ103" s="435"/>
      <c r="BA103" s="435"/>
      <c r="BB103" s="435"/>
      <c r="BC103" s="435"/>
      <c r="BD103" s="435"/>
      <c r="BE103" s="435"/>
      <c r="BF103" s="435"/>
      <c r="BG103" s="435"/>
      <c r="BH103" s="435"/>
    </row>
    <row r="104" spans="3:60">
      <c r="C104" s="435"/>
      <c r="D104" s="435"/>
      <c r="E104" s="435"/>
      <c r="F104" s="435"/>
      <c r="G104" s="435"/>
      <c r="H104" s="435"/>
      <c r="I104" s="435"/>
      <c r="J104" s="435"/>
      <c r="K104" s="435"/>
      <c r="L104" s="435"/>
      <c r="M104" s="435"/>
      <c r="N104" s="435"/>
      <c r="O104" s="435"/>
      <c r="P104" s="435"/>
      <c r="Q104" s="435"/>
      <c r="R104" s="435"/>
      <c r="S104" s="435"/>
      <c r="T104" s="435"/>
      <c r="U104" s="435"/>
      <c r="V104" s="435"/>
      <c r="W104" s="435"/>
      <c r="X104" s="435"/>
      <c r="Y104" s="435"/>
      <c r="Z104" s="435"/>
      <c r="AA104" s="435"/>
      <c r="AB104" s="435"/>
      <c r="AC104" s="435"/>
      <c r="AD104" s="435"/>
      <c r="AE104" s="435"/>
      <c r="AF104" s="435"/>
      <c r="AG104" s="435"/>
      <c r="AH104" s="435"/>
      <c r="AI104" s="435"/>
      <c r="AJ104" s="435"/>
      <c r="AK104" s="435"/>
      <c r="AL104" s="435"/>
      <c r="AM104" s="435"/>
      <c r="AN104" s="435"/>
      <c r="AO104" s="435"/>
      <c r="AP104" s="435"/>
      <c r="AQ104" s="435"/>
      <c r="AR104" s="435"/>
      <c r="AS104" s="435"/>
      <c r="AT104" s="435"/>
      <c r="AU104" s="435"/>
      <c r="AV104" s="435"/>
      <c r="AW104" s="435"/>
      <c r="AX104" s="435"/>
      <c r="AY104" s="435"/>
      <c r="AZ104" s="435"/>
      <c r="BA104" s="435"/>
      <c r="BB104" s="435"/>
      <c r="BC104" s="435"/>
      <c r="BD104" s="435"/>
      <c r="BE104" s="435"/>
      <c r="BF104" s="435"/>
      <c r="BG104" s="435"/>
      <c r="BH104" s="435"/>
    </row>
    <row r="105" spans="3:60">
      <c r="C105" s="435"/>
      <c r="D105" s="435"/>
      <c r="E105" s="435"/>
      <c r="F105" s="435"/>
      <c r="G105" s="435"/>
      <c r="H105" s="435"/>
      <c r="I105" s="435"/>
      <c r="J105" s="435"/>
      <c r="K105" s="435"/>
      <c r="L105" s="435"/>
      <c r="M105" s="435"/>
      <c r="N105" s="435"/>
      <c r="O105" s="435"/>
      <c r="P105" s="435"/>
      <c r="Q105" s="435"/>
      <c r="R105" s="435"/>
      <c r="S105" s="435"/>
      <c r="T105" s="435"/>
      <c r="U105" s="435"/>
      <c r="V105" s="435"/>
      <c r="W105" s="435"/>
      <c r="X105" s="435"/>
      <c r="Y105" s="435"/>
      <c r="Z105" s="435"/>
      <c r="AA105" s="435"/>
      <c r="AB105" s="435"/>
      <c r="AC105" s="435"/>
      <c r="AD105" s="435"/>
      <c r="AE105" s="435"/>
      <c r="AF105" s="435"/>
      <c r="AG105" s="435"/>
      <c r="AH105" s="435"/>
      <c r="AI105" s="435"/>
      <c r="AJ105" s="435"/>
      <c r="AK105" s="435"/>
      <c r="AL105" s="435"/>
      <c r="AM105" s="435"/>
      <c r="AN105" s="435"/>
      <c r="AO105" s="435"/>
      <c r="AP105" s="435"/>
      <c r="AQ105" s="435"/>
      <c r="AR105" s="435"/>
      <c r="AS105" s="435"/>
      <c r="AT105" s="435"/>
      <c r="AU105" s="435"/>
      <c r="AV105" s="435"/>
      <c r="AW105" s="435"/>
      <c r="AX105" s="435"/>
      <c r="AY105" s="435"/>
      <c r="AZ105" s="435"/>
      <c r="BA105" s="435"/>
      <c r="BB105" s="435"/>
      <c r="BC105" s="435"/>
      <c r="BD105" s="435"/>
      <c r="BE105" s="435"/>
      <c r="BF105" s="435"/>
      <c r="BG105" s="435"/>
      <c r="BH105" s="435"/>
    </row>
    <row r="106" spans="3:60">
      <c r="C106" s="435"/>
      <c r="D106" s="435"/>
      <c r="E106" s="435"/>
      <c r="F106" s="435"/>
      <c r="G106" s="435"/>
      <c r="H106" s="435"/>
      <c r="I106" s="435"/>
      <c r="J106" s="435"/>
      <c r="K106" s="435"/>
      <c r="L106" s="435"/>
      <c r="M106" s="435"/>
      <c r="N106" s="435"/>
      <c r="O106" s="435"/>
      <c r="P106" s="435"/>
      <c r="Q106" s="435"/>
      <c r="R106" s="435"/>
      <c r="S106" s="435"/>
      <c r="T106" s="435"/>
      <c r="U106" s="435"/>
      <c r="V106" s="435"/>
      <c r="W106" s="435"/>
      <c r="X106" s="435"/>
      <c r="Y106" s="435"/>
      <c r="Z106" s="435"/>
      <c r="AA106" s="435"/>
      <c r="AB106" s="435"/>
      <c r="AC106" s="435"/>
      <c r="AD106" s="435"/>
      <c r="AE106" s="435"/>
      <c r="AF106" s="435"/>
      <c r="AG106" s="435"/>
      <c r="AH106" s="435"/>
      <c r="AI106" s="435"/>
      <c r="AJ106" s="435"/>
      <c r="AK106" s="435"/>
      <c r="AL106" s="435"/>
      <c r="AM106" s="435"/>
      <c r="AN106" s="435"/>
      <c r="AO106" s="435"/>
      <c r="AP106" s="435"/>
      <c r="AQ106" s="435"/>
      <c r="AR106" s="435"/>
      <c r="AS106" s="435"/>
      <c r="AT106" s="435"/>
      <c r="AU106" s="435"/>
      <c r="AV106" s="435"/>
      <c r="AW106" s="435"/>
      <c r="AX106" s="435"/>
      <c r="AY106" s="435"/>
      <c r="AZ106" s="435"/>
      <c r="BA106" s="435"/>
      <c r="BB106" s="435"/>
      <c r="BC106" s="435"/>
      <c r="BD106" s="435"/>
      <c r="BE106" s="435"/>
      <c r="BF106" s="435"/>
      <c r="BG106" s="435"/>
      <c r="BH106" s="435"/>
    </row>
    <row r="107" spans="3:60">
      <c r="C107" s="435"/>
      <c r="D107" s="435"/>
      <c r="E107" s="435"/>
      <c r="F107" s="435"/>
      <c r="G107" s="435"/>
      <c r="H107" s="435"/>
      <c r="I107" s="435"/>
      <c r="J107" s="435"/>
      <c r="K107" s="435"/>
      <c r="L107" s="435"/>
      <c r="M107" s="435"/>
      <c r="N107" s="435"/>
      <c r="O107" s="435"/>
      <c r="P107" s="435"/>
      <c r="Q107" s="435"/>
      <c r="R107" s="435"/>
      <c r="S107" s="435"/>
      <c r="T107" s="435"/>
      <c r="U107" s="435"/>
      <c r="V107" s="435"/>
      <c r="W107" s="435"/>
      <c r="X107" s="435"/>
      <c r="Y107" s="435"/>
      <c r="Z107" s="435"/>
      <c r="AA107" s="435"/>
      <c r="AB107" s="435"/>
      <c r="AC107" s="435"/>
      <c r="AD107" s="435"/>
      <c r="AE107" s="435"/>
      <c r="AF107" s="435"/>
      <c r="AG107" s="435"/>
      <c r="AH107" s="435"/>
      <c r="AI107" s="435"/>
      <c r="AJ107" s="435"/>
      <c r="AK107" s="435"/>
      <c r="AL107" s="435"/>
      <c r="AM107" s="435"/>
      <c r="AN107" s="435"/>
      <c r="AO107" s="435"/>
      <c r="AP107" s="435"/>
      <c r="AQ107" s="435"/>
      <c r="AR107" s="435"/>
      <c r="AS107" s="435"/>
      <c r="AT107" s="435"/>
      <c r="AU107" s="435"/>
      <c r="AV107" s="435"/>
      <c r="AW107" s="435"/>
      <c r="AX107" s="435"/>
      <c r="AY107" s="435"/>
      <c r="AZ107" s="435"/>
      <c r="BA107" s="435"/>
      <c r="BB107" s="435"/>
      <c r="BC107" s="435"/>
      <c r="BD107" s="435"/>
      <c r="BE107" s="435"/>
      <c r="BF107" s="435"/>
      <c r="BG107" s="435"/>
      <c r="BH107" s="435"/>
    </row>
    <row r="108" spans="3:60">
      <c r="C108" s="435"/>
      <c r="D108" s="435"/>
      <c r="E108" s="435"/>
      <c r="F108" s="435"/>
      <c r="G108" s="435"/>
      <c r="H108" s="435"/>
      <c r="I108" s="435"/>
      <c r="J108" s="435"/>
      <c r="K108" s="435"/>
      <c r="L108" s="435"/>
      <c r="M108" s="435"/>
      <c r="N108" s="435"/>
      <c r="O108" s="435"/>
      <c r="P108" s="435"/>
      <c r="Q108" s="435"/>
      <c r="R108" s="435"/>
      <c r="S108" s="435"/>
      <c r="T108" s="435"/>
      <c r="U108" s="435"/>
      <c r="V108" s="435"/>
      <c r="W108" s="435"/>
      <c r="X108" s="435"/>
      <c r="Y108" s="435"/>
      <c r="Z108" s="435"/>
      <c r="AA108" s="435"/>
      <c r="AB108" s="435"/>
      <c r="AC108" s="435"/>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5"/>
      <c r="AY108" s="435"/>
      <c r="AZ108" s="435"/>
      <c r="BA108" s="435"/>
      <c r="BB108" s="435"/>
      <c r="BC108" s="435"/>
      <c r="BD108" s="435"/>
      <c r="BE108" s="435"/>
      <c r="BF108" s="435"/>
      <c r="BG108" s="435"/>
      <c r="BH108" s="435"/>
    </row>
    <row r="109" spans="3:60">
      <c r="C109" s="435"/>
      <c r="D109" s="435"/>
      <c r="E109" s="435"/>
      <c r="F109" s="435"/>
      <c r="G109" s="435"/>
      <c r="H109" s="435"/>
      <c r="I109" s="435"/>
      <c r="J109" s="435"/>
      <c r="K109" s="435"/>
      <c r="L109" s="435"/>
      <c r="M109" s="435"/>
      <c r="N109" s="435"/>
      <c r="O109" s="435"/>
      <c r="P109" s="435"/>
      <c r="Q109" s="435"/>
      <c r="R109" s="435"/>
      <c r="S109" s="435"/>
      <c r="T109" s="435"/>
      <c r="U109" s="435"/>
      <c r="V109" s="435"/>
      <c r="W109" s="435"/>
      <c r="X109" s="435"/>
      <c r="Y109" s="435"/>
      <c r="Z109" s="435"/>
      <c r="AA109" s="435"/>
      <c r="AB109" s="435"/>
      <c r="AC109" s="435"/>
      <c r="AD109" s="435"/>
      <c r="AE109" s="435"/>
      <c r="AF109" s="435"/>
      <c r="AG109" s="435"/>
      <c r="AH109" s="435"/>
      <c r="AI109" s="435"/>
      <c r="AJ109" s="435"/>
      <c r="AK109" s="435"/>
      <c r="AL109" s="435"/>
      <c r="AM109" s="435"/>
      <c r="AN109" s="435"/>
      <c r="AO109" s="435"/>
      <c r="AP109" s="435"/>
      <c r="AQ109" s="435"/>
      <c r="AR109" s="435"/>
      <c r="AS109" s="435"/>
      <c r="AT109" s="435"/>
      <c r="AU109" s="435"/>
      <c r="AV109" s="435"/>
      <c r="AW109" s="435"/>
      <c r="AX109" s="435"/>
      <c r="AY109" s="435"/>
      <c r="AZ109" s="435"/>
      <c r="BA109" s="435"/>
      <c r="BB109" s="435"/>
      <c r="BC109" s="435"/>
      <c r="BD109" s="435"/>
      <c r="BE109" s="435"/>
      <c r="BF109" s="435"/>
      <c r="BG109" s="435"/>
      <c r="BH109" s="435"/>
    </row>
    <row r="110" spans="3:60">
      <c r="C110" s="435"/>
      <c r="D110" s="435"/>
      <c r="E110" s="435"/>
      <c r="F110" s="435"/>
      <c r="G110" s="435"/>
      <c r="H110" s="435"/>
      <c r="I110" s="435"/>
      <c r="J110" s="435"/>
      <c r="K110" s="435"/>
      <c r="L110" s="435"/>
      <c r="M110" s="435"/>
      <c r="N110" s="435"/>
      <c r="O110" s="435"/>
      <c r="P110" s="435"/>
      <c r="Q110" s="435"/>
      <c r="R110" s="435"/>
      <c r="S110" s="435"/>
      <c r="T110" s="435"/>
      <c r="U110" s="435"/>
      <c r="V110" s="435"/>
      <c r="W110" s="435"/>
      <c r="X110" s="435"/>
      <c r="Y110" s="435"/>
      <c r="Z110" s="435"/>
      <c r="AA110" s="435"/>
      <c r="AB110" s="435"/>
      <c r="AC110" s="435"/>
      <c r="AD110" s="435"/>
      <c r="AE110" s="435"/>
      <c r="AF110" s="435"/>
      <c r="AG110" s="435"/>
      <c r="AH110" s="435"/>
      <c r="AI110" s="435"/>
      <c r="AJ110" s="435"/>
      <c r="AK110" s="435"/>
      <c r="AL110" s="435"/>
      <c r="AM110" s="435"/>
      <c r="AN110" s="435"/>
      <c r="AO110" s="435"/>
      <c r="AP110" s="435"/>
      <c r="AQ110" s="435"/>
      <c r="AR110" s="435"/>
      <c r="AS110" s="435"/>
      <c r="AT110" s="435"/>
      <c r="AU110" s="435"/>
      <c r="AV110" s="435"/>
      <c r="AW110" s="435"/>
      <c r="AX110" s="435"/>
      <c r="AY110" s="435"/>
      <c r="AZ110" s="435"/>
      <c r="BA110" s="435"/>
      <c r="BB110" s="435"/>
      <c r="BC110" s="435"/>
      <c r="BD110" s="435"/>
      <c r="BE110" s="435"/>
      <c r="BF110" s="435"/>
      <c r="BG110" s="435"/>
      <c r="BH110" s="435"/>
    </row>
    <row r="111" spans="3:60">
      <c r="C111" s="435"/>
      <c r="D111" s="435"/>
      <c r="E111" s="435"/>
      <c r="F111" s="435"/>
      <c r="G111" s="435"/>
      <c r="H111" s="435"/>
      <c r="I111" s="435"/>
      <c r="J111" s="435"/>
      <c r="K111" s="435"/>
      <c r="L111" s="435"/>
      <c r="M111" s="435"/>
      <c r="N111" s="435"/>
      <c r="O111" s="435"/>
      <c r="P111" s="435"/>
      <c r="Q111" s="435"/>
      <c r="R111" s="435"/>
      <c r="S111" s="435"/>
      <c r="T111" s="435"/>
      <c r="U111" s="435"/>
      <c r="V111" s="435"/>
      <c r="W111" s="435"/>
      <c r="X111" s="435"/>
      <c r="Y111" s="435"/>
      <c r="Z111" s="435"/>
      <c r="AA111" s="435"/>
      <c r="AB111" s="435"/>
      <c r="AC111" s="435"/>
      <c r="AD111" s="435"/>
      <c r="AE111" s="435"/>
      <c r="AF111" s="435"/>
      <c r="AG111" s="435"/>
      <c r="AH111" s="435"/>
      <c r="AI111" s="435"/>
      <c r="AJ111" s="435"/>
      <c r="AK111" s="435"/>
      <c r="AL111" s="435"/>
      <c r="AM111" s="435"/>
      <c r="AN111" s="435"/>
      <c r="AO111" s="435"/>
      <c r="AP111" s="435"/>
      <c r="AQ111" s="435"/>
      <c r="AR111" s="435"/>
      <c r="AS111" s="435"/>
      <c r="AT111" s="435"/>
      <c r="AU111" s="435"/>
      <c r="AV111" s="435"/>
      <c r="AW111" s="435"/>
      <c r="AX111" s="435"/>
      <c r="AY111" s="435"/>
      <c r="AZ111" s="435"/>
      <c r="BA111" s="435"/>
      <c r="BB111" s="435"/>
      <c r="BC111" s="435"/>
      <c r="BD111" s="435"/>
      <c r="BE111" s="435"/>
      <c r="BF111" s="435"/>
      <c r="BG111" s="435"/>
      <c r="BH111" s="435"/>
    </row>
    <row r="112" spans="3:60">
      <c r="C112" s="435"/>
      <c r="D112" s="435"/>
      <c r="E112" s="435"/>
      <c r="F112" s="435"/>
      <c r="G112" s="435"/>
      <c r="H112" s="435"/>
      <c r="I112" s="435"/>
      <c r="J112" s="435"/>
      <c r="K112" s="435"/>
      <c r="L112" s="435"/>
      <c r="M112" s="435"/>
      <c r="N112" s="435"/>
      <c r="O112" s="435"/>
      <c r="P112" s="435"/>
      <c r="Q112" s="435"/>
      <c r="R112" s="435"/>
      <c r="S112" s="435"/>
      <c r="T112" s="435"/>
      <c r="U112" s="435"/>
      <c r="V112" s="435"/>
      <c r="W112" s="435"/>
      <c r="X112" s="435"/>
      <c r="Y112" s="435"/>
      <c r="Z112" s="435"/>
      <c r="AA112" s="435"/>
      <c r="AB112" s="435"/>
      <c r="AC112" s="435"/>
      <c r="AD112" s="435"/>
      <c r="AE112" s="435"/>
      <c r="AF112" s="435"/>
      <c r="AG112" s="435"/>
      <c r="AH112" s="435"/>
      <c r="AI112" s="435"/>
      <c r="AJ112" s="435"/>
      <c r="AK112" s="435"/>
      <c r="AL112" s="435"/>
      <c r="AM112" s="435"/>
      <c r="AN112" s="435"/>
      <c r="AO112" s="435"/>
      <c r="AP112" s="435"/>
      <c r="AQ112" s="435"/>
      <c r="AR112" s="435"/>
      <c r="AS112" s="435"/>
      <c r="AT112" s="435"/>
      <c r="AU112" s="435"/>
      <c r="AV112" s="435"/>
      <c r="AW112" s="435"/>
      <c r="AX112" s="435"/>
      <c r="AY112" s="435"/>
      <c r="AZ112" s="435"/>
      <c r="BA112" s="435"/>
      <c r="BB112" s="435"/>
      <c r="BC112" s="435"/>
      <c r="BD112" s="435"/>
      <c r="BE112" s="435"/>
      <c r="BF112" s="435"/>
      <c r="BG112" s="435"/>
      <c r="BH112" s="435"/>
    </row>
    <row r="113" spans="3:60">
      <c r="C113" s="435"/>
      <c r="D113" s="435"/>
      <c r="E113" s="435"/>
      <c r="F113" s="435"/>
      <c r="G113" s="435"/>
      <c r="H113" s="435"/>
      <c r="I113" s="435"/>
      <c r="J113" s="435"/>
      <c r="K113" s="435"/>
      <c r="L113" s="435"/>
      <c r="M113" s="435"/>
      <c r="N113" s="435"/>
      <c r="O113" s="435"/>
      <c r="P113" s="435"/>
      <c r="Q113" s="435"/>
      <c r="R113" s="435"/>
      <c r="S113" s="435"/>
      <c r="T113" s="435"/>
      <c r="U113" s="435"/>
      <c r="V113" s="435"/>
      <c r="W113" s="435"/>
      <c r="X113" s="435"/>
      <c r="Y113" s="435"/>
      <c r="Z113" s="435"/>
      <c r="AA113" s="435"/>
      <c r="AB113" s="435"/>
      <c r="AC113" s="435"/>
      <c r="AD113" s="435"/>
      <c r="AE113" s="435"/>
      <c r="AF113" s="435"/>
      <c r="AG113" s="435"/>
      <c r="AH113" s="435"/>
      <c r="AI113" s="435"/>
      <c r="AJ113" s="435"/>
      <c r="AK113" s="435"/>
      <c r="AL113" s="435"/>
      <c r="AM113" s="435"/>
      <c r="AN113" s="435"/>
      <c r="AO113" s="435"/>
      <c r="AP113" s="435"/>
      <c r="AQ113" s="435"/>
      <c r="AR113" s="435"/>
      <c r="AS113" s="435"/>
      <c r="AT113" s="435"/>
      <c r="AU113" s="435"/>
      <c r="AV113" s="435"/>
      <c r="AW113" s="435"/>
      <c r="AX113" s="435"/>
      <c r="AY113" s="435"/>
      <c r="AZ113" s="435"/>
      <c r="BA113" s="435"/>
      <c r="BB113" s="435"/>
      <c r="BC113" s="435"/>
      <c r="BD113" s="435"/>
      <c r="BE113" s="435"/>
      <c r="BF113" s="435"/>
      <c r="BG113" s="435"/>
      <c r="BH113" s="435"/>
    </row>
    <row r="114" spans="3:60">
      <c r="C114" s="435"/>
      <c r="D114" s="435"/>
      <c r="E114" s="435"/>
      <c r="F114" s="435"/>
      <c r="G114" s="435"/>
      <c r="H114" s="435"/>
      <c r="I114" s="435"/>
      <c r="J114" s="435"/>
      <c r="K114" s="435"/>
      <c r="L114" s="435"/>
      <c r="M114" s="435"/>
      <c r="N114" s="435"/>
      <c r="O114" s="435"/>
      <c r="P114" s="435"/>
      <c r="Q114" s="435"/>
      <c r="R114" s="435"/>
      <c r="S114" s="435"/>
      <c r="T114" s="435"/>
      <c r="U114" s="435"/>
      <c r="V114" s="435"/>
      <c r="W114" s="435"/>
      <c r="X114" s="435"/>
      <c r="Y114" s="435"/>
      <c r="Z114" s="435"/>
      <c r="AA114" s="435"/>
      <c r="AB114" s="435"/>
      <c r="AC114" s="435"/>
      <c r="AD114" s="435"/>
      <c r="AE114" s="435"/>
      <c r="AF114" s="435"/>
      <c r="AG114" s="435"/>
      <c r="AH114" s="435"/>
      <c r="AI114" s="435"/>
      <c r="AJ114" s="435"/>
      <c r="AK114" s="435"/>
      <c r="AL114" s="435"/>
      <c r="AM114" s="435"/>
      <c r="AN114" s="435"/>
      <c r="AO114" s="435"/>
      <c r="AP114" s="435"/>
      <c r="AQ114" s="435"/>
      <c r="AR114" s="435"/>
      <c r="AS114" s="435"/>
      <c r="AT114" s="435"/>
      <c r="AU114" s="435"/>
      <c r="AV114" s="435"/>
      <c r="AW114" s="435"/>
      <c r="AX114" s="435"/>
      <c r="AY114" s="435"/>
      <c r="AZ114" s="435"/>
      <c r="BA114" s="435"/>
      <c r="BB114" s="435"/>
      <c r="BC114" s="435"/>
      <c r="BD114" s="435"/>
      <c r="BE114" s="435"/>
      <c r="BF114" s="435"/>
      <c r="BG114" s="435"/>
      <c r="BH114" s="435"/>
    </row>
    <row r="115" spans="3:60">
      <c r="C115" s="435"/>
      <c r="D115" s="435"/>
      <c r="E115" s="435"/>
      <c r="F115" s="435"/>
      <c r="G115" s="435"/>
      <c r="H115" s="435"/>
      <c r="I115" s="435"/>
      <c r="J115" s="435"/>
      <c r="K115" s="435"/>
      <c r="L115" s="435"/>
      <c r="M115" s="435"/>
      <c r="N115" s="435"/>
      <c r="O115" s="435"/>
      <c r="P115" s="435"/>
      <c r="Q115" s="435"/>
      <c r="R115" s="435"/>
      <c r="S115" s="435"/>
      <c r="T115" s="435"/>
      <c r="U115" s="435"/>
      <c r="V115" s="435"/>
      <c r="W115" s="435"/>
      <c r="X115" s="435"/>
      <c r="Y115" s="435"/>
      <c r="Z115" s="435"/>
      <c r="AA115" s="435"/>
      <c r="AB115" s="435"/>
      <c r="AC115" s="435"/>
      <c r="AD115" s="435"/>
      <c r="AE115" s="435"/>
      <c r="AF115" s="435"/>
      <c r="AG115" s="435"/>
      <c r="AH115" s="435"/>
      <c r="AI115" s="435"/>
      <c r="AJ115" s="435"/>
      <c r="AK115" s="435"/>
      <c r="AL115" s="435"/>
      <c r="AM115" s="435"/>
      <c r="AN115" s="435"/>
      <c r="AO115" s="435"/>
      <c r="AP115" s="435"/>
      <c r="AQ115" s="435"/>
      <c r="AR115" s="435"/>
      <c r="AS115" s="435"/>
      <c r="AT115" s="435"/>
      <c r="AU115" s="435"/>
      <c r="AV115" s="435"/>
      <c r="AW115" s="435"/>
      <c r="AX115" s="435"/>
      <c r="AY115" s="435"/>
      <c r="AZ115" s="435"/>
      <c r="BA115" s="435"/>
      <c r="BB115" s="435"/>
      <c r="BC115" s="435"/>
      <c r="BD115" s="435"/>
      <c r="BE115" s="435"/>
      <c r="BF115" s="435"/>
      <c r="BG115" s="435"/>
      <c r="BH115" s="435"/>
    </row>
    <row r="116" spans="3:60">
      <c r="C116" s="435"/>
      <c r="D116" s="435"/>
      <c r="E116" s="435"/>
      <c r="F116" s="435"/>
      <c r="G116" s="435"/>
      <c r="H116" s="435"/>
      <c r="I116" s="435"/>
      <c r="J116" s="435"/>
      <c r="K116" s="435"/>
      <c r="L116" s="435"/>
      <c r="M116" s="435"/>
      <c r="N116" s="435"/>
      <c r="O116" s="435"/>
      <c r="P116" s="435"/>
      <c r="Q116" s="435"/>
      <c r="R116" s="435"/>
      <c r="S116" s="435"/>
      <c r="T116" s="435"/>
      <c r="U116" s="435"/>
      <c r="V116" s="435"/>
      <c r="W116" s="435"/>
      <c r="X116" s="435"/>
      <c r="Y116" s="435"/>
      <c r="Z116" s="435"/>
      <c r="AA116" s="435"/>
      <c r="AB116" s="435"/>
      <c r="AC116" s="435"/>
      <c r="AD116" s="435"/>
      <c r="AE116" s="435"/>
      <c r="AF116" s="435"/>
      <c r="AG116" s="435"/>
      <c r="AH116" s="435"/>
      <c r="AI116" s="435"/>
      <c r="AJ116" s="435"/>
      <c r="AK116" s="435"/>
      <c r="AL116" s="435"/>
      <c r="AM116" s="435"/>
      <c r="AN116" s="435"/>
      <c r="AO116" s="435"/>
      <c r="AP116" s="435"/>
      <c r="AQ116" s="435"/>
      <c r="AR116" s="435"/>
      <c r="AS116" s="435"/>
      <c r="AT116" s="435"/>
      <c r="AU116" s="435"/>
      <c r="AV116" s="435"/>
      <c r="AW116" s="435"/>
      <c r="AX116" s="435"/>
      <c r="AY116" s="435"/>
      <c r="AZ116" s="435"/>
      <c r="BA116" s="435"/>
      <c r="BB116" s="435"/>
      <c r="BC116" s="435"/>
      <c r="BD116" s="435"/>
      <c r="BE116" s="435"/>
      <c r="BF116" s="435"/>
      <c r="BG116" s="435"/>
      <c r="BH116" s="435"/>
    </row>
    <row r="117" spans="3:60">
      <c r="C117" s="435"/>
      <c r="D117" s="435"/>
      <c r="E117" s="435"/>
      <c r="F117" s="435"/>
      <c r="G117" s="435"/>
      <c r="H117" s="435"/>
      <c r="I117" s="435"/>
      <c r="J117" s="435"/>
      <c r="K117" s="435"/>
      <c r="L117" s="435"/>
      <c r="M117" s="435"/>
      <c r="N117" s="435"/>
      <c r="O117" s="435"/>
      <c r="P117" s="435"/>
      <c r="Q117" s="435"/>
      <c r="R117" s="435"/>
      <c r="S117" s="435"/>
      <c r="T117" s="435"/>
      <c r="U117" s="435"/>
      <c r="V117" s="435"/>
      <c r="W117" s="435"/>
      <c r="X117" s="435"/>
      <c r="Y117" s="435"/>
      <c r="Z117" s="435"/>
      <c r="AA117" s="435"/>
      <c r="AB117" s="435"/>
      <c r="AC117" s="435"/>
      <c r="AD117" s="435"/>
      <c r="AE117" s="435"/>
      <c r="AF117" s="435"/>
      <c r="AG117" s="435"/>
      <c r="AH117" s="435"/>
      <c r="AI117" s="435"/>
      <c r="AJ117" s="435"/>
      <c r="AK117" s="435"/>
      <c r="AL117" s="435"/>
      <c r="AM117" s="435"/>
      <c r="AN117" s="435"/>
      <c r="AO117" s="435"/>
      <c r="AP117" s="435"/>
      <c r="AQ117" s="435"/>
      <c r="AR117" s="435"/>
      <c r="AS117" s="435"/>
      <c r="AT117" s="435"/>
      <c r="AU117" s="435"/>
      <c r="AV117" s="435"/>
      <c r="AW117" s="435"/>
      <c r="AX117" s="435"/>
      <c r="AY117" s="435"/>
      <c r="AZ117" s="435"/>
      <c r="BA117" s="435"/>
      <c r="BB117" s="435"/>
      <c r="BC117" s="435"/>
      <c r="BD117" s="435"/>
      <c r="BE117" s="435"/>
      <c r="BF117" s="435"/>
      <c r="BG117" s="435"/>
      <c r="BH117" s="435"/>
    </row>
    <row r="118" spans="3:60">
      <c r="C118" s="435"/>
      <c r="D118" s="435"/>
      <c r="E118" s="435"/>
      <c r="F118" s="435"/>
      <c r="G118" s="435"/>
      <c r="H118" s="435"/>
      <c r="I118" s="435"/>
      <c r="J118" s="435"/>
      <c r="K118" s="435"/>
      <c r="L118" s="435"/>
      <c r="M118" s="435"/>
      <c r="N118" s="435"/>
      <c r="O118" s="435"/>
      <c r="P118" s="435"/>
      <c r="Q118" s="435"/>
      <c r="R118" s="435"/>
      <c r="S118" s="435"/>
      <c r="T118" s="435"/>
      <c r="U118" s="435"/>
      <c r="V118" s="435"/>
      <c r="W118" s="435"/>
      <c r="X118" s="435"/>
      <c r="Y118" s="435"/>
      <c r="Z118" s="435"/>
      <c r="AA118" s="435"/>
      <c r="AB118" s="435"/>
      <c r="AC118" s="435"/>
      <c r="AD118" s="435"/>
      <c r="AE118" s="435"/>
      <c r="AF118" s="435"/>
      <c r="AG118" s="435"/>
      <c r="AH118" s="435"/>
      <c r="AI118" s="435"/>
      <c r="AJ118" s="435"/>
      <c r="AK118" s="435"/>
      <c r="AL118" s="435"/>
      <c r="AM118" s="435"/>
      <c r="AN118" s="435"/>
      <c r="AO118" s="435"/>
      <c r="AP118" s="435"/>
      <c r="AQ118" s="435"/>
      <c r="AR118" s="435"/>
      <c r="AS118" s="435"/>
      <c r="AT118" s="435"/>
      <c r="AU118" s="435"/>
      <c r="AV118" s="435"/>
      <c r="AW118" s="435"/>
      <c r="AX118" s="435"/>
      <c r="AY118" s="435"/>
      <c r="AZ118" s="435"/>
      <c r="BA118" s="435"/>
      <c r="BB118" s="435"/>
      <c r="BC118" s="435"/>
      <c r="BD118" s="435"/>
      <c r="BE118" s="435"/>
      <c r="BF118" s="435"/>
      <c r="BG118" s="435"/>
      <c r="BH118" s="435"/>
    </row>
    <row r="119" spans="3:60">
      <c r="C119" s="435"/>
      <c r="D119" s="435"/>
      <c r="E119" s="435"/>
      <c r="F119" s="435"/>
      <c r="G119" s="435"/>
      <c r="H119" s="435"/>
      <c r="I119" s="435"/>
      <c r="J119" s="435"/>
      <c r="K119" s="435"/>
      <c r="L119" s="435"/>
      <c r="M119" s="435"/>
      <c r="N119" s="435"/>
      <c r="O119" s="435"/>
      <c r="P119" s="435"/>
      <c r="Q119" s="435"/>
      <c r="R119" s="435"/>
      <c r="S119" s="435"/>
      <c r="T119" s="435"/>
      <c r="U119" s="435"/>
      <c r="V119" s="435"/>
      <c r="W119" s="435"/>
      <c r="X119" s="435"/>
      <c r="Y119" s="435"/>
      <c r="Z119" s="435"/>
      <c r="AA119" s="435"/>
      <c r="AB119" s="435"/>
      <c r="AC119" s="435"/>
      <c r="AD119" s="435"/>
      <c r="AE119" s="435"/>
      <c r="AF119" s="435"/>
      <c r="AG119" s="435"/>
      <c r="AH119" s="435"/>
      <c r="AI119" s="435"/>
      <c r="AJ119" s="435"/>
      <c r="AK119" s="435"/>
      <c r="AL119" s="435"/>
      <c r="AM119" s="435"/>
      <c r="AN119" s="435"/>
      <c r="AO119" s="435"/>
      <c r="AP119" s="435"/>
      <c r="AQ119" s="435"/>
      <c r="AR119" s="435"/>
      <c r="AS119" s="435"/>
      <c r="AT119" s="435"/>
      <c r="AU119" s="435"/>
      <c r="AV119" s="435"/>
      <c r="AW119" s="435"/>
      <c r="AX119" s="435"/>
      <c r="AY119" s="435"/>
      <c r="AZ119" s="435"/>
      <c r="BA119" s="435"/>
      <c r="BB119" s="435"/>
      <c r="BC119" s="435"/>
      <c r="BD119" s="435"/>
      <c r="BE119" s="435"/>
      <c r="BF119" s="435"/>
      <c r="BG119" s="435"/>
      <c r="BH119" s="435"/>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45"/>
  <sheetViews>
    <sheetView workbookViewId="0">
      <pane xSplit="2" ySplit="4" topLeftCell="C5" activePane="bottomRight" state="frozen"/>
      <selection activeCell="F63" sqref="F63"/>
      <selection pane="topRight" activeCell="F63" sqref="F63"/>
      <selection pane="bottomLeft" activeCell="F63" sqref="F63"/>
      <selection pane="bottomRight" activeCell="B4" sqref="B4"/>
    </sheetView>
  </sheetViews>
  <sheetFormatPr defaultRowHeight="13.5"/>
  <cols>
    <col min="1" max="1" width="4.875" customWidth="1"/>
    <col min="2" max="2" width="25.625" customWidth="1"/>
    <col min="3" max="41" width="9.125" customWidth="1"/>
  </cols>
  <sheetData>
    <row r="1" spans="1:42">
      <c r="A1" s="174" t="s">
        <v>402</v>
      </c>
      <c r="F1" t="s">
        <v>1</v>
      </c>
    </row>
    <row r="2" spans="1:42">
      <c r="A2" s="1" t="s">
        <v>334</v>
      </c>
    </row>
    <row r="3" spans="1:42" s="5" customFormat="1" ht="12">
      <c r="A3" s="3" t="s">
        <v>1</v>
      </c>
      <c r="B3" s="4"/>
      <c r="C3" s="175" t="s">
        <v>272</v>
      </c>
      <c r="D3" s="175" t="s">
        <v>226</v>
      </c>
      <c r="E3" s="175" t="s">
        <v>227</v>
      </c>
      <c r="F3" s="175" t="s">
        <v>228</v>
      </c>
      <c r="G3" s="175" t="s">
        <v>229</v>
      </c>
      <c r="H3" s="176" t="s">
        <v>230</v>
      </c>
      <c r="I3" s="176" t="s">
        <v>231</v>
      </c>
      <c r="J3" s="176" t="s">
        <v>232</v>
      </c>
      <c r="K3" s="176" t="s">
        <v>233</v>
      </c>
      <c r="L3" s="176" t="s">
        <v>2</v>
      </c>
      <c r="M3" s="176" t="s">
        <v>3</v>
      </c>
      <c r="N3" s="176" t="s">
        <v>4</v>
      </c>
      <c r="O3" s="176" t="s">
        <v>5</v>
      </c>
      <c r="P3" s="176" t="s">
        <v>6</v>
      </c>
      <c r="Q3" s="176" t="s">
        <v>7</v>
      </c>
      <c r="R3" s="176" t="s">
        <v>8</v>
      </c>
      <c r="S3" s="176" t="s">
        <v>9</v>
      </c>
      <c r="T3" s="176" t="s">
        <v>10</v>
      </c>
      <c r="U3" s="176" t="s">
        <v>11</v>
      </c>
      <c r="V3" s="176" t="s">
        <v>12</v>
      </c>
      <c r="W3" s="176" t="s">
        <v>13</v>
      </c>
      <c r="X3" s="176" t="s">
        <v>14</v>
      </c>
      <c r="Y3" s="176" t="s">
        <v>15</v>
      </c>
      <c r="Z3" s="176" t="s">
        <v>16</v>
      </c>
      <c r="AA3" s="176" t="s">
        <v>17</v>
      </c>
      <c r="AB3" s="176" t="s">
        <v>18</v>
      </c>
      <c r="AC3" s="176" t="s">
        <v>19</v>
      </c>
      <c r="AD3" s="176" t="s">
        <v>20</v>
      </c>
      <c r="AE3" s="176" t="s">
        <v>21</v>
      </c>
      <c r="AF3" s="176" t="s">
        <v>22</v>
      </c>
      <c r="AG3" s="176" t="s">
        <v>23</v>
      </c>
      <c r="AH3" s="176" t="s">
        <v>24</v>
      </c>
      <c r="AI3" s="176" t="s">
        <v>25</v>
      </c>
      <c r="AJ3" s="176" t="s">
        <v>26</v>
      </c>
      <c r="AK3" s="176" t="s">
        <v>56</v>
      </c>
      <c r="AL3" s="175" t="s">
        <v>200</v>
      </c>
      <c r="AM3" s="175" t="s">
        <v>207</v>
      </c>
      <c r="AN3" s="175" t="s">
        <v>208</v>
      </c>
      <c r="AO3" s="175" t="s">
        <v>209</v>
      </c>
      <c r="AP3" s="177"/>
    </row>
    <row r="4" spans="1:42" s="5" customFormat="1" ht="33" customHeight="1">
      <c r="A4" s="6"/>
      <c r="B4" s="7" t="s">
        <v>359</v>
      </c>
      <c r="C4" s="178" t="s">
        <v>273</v>
      </c>
      <c r="D4" s="178" t="s">
        <v>274</v>
      </c>
      <c r="E4" s="178" t="s">
        <v>275</v>
      </c>
      <c r="F4" s="178" t="s">
        <v>27</v>
      </c>
      <c r="G4" s="178" t="s">
        <v>196</v>
      </c>
      <c r="H4" s="179" t="s">
        <v>28</v>
      </c>
      <c r="I4" s="179" t="s">
        <v>276</v>
      </c>
      <c r="J4" s="179" t="s">
        <v>29</v>
      </c>
      <c r="K4" s="179" t="s">
        <v>30</v>
      </c>
      <c r="L4" s="179" t="s">
        <v>403</v>
      </c>
      <c r="M4" s="179" t="s">
        <v>31</v>
      </c>
      <c r="N4" s="179" t="s">
        <v>32</v>
      </c>
      <c r="O4" s="179" t="s">
        <v>33</v>
      </c>
      <c r="P4" s="179" t="s">
        <v>34</v>
      </c>
      <c r="Q4" s="179" t="s">
        <v>277</v>
      </c>
      <c r="R4" s="179" t="s">
        <v>278</v>
      </c>
      <c r="S4" s="179" t="s">
        <v>279</v>
      </c>
      <c r="T4" s="179" t="s">
        <v>280</v>
      </c>
      <c r="U4" s="179" t="s">
        <v>35</v>
      </c>
      <c r="V4" s="179" t="s">
        <v>404</v>
      </c>
      <c r="W4" s="179" t="s">
        <v>197</v>
      </c>
      <c r="X4" s="179" t="s">
        <v>55</v>
      </c>
      <c r="Y4" s="179" t="s">
        <v>36</v>
      </c>
      <c r="Z4" s="179" t="s">
        <v>198</v>
      </c>
      <c r="AA4" s="179" t="s">
        <v>281</v>
      </c>
      <c r="AB4" s="179" t="s">
        <v>282</v>
      </c>
      <c r="AC4" s="179" t="s">
        <v>283</v>
      </c>
      <c r="AD4" s="179" t="s">
        <v>37</v>
      </c>
      <c r="AE4" s="179" t="s">
        <v>38</v>
      </c>
      <c r="AF4" s="179" t="s">
        <v>409</v>
      </c>
      <c r="AG4" s="179" t="s">
        <v>199</v>
      </c>
      <c r="AH4" s="179" t="s">
        <v>39</v>
      </c>
      <c r="AI4" s="179" t="s">
        <v>40</v>
      </c>
      <c r="AJ4" s="179" t="s">
        <v>285</v>
      </c>
      <c r="AK4" s="179" t="s">
        <v>391</v>
      </c>
      <c r="AL4" s="178" t="s">
        <v>41</v>
      </c>
      <c r="AM4" s="178" t="s">
        <v>357</v>
      </c>
      <c r="AN4" s="178" t="s">
        <v>287</v>
      </c>
      <c r="AO4" s="178" t="s">
        <v>288</v>
      </c>
      <c r="AP4" s="180" t="s">
        <v>214</v>
      </c>
    </row>
    <row r="5" spans="1:42" s="5" customFormat="1" ht="12">
      <c r="A5" s="8" t="s">
        <v>272</v>
      </c>
      <c r="B5" s="9" t="s">
        <v>273</v>
      </c>
      <c r="C5" s="227">
        <v>1.0230575269407449</v>
      </c>
      <c r="D5" s="227">
        <v>3.0336405151010237E-4</v>
      </c>
      <c r="E5" s="227">
        <v>9.2746662931169851E-4</v>
      </c>
      <c r="F5" s="227">
        <v>1.0675991898499865E-5</v>
      </c>
      <c r="G5" s="227">
        <v>3.0739857940812333E-2</v>
      </c>
      <c r="H5" s="227">
        <v>1.5570989563195694E-3</v>
      </c>
      <c r="I5" s="227">
        <v>6.4888325044517905E-5</v>
      </c>
      <c r="J5" s="227">
        <v>3.0702239383130318E-4</v>
      </c>
      <c r="K5" s="227">
        <v>3.8462574454671976E-6</v>
      </c>
      <c r="L5" s="227">
        <v>9.7381687350662138E-4</v>
      </c>
      <c r="M5" s="227">
        <v>2.1661663136021259E-5</v>
      </c>
      <c r="N5" s="227">
        <v>5.8518752431162365E-6</v>
      </c>
      <c r="O5" s="227">
        <v>1.0442725485007035E-5</v>
      </c>
      <c r="P5" s="227">
        <v>6.6353584792680511E-6</v>
      </c>
      <c r="Q5" s="227">
        <v>5.4330783361924509E-6</v>
      </c>
      <c r="R5" s="227">
        <v>1.0520306415648242E-5</v>
      </c>
      <c r="S5" s="227">
        <v>1.5360664773870214E-5</v>
      </c>
      <c r="T5" s="227">
        <v>9.3142486284755441E-6</v>
      </c>
      <c r="U5" s="227">
        <v>1.3801152838635073E-5</v>
      </c>
      <c r="V5" s="227">
        <v>1.4010776749535248E-5</v>
      </c>
      <c r="W5" s="227">
        <v>1.002009759010692E-5</v>
      </c>
      <c r="X5" s="227">
        <v>8.934653962694274E-4</v>
      </c>
      <c r="Y5" s="227">
        <v>1.8398730684404094E-4</v>
      </c>
      <c r="Z5" s="227">
        <v>8.5892605230560923E-6</v>
      </c>
      <c r="AA5" s="227">
        <v>2.3575114403805806E-5</v>
      </c>
      <c r="AB5" s="227">
        <v>9.4547560118175235E-6</v>
      </c>
      <c r="AC5" s="227">
        <v>3.7193394622509821E-5</v>
      </c>
      <c r="AD5" s="227">
        <v>8.9350979241705119E-6</v>
      </c>
      <c r="AE5" s="227">
        <v>4.9314563228432059E-6</v>
      </c>
      <c r="AF5" s="227">
        <v>1.2859739544594795E-5</v>
      </c>
      <c r="AG5" s="227">
        <v>3.033854581608002E-5</v>
      </c>
      <c r="AH5" s="227">
        <v>1.4935350381396411E-5</v>
      </c>
      <c r="AI5" s="227">
        <v>3.9288072685559E-4</v>
      </c>
      <c r="AJ5" s="227">
        <v>5.1279676949279797E-4</v>
      </c>
      <c r="AK5" s="227">
        <v>4.2326574567893752E-4</v>
      </c>
      <c r="AL5" s="227">
        <v>1.2287311575676244E-5</v>
      </c>
      <c r="AM5" s="227">
        <v>4.306942152211969E-3</v>
      </c>
      <c r="AN5" s="227">
        <v>3.3906154868247184E-5</v>
      </c>
      <c r="AO5" s="227">
        <v>4.1131851915598791E-5</v>
      </c>
      <c r="AP5" s="228">
        <v>1.0650200924393634</v>
      </c>
    </row>
    <row r="6" spans="1:42" s="5" customFormat="1" ht="12">
      <c r="A6" s="10" t="s">
        <v>226</v>
      </c>
      <c r="B6" s="9" t="s">
        <v>274</v>
      </c>
      <c r="C6" s="227">
        <v>1.2109653161889176E-4</v>
      </c>
      <c r="D6" s="227">
        <v>1.0435009585960251</v>
      </c>
      <c r="E6" s="227">
        <v>1.0362040967411852E-4</v>
      </c>
      <c r="F6" s="227">
        <v>9.9955874878625452E-6</v>
      </c>
      <c r="G6" s="227">
        <v>2.4108266018057326E-4</v>
      </c>
      <c r="H6" s="227">
        <v>1.8885216560315629E-5</v>
      </c>
      <c r="I6" s="227">
        <v>7.6616131775545885E-3</v>
      </c>
      <c r="J6" s="227">
        <v>1.3609560075539858E-4</v>
      </c>
      <c r="K6" s="227">
        <v>2.422070262284252E-6</v>
      </c>
      <c r="L6" s="227">
        <v>1.8978188886969546E-5</v>
      </c>
      <c r="M6" s="227">
        <v>3.5339834449822088E-5</v>
      </c>
      <c r="N6" s="227">
        <v>4.3450423408155612E-6</v>
      </c>
      <c r="O6" s="227">
        <v>8.0050037657544307E-6</v>
      </c>
      <c r="P6" s="227">
        <v>1.1303187828245597E-5</v>
      </c>
      <c r="Q6" s="227">
        <v>3.5516060017785263E-6</v>
      </c>
      <c r="R6" s="227">
        <v>4.9825004607386446E-6</v>
      </c>
      <c r="S6" s="227">
        <v>1.3584052532171703E-5</v>
      </c>
      <c r="T6" s="227">
        <v>1.0950820748267577E-5</v>
      </c>
      <c r="U6" s="227">
        <v>1.5981422652835634E-5</v>
      </c>
      <c r="V6" s="227">
        <v>1.4869062919293532E-5</v>
      </c>
      <c r="W6" s="227">
        <v>8.5921435148394473E-6</v>
      </c>
      <c r="X6" s="227">
        <v>4.5760157807368145E-4</v>
      </c>
      <c r="Y6" s="227">
        <v>1.0140882650993419E-4</v>
      </c>
      <c r="Z6" s="227">
        <v>1.1315163232172246E-5</v>
      </c>
      <c r="AA6" s="227">
        <v>1.3949571726374906E-5</v>
      </c>
      <c r="AB6" s="227">
        <v>1.2141602813193723E-5</v>
      </c>
      <c r="AC6" s="227">
        <v>1.8192463121163182E-5</v>
      </c>
      <c r="AD6" s="227">
        <v>1.4442797671727377E-5</v>
      </c>
      <c r="AE6" s="227">
        <v>3.3621593390904171E-6</v>
      </c>
      <c r="AF6" s="227">
        <v>1.41373783803649E-5</v>
      </c>
      <c r="AG6" s="227">
        <v>3.0865552092034833E-5</v>
      </c>
      <c r="AH6" s="227">
        <v>9.787140233550903E-6</v>
      </c>
      <c r="AI6" s="227">
        <v>3.8032966642154936E-5</v>
      </c>
      <c r="AJ6" s="227">
        <v>4.6218300900710859E-5</v>
      </c>
      <c r="AK6" s="227">
        <v>4.161685840546573E-5</v>
      </c>
      <c r="AL6" s="227">
        <v>1.0130126651527849E-5</v>
      </c>
      <c r="AM6" s="227">
        <v>4.9511937204183172E-4</v>
      </c>
      <c r="AN6" s="227">
        <v>7.2793085528827163E-4</v>
      </c>
      <c r="AO6" s="227">
        <v>8.3979810401774184E-6</v>
      </c>
      <c r="AP6" s="229">
        <v>1.0540009034103845</v>
      </c>
    </row>
    <row r="7" spans="1:42" s="5" customFormat="1" ht="12">
      <c r="A7" s="10" t="s">
        <v>227</v>
      </c>
      <c r="B7" s="9" t="s">
        <v>275</v>
      </c>
      <c r="C7" s="227">
        <v>3.158092220443926E-4</v>
      </c>
      <c r="D7" s="227">
        <v>3.8499233440010728E-5</v>
      </c>
      <c r="E7" s="227">
        <v>1.0264562238546846</v>
      </c>
      <c r="F7" s="227">
        <v>1.2467559164063945E-5</v>
      </c>
      <c r="G7" s="227">
        <v>8.8735421867348757E-3</v>
      </c>
      <c r="H7" s="227">
        <v>3.5554361875805579E-5</v>
      </c>
      <c r="I7" s="227">
        <v>2.6478700719887709E-5</v>
      </c>
      <c r="J7" s="227">
        <v>5.1404440329937251E-5</v>
      </c>
      <c r="K7" s="227">
        <v>1.5903498627942413E-5</v>
      </c>
      <c r="L7" s="227">
        <v>6.9651420776748884E-6</v>
      </c>
      <c r="M7" s="227">
        <v>2.0364225385844445E-5</v>
      </c>
      <c r="N7" s="227">
        <v>1.5053425686521131E-5</v>
      </c>
      <c r="O7" s="227">
        <v>4.4864913555309691E-5</v>
      </c>
      <c r="P7" s="227">
        <v>1.1244709641793305E-5</v>
      </c>
      <c r="Q7" s="227">
        <v>4.3304814194936804E-6</v>
      </c>
      <c r="R7" s="227">
        <v>7.6418535858015644E-6</v>
      </c>
      <c r="S7" s="227">
        <v>1.7033558359372855E-5</v>
      </c>
      <c r="T7" s="227">
        <v>1.1145802313528923E-5</v>
      </c>
      <c r="U7" s="227">
        <v>7.2676431022864542E-6</v>
      </c>
      <c r="V7" s="227">
        <v>1.1221498212822727E-5</v>
      </c>
      <c r="W7" s="227">
        <v>5.8409738315835668E-6</v>
      </c>
      <c r="X7" s="227">
        <v>6.0698830394061284E-3</v>
      </c>
      <c r="Y7" s="227">
        <v>8.3413168944276235E-6</v>
      </c>
      <c r="Z7" s="227">
        <v>1.847423467291122E-5</v>
      </c>
      <c r="AA7" s="227">
        <v>1.1453591807839793E-5</v>
      </c>
      <c r="AB7" s="227">
        <v>9.7779218634611775E-6</v>
      </c>
      <c r="AC7" s="227">
        <v>1.3830738756135889E-5</v>
      </c>
      <c r="AD7" s="227">
        <v>2.4420831616333851E-5</v>
      </c>
      <c r="AE7" s="227">
        <v>3.4229299887722304E-6</v>
      </c>
      <c r="AF7" s="227">
        <v>9.8311619209479086E-6</v>
      </c>
      <c r="AG7" s="227">
        <v>4.2550313021092205E-5</v>
      </c>
      <c r="AH7" s="227">
        <v>1.9147575816661101E-5</v>
      </c>
      <c r="AI7" s="227">
        <v>7.704320012918513E-5</v>
      </c>
      <c r="AJ7" s="227">
        <v>4.3082636270517556E-4</v>
      </c>
      <c r="AK7" s="227">
        <v>7.3994561638666045E-5</v>
      </c>
      <c r="AL7" s="227">
        <v>1.4709569166368317E-5</v>
      </c>
      <c r="AM7" s="227">
        <v>3.0793362479511316E-3</v>
      </c>
      <c r="AN7" s="227">
        <v>8.2965352017140049E-5</v>
      </c>
      <c r="AO7" s="227">
        <v>2.1954769991207347E-5</v>
      </c>
      <c r="AP7" s="229">
        <v>1.0460008210041565</v>
      </c>
    </row>
    <row r="8" spans="1:42" s="5" customFormat="1" ht="12">
      <c r="A8" s="10" t="s">
        <v>228</v>
      </c>
      <c r="B8" s="9" t="s">
        <v>27</v>
      </c>
      <c r="C8" s="227">
        <v>1.382942137420438E-4</v>
      </c>
      <c r="D8" s="227">
        <v>8.0885247437661502E-5</v>
      </c>
      <c r="E8" s="227">
        <v>1.630795972550243E-4</v>
      </c>
      <c r="F8" s="227">
        <v>1.0004823817987401</v>
      </c>
      <c r="G8" s="227">
        <v>1.8475181249475958E-4</v>
      </c>
      <c r="H8" s="227">
        <v>2.5832955986967049E-4</v>
      </c>
      <c r="I8" s="227">
        <v>5.0408956030444357E-4</v>
      </c>
      <c r="J8" s="227">
        <v>4.9958544962033866E-4</v>
      </c>
      <c r="K8" s="227">
        <v>1.3640284110785886E-2</v>
      </c>
      <c r="L8" s="227">
        <v>3.1486713296396198E-4</v>
      </c>
      <c r="M8" s="227">
        <v>2.0389905376701468E-3</v>
      </c>
      <c r="N8" s="227">
        <v>1.4929367153001193E-3</v>
      </c>
      <c r="O8" s="227">
        <v>2.8840986790198584E-3</v>
      </c>
      <c r="P8" s="227">
        <v>3.6853256659012652E-4</v>
      </c>
      <c r="Q8" s="227">
        <v>2.1176590898620566E-4</v>
      </c>
      <c r="R8" s="227">
        <v>1.700866180554753E-4</v>
      </c>
      <c r="S8" s="227">
        <v>1.5477513146368535E-4</v>
      </c>
      <c r="T8" s="227">
        <v>2.8220836350454698E-4</v>
      </c>
      <c r="U8" s="227">
        <v>1.7868126197429974E-4</v>
      </c>
      <c r="V8" s="227">
        <v>9.2313585483206224E-5</v>
      </c>
      <c r="W8" s="227">
        <v>2.2179210520916791E-4</v>
      </c>
      <c r="X8" s="227">
        <v>2.0227628596289872E-4</v>
      </c>
      <c r="Y8" s="227">
        <v>2.8259149376801829E-4</v>
      </c>
      <c r="Z8" s="227">
        <v>8.082131302572829E-3</v>
      </c>
      <c r="AA8" s="227">
        <v>4.5840176039199903E-4</v>
      </c>
      <c r="AB8" s="227">
        <v>7.9882958823959704E-4</v>
      </c>
      <c r="AC8" s="227">
        <v>2.6985497050665132E-4</v>
      </c>
      <c r="AD8" s="227">
        <v>6.830674575810755E-5</v>
      </c>
      <c r="AE8" s="227">
        <v>4.2565771045943527E-5</v>
      </c>
      <c r="AF8" s="227">
        <v>2.2373312953129703E-4</v>
      </c>
      <c r="AG8" s="227">
        <v>8.3815612732574812E-5</v>
      </c>
      <c r="AH8" s="227">
        <v>1.599475953414067E-4</v>
      </c>
      <c r="AI8" s="227">
        <v>1.8699596321005235E-4</v>
      </c>
      <c r="AJ8" s="227">
        <v>1.4239261950235214E-4</v>
      </c>
      <c r="AK8" s="227">
        <v>7.5710588927148603E-5</v>
      </c>
      <c r="AL8" s="227">
        <v>7.546555380351548E-5</v>
      </c>
      <c r="AM8" s="227">
        <v>3.5009455845540265E-4</v>
      </c>
      <c r="AN8" s="227">
        <v>1.0397143801036697E-4</v>
      </c>
      <c r="AO8" s="227">
        <v>1.5688354791765447E-4</v>
      </c>
      <c r="AP8" s="229">
        <v>1.0361266984821482</v>
      </c>
    </row>
    <row r="9" spans="1:42" s="5" customFormat="1" ht="12">
      <c r="A9" s="10" t="s">
        <v>229</v>
      </c>
      <c r="B9" s="9" t="s">
        <v>196</v>
      </c>
      <c r="C9" s="227">
        <v>3.729884400747456E-2</v>
      </c>
      <c r="D9" s="227">
        <v>3.9789609816755032E-3</v>
      </c>
      <c r="E9" s="227">
        <v>3.1545823706301546E-2</v>
      </c>
      <c r="F9" s="227">
        <v>4.5667482730070911E-5</v>
      </c>
      <c r="G9" s="227">
        <v>1.0619023993590695</v>
      </c>
      <c r="H9" s="227">
        <v>1.5727850183009963E-3</v>
      </c>
      <c r="I9" s="227">
        <v>4.3937376547185009E-4</v>
      </c>
      <c r="J9" s="227">
        <v>2.5800938863399111E-3</v>
      </c>
      <c r="K9" s="227">
        <v>1.3441103955905391E-5</v>
      </c>
      <c r="L9" s="227">
        <v>1.4353683040874217E-4</v>
      </c>
      <c r="M9" s="227">
        <v>1.3008200512167487E-4</v>
      </c>
      <c r="N9" s="227">
        <v>2.176512553132138E-5</v>
      </c>
      <c r="O9" s="227">
        <v>3.3347822493614528E-5</v>
      </c>
      <c r="P9" s="227">
        <v>2.3848457145418087E-5</v>
      </c>
      <c r="Q9" s="227">
        <v>1.9735851468274445E-5</v>
      </c>
      <c r="R9" s="227">
        <v>2.5110774553758447E-5</v>
      </c>
      <c r="S9" s="227">
        <v>3.1738580890895871E-5</v>
      </c>
      <c r="T9" s="227">
        <v>2.7333023411725088E-5</v>
      </c>
      <c r="U9" s="227">
        <v>2.8945927420217244E-5</v>
      </c>
      <c r="V9" s="227">
        <v>2.5231988399776883E-5</v>
      </c>
      <c r="W9" s="227">
        <v>2.4649464098062431E-5</v>
      </c>
      <c r="X9" s="227">
        <v>2.723968149656445E-3</v>
      </c>
      <c r="Y9" s="227">
        <v>5.2838812706202328E-5</v>
      </c>
      <c r="Z9" s="227">
        <v>2.2458059650935396E-5</v>
      </c>
      <c r="AA9" s="227">
        <v>4.7922747706468619E-5</v>
      </c>
      <c r="AB9" s="227">
        <v>4.1827078292716309E-5</v>
      </c>
      <c r="AC9" s="227">
        <v>8.7629014335071159E-5</v>
      </c>
      <c r="AD9" s="227">
        <v>3.5588859676608111E-5</v>
      </c>
      <c r="AE9" s="227">
        <v>2.0756997909655855E-5</v>
      </c>
      <c r="AF9" s="227">
        <v>7.3206030218855498E-5</v>
      </c>
      <c r="AG9" s="227">
        <v>2.2214391562116765E-4</v>
      </c>
      <c r="AH9" s="227">
        <v>1.1479787946554838E-4</v>
      </c>
      <c r="AI9" s="227">
        <v>1.6898617721402825E-3</v>
      </c>
      <c r="AJ9" s="227">
        <v>2.8786641456574227E-3</v>
      </c>
      <c r="AK9" s="227">
        <v>5.6658628968265384E-4</v>
      </c>
      <c r="AL9" s="227">
        <v>5.3108328070981142E-5</v>
      </c>
      <c r="AM9" s="227">
        <v>3.9595831772664375E-2</v>
      </c>
      <c r="AN9" s="227">
        <v>9.9570908299959169E-5</v>
      </c>
      <c r="AO9" s="227">
        <v>9.7463897919541106E-4</v>
      </c>
      <c r="AP9" s="229">
        <v>1.1892141149032138</v>
      </c>
    </row>
    <row r="10" spans="1:42" s="5" customFormat="1" ht="12">
      <c r="A10" s="10" t="s">
        <v>230</v>
      </c>
      <c r="B10" s="9" t="s">
        <v>28</v>
      </c>
      <c r="C10" s="227">
        <v>3.0675236259790502E-4</v>
      </c>
      <c r="D10" s="227">
        <v>8.8316675432696101E-5</v>
      </c>
      <c r="E10" s="227">
        <v>1.4060093621748833E-3</v>
      </c>
      <c r="F10" s="227">
        <v>3.658703547895935E-4</v>
      </c>
      <c r="G10" s="227">
        <v>1.3142394625486752E-4</v>
      </c>
      <c r="H10" s="227">
        <v>1.0173417913527376</v>
      </c>
      <c r="I10" s="227">
        <v>3.5040281750452483E-4</v>
      </c>
      <c r="J10" s="227">
        <v>1.3377613161766471E-4</v>
      </c>
      <c r="K10" s="227">
        <v>2.5596197481081838E-5</v>
      </c>
      <c r="L10" s="227">
        <v>3.6789154744938408E-4</v>
      </c>
      <c r="M10" s="227">
        <v>3.0537836606504799E-4</v>
      </c>
      <c r="N10" s="227">
        <v>5.1202355898884062E-5</v>
      </c>
      <c r="O10" s="227">
        <v>6.3391828869154631E-5</v>
      </c>
      <c r="P10" s="227">
        <v>1.1153932910944146E-4</v>
      </c>
      <c r="Q10" s="227">
        <v>7.3486529440183867E-5</v>
      </c>
      <c r="R10" s="227">
        <v>8.7154717544493291E-5</v>
      </c>
      <c r="S10" s="227">
        <v>1.049756786186708E-4</v>
      </c>
      <c r="T10" s="227">
        <v>2.2592043809644555E-4</v>
      </c>
      <c r="U10" s="227">
        <v>1.6728843165872678E-4</v>
      </c>
      <c r="V10" s="227">
        <v>1.2731777851744056E-4</v>
      </c>
      <c r="W10" s="227">
        <v>1.126744395613338E-4</v>
      </c>
      <c r="X10" s="227">
        <v>7.4156956864613135E-4</v>
      </c>
      <c r="Y10" s="227">
        <v>2.6261943365567974E-4</v>
      </c>
      <c r="Z10" s="227">
        <v>4.3762122672260261E-5</v>
      </c>
      <c r="AA10" s="227">
        <v>1.3209645895679838E-4</v>
      </c>
      <c r="AB10" s="227">
        <v>1.6944665709955892E-4</v>
      </c>
      <c r="AC10" s="227">
        <v>3.271792748313605E-4</v>
      </c>
      <c r="AD10" s="227">
        <v>1.3899822318076663E-4</v>
      </c>
      <c r="AE10" s="227">
        <v>1.8575410407203194E-5</v>
      </c>
      <c r="AF10" s="227">
        <v>1.7000684127577899E-4</v>
      </c>
      <c r="AG10" s="227">
        <v>9.3255265250676106E-5</v>
      </c>
      <c r="AH10" s="227">
        <v>2.7147152122189265E-4</v>
      </c>
      <c r="AI10" s="227">
        <v>6.1498974594047825E-5</v>
      </c>
      <c r="AJ10" s="227">
        <v>2.2750166908427699E-4</v>
      </c>
      <c r="AK10" s="227">
        <v>1.5338030278220836E-3</v>
      </c>
      <c r="AL10" s="227">
        <v>1.6814662097492441E-4</v>
      </c>
      <c r="AM10" s="227">
        <v>2.8430258148382767E-4</v>
      </c>
      <c r="AN10" s="227">
        <v>1.4191530544140083E-3</v>
      </c>
      <c r="AO10" s="227">
        <v>1.3120111852471246E-4</v>
      </c>
      <c r="AP10" s="229">
        <v>1.0281427484655163</v>
      </c>
    </row>
    <row r="11" spans="1:42" s="5" customFormat="1" ht="12">
      <c r="A11" s="10" t="s">
        <v>231</v>
      </c>
      <c r="B11" s="9" t="s">
        <v>276</v>
      </c>
      <c r="C11" s="227">
        <v>6.4190987139998868E-3</v>
      </c>
      <c r="D11" s="227">
        <v>1.7386412326041054E-3</v>
      </c>
      <c r="E11" s="227">
        <v>1.4226919930697252E-3</v>
      </c>
      <c r="F11" s="227">
        <v>1.2136823365590161E-3</v>
      </c>
      <c r="G11" s="227">
        <v>4.8749520013811999E-3</v>
      </c>
      <c r="H11" s="227">
        <v>2.0882083981092858E-3</v>
      </c>
      <c r="I11" s="227">
        <v>1.0717393609759518</v>
      </c>
      <c r="J11" s="227">
        <v>4.3805382086896591E-3</v>
      </c>
      <c r="K11" s="227">
        <v>1.9763429545214465E-4</v>
      </c>
      <c r="L11" s="227">
        <v>2.0814778362895263E-3</v>
      </c>
      <c r="M11" s="227">
        <v>4.6780602193549712E-3</v>
      </c>
      <c r="N11" s="227">
        <v>4.5351538028303015E-4</v>
      </c>
      <c r="O11" s="227">
        <v>7.3178205171553436E-4</v>
      </c>
      <c r="P11" s="227">
        <v>1.4540670756591088E-3</v>
      </c>
      <c r="Q11" s="227">
        <v>4.4212476158868828E-4</v>
      </c>
      <c r="R11" s="227">
        <v>6.060912658242682E-4</v>
      </c>
      <c r="S11" s="227">
        <v>1.7083181922452674E-3</v>
      </c>
      <c r="T11" s="227">
        <v>1.3746783534274011E-3</v>
      </c>
      <c r="U11" s="227">
        <v>2.1105332548750485E-3</v>
      </c>
      <c r="V11" s="227">
        <v>1.9431828549888153E-3</v>
      </c>
      <c r="W11" s="227">
        <v>9.4004539802256893E-4</v>
      </c>
      <c r="X11" s="227">
        <v>1.5184136635296216E-2</v>
      </c>
      <c r="Y11" s="227">
        <v>1.2309246216181837E-2</v>
      </c>
      <c r="Z11" s="227">
        <v>1.3894616764352124E-3</v>
      </c>
      <c r="AA11" s="227">
        <v>1.7467477771218446E-3</v>
      </c>
      <c r="AB11" s="227">
        <v>1.5617394162486628E-3</v>
      </c>
      <c r="AC11" s="227">
        <v>2.3920198694825138E-3</v>
      </c>
      <c r="AD11" s="227">
        <v>1.7988477759335922E-3</v>
      </c>
      <c r="AE11" s="227">
        <v>4.0701383238745645E-4</v>
      </c>
      <c r="AF11" s="227">
        <v>1.8577139054780751E-3</v>
      </c>
      <c r="AG11" s="227">
        <v>3.7465460946517364E-3</v>
      </c>
      <c r="AH11" s="227">
        <v>1.0063557416814782E-3</v>
      </c>
      <c r="AI11" s="227">
        <v>2.2606211289231855E-3</v>
      </c>
      <c r="AJ11" s="227">
        <v>1.8289313097561504E-3</v>
      </c>
      <c r="AK11" s="227">
        <v>5.143791099517207E-3</v>
      </c>
      <c r="AL11" s="227">
        <v>1.2416972862802518E-3</v>
      </c>
      <c r="AM11" s="227">
        <v>2.0761926073602521E-3</v>
      </c>
      <c r="AN11" s="227">
        <v>0.10113913510693295</v>
      </c>
      <c r="AO11" s="227">
        <v>8.9670893849010808E-4</v>
      </c>
      <c r="AP11" s="229">
        <v>1.2705855912182495</v>
      </c>
    </row>
    <row r="12" spans="1:42" s="5" customFormat="1" ht="12">
      <c r="A12" s="10" t="s">
        <v>232</v>
      </c>
      <c r="B12" s="9" t="s">
        <v>29</v>
      </c>
      <c r="C12" s="227">
        <v>1.2657917183214578E-2</v>
      </c>
      <c r="D12" s="227">
        <v>2.7669574477326583E-4</v>
      </c>
      <c r="E12" s="227">
        <v>2.5658136941910719E-3</v>
      </c>
      <c r="F12" s="227">
        <v>4.166923090650778E-3</v>
      </c>
      <c r="G12" s="227">
        <v>2.7187358093462978E-3</v>
      </c>
      <c r="H12" s="227">
        <v>2.2739310143373062E-2</v>
      </c>
      <c r="I12" s="227">
        <v>7.6555494480810542E-3</v>
      </c>
      <c r="J12" s="227">
        <v>1.0705332260311768</v>
      </c>
      <c r="K12" s="227">
        <v>5.7392847775868247E-4</v>
      </c>
      <c r="L12" s="227">
        <v>3.7356130468763689E-2</v>
      </c>
      <c r="M12" s="227">
        <v>6.4622853272121071E-3</v>
      </c>
      <c r="N12" s="227">
        <v>1.1972656835107648E-3</v>
      </c>
      <c r="O12" s="227">
        <v>1.1448023237917665E-3</v>
      </c>
      <c r="P12" s="227">
        <v>1.6327096786476522E-3</v>
      </c>
      <c r="Q12" s="227">
        <v>5.6460810358437315E-4</v>
      </c>
      <c r="R12" s="227">
        <v>1.047924102698744E-3</v>
      </c>
      <c r="S12" s="227">
        <v>3.1776532942747876E-3</v>
      </c>
      <c r="T12" s="227">
        <v>3.9089658643683706E-3</v>
      </c>
      <c r="U12" s="227">
        <v>3.9014672885474351E-3</v>
      </c>
      <c r="V12" s="227">
        <v>2.3220651823121644E-3</v>
      </c>
      <c r="W12" s="227">
        <v>2.2255469928129912E-3</v>
      </c>
      <c r="X12" s="227">
        <v>7.8890382062675162E-3</v>
      </c>
      <c r="Y12" s="227">
        <v>1.3703182514044519E-3</v>
      </c>
      <c r="Z12" s="227">
        <v>3.9713262421061686E-4</v>
      </c>
      <c r="AA12" s="227">
        <v>2.4187678131427867E-3</v>
      </c>
      <c r="AB12" s="227">
        <v>3.0042797284737209E-3</v>
      </c>
      <c r="AC12" s="227">
        <v>2.1542153129605761E-4</v>
      </c>
      <c r="AD12" s="227">
        <v>2.0278075163793292E-4</v>
      </c>
      <c r="AE12" s="227">
        <v>6.2506496253471043E-5</v>
      </c>
      <c r="AF12" s="227">
        <v>3.1956639582651438E-4</v>
      </c>
      <c r="AG12" s="227">
        <v>5.1817619529383543E-4</v>
      </c>
      <c r="AH12" s="227">
        <v>4.1116825565153207E-4</v>
      </c>
      <c r="AI12" s="227">
        <v>1.7973150366655324E-3</v>
      </c>
      <c r="AJ12" s="227">
        <v>2.6321129564213439E-2</v>
      </c>
      <c r="AK12" s="227">
        <v>7.2567863290173081E-4</v>
      </c>
      <c r="AL12" s="227">
        <v>9.3002973556315441E-4</v>
      </c>
      <c r="AM12" s="227">
        <v>1.4933272039391852E-3</v>
      </c>
      <c r="AN12" s="227">
        <v>3.2666295082733727E-3</v>
      </c>
      <c r="AO12" s="227">
        <v>1.7191609935337613E-3</v>
      </c>
      <c r="AP12" s="229">
        <v>1.2418919508576394</v>
      </c>
    </row>
    <row r="13" spans="1:42" s="5" customFormat="1" ht="12">
      <c r="A13" s="10" t="s">
        <v>233</v>
      </c>
      <c r="B13" s="9" t="s">
        <v>30</v>
      </c>
      <c r="C13" s="227">
        <v>2.6141018697337474E-3</v>
      </c>
      <c r="D13" s="227">
        <v>2.2815344235823155E-3</v>
      </c>
      <c r="E13" s="227">
        <v>7.3563904731847925E-3</v>
      </c>
      <c r="F13" s="227">
        <v>1.6838286270713054E-2</v>
      </c>
      <c r="G13" s="227">
        <v>1.4666277453617058E-3</v>
      </c>
      <c r="H13" s="227">
        <v>1.5256725838719227E-3</v>
      </c>
      <c r="I13" s="227">
        <v>1.6267732303874552E-3</v>
      </c>
      <c r="J13" s="227">
        <v>2.1416313181711541E-3</v>
      </c>
      <c r="K13" s="227">
        <v>1.0114233605140837</v>
      </c>
      <c r="L13" s="227">
        <v>8.6765192289414619E-4</v>
      </c>
      <c r="M13" s="227">
        <v>4.0159467215839248E-3</v>
      </c>
      <c r="N13" s="227">
        <v>3.7337750570883149E-3</v>
      </c>
      <c r="O13" s="227">
        <v>1.197891580169077E-3</v>
      </c>
      <c r="P13" s="227">
        <v>1.411900699050127E-3</v>
      </c>
      <c r="Q13" s="227">
        <v>8.8301305971340358E-4</v>
      </c>
      <c r="R13" s="227">
        <v>7.6528869956998672E-4</v>
      </c>
      <c r="S13" s="227">
        <v>7.9868873745658048E-4</v>
      </c>
      <c r="T13" s="227">
        <v>7.5981522553864175E-4</v>
      </c>
      <c r="U13" s="227">
        <v>6.8750307040550999E-4</v>
      </c>
      <c r="V13" s="227">
        <v>3.6332546954542214E-4</v>
      </c>
      <c r="W13" s="227">
        <v>1.0820936904980549E-3</v>
      </c>
      <c r="X13" s="227">
        <v>1.839832825465158E-3</v>
      </c>
      <c r="Y13" s="227">
        <v>2.6599518644232346E-3</v>
      </c>
      <c r="Z13" s="227">
        <v>9.7295638580113201E-3</v>
      </c>
      <c r="AA13" s="227">
        <v>2.8597415838025183E-3</v>
      </c>
      <c r="AB13" s="227">
        <v>3.5158925470141064E-3</v>
      </c>
      <c r="AC13" s="227">
        <v>2.1389341125120751E-3</v>
      </c>
      <c r="AD13" s="227">
        <v>6.7467068497909801E-4</v>
      </c>
      <c r="AE13" s="227">
        <v>2.5794134743966761E-4</v>
      </c>
      <c r="AF13" s="227">
        <v>5.8183100826597195E-3</v>
      </c>
      <c r="AG13" s="227">
        <v>8.1288623431844428E-4</v>
      </c>
      <c r="AH13" s="227">
        <v>2.0968555511242434E-3</v>
      </c>
      <c r="AI13" s="227">
        <v>1.1122644612681387E-3</v>
      </c>
      <c r="AJ13" s="227">
        <v>8.4315585146682863E-4</v>
      </c>
      <c r="AK13" s="227">
        <v>1.1801584597011664E-3</v>
      </c>
      <c r="AL13" s="227">
        <v>8.1598801134860686E-4</v>
      </c>
      <c r="AM13" s="227">
        <v>1.7930223167719015E-3</v>
      </c>
      <c r="AN13" s="227">
        <v>8.6388588428534037E-4</v>
      </c>
      <c r="AO13" s="227">
        <v>3.8033061933091727E-3</v>
      </c>
      <c r="AP13" s="229">
        <v>1.1066576342325032</v>
      </c>
    </row>
    <row r="14" spans="1:42" s="5" customFormat="1" ht="12">
      <c r="A14" s="10" t="s">
        <v>2</v>
      </c>
      <c r="B14" s="9" t="s">
        <v>403</v>
      </c>
      <c r="C14" s="227">
        <v>1.836787392385255E-3</v>
      </c>
      <c r="D14" s="227">
        <v>1.7347864634419936E-3</v>
      </c>
      <c r="E14" s="227">
        <v>3.639263027437585E-3</v>
      </c>
      <c r="F14" s="227">
        <v>1.9154168678311497E-3</v>
      </c>
      <c r="G14" s="227">
        <v>4.2249469635017257E-3</v>
      </c>
      <c r="H14" s="227">
        <v>2.6791943396302941E-3</v>
      </c>
      <c r="I14" s="227">
        <v>4.496905912814376E-3</v>
      </c>
      <c r="J14" s="227">
        <v>4.4087703820904194E-3</v>
      </c>
      <c r="K14" s="227">
        <v>1.6145359544946034E-4</v>
      </c>
      <c r="L14" s="227">
        <v>1.0442853063154942</v>
      </c>
      <c r="M14" s="227">
        <v>3.0629420001163565E-3</v>
      </c>
      <c r="N14" s="227">
        <v>3.9564053023992667E-4</v>
      </c>
      <c r="O14" s="227">
        <v>6.8752679870582624E-4</v>
      </c>
      <c r="P14" s="227">
        <v>1.5148979348953697E-3</v>
      </c>
      <c r="Q14" s="227">
        <v>1.8055182124529225E-3</v>
      </c>
      <c r="R14" s="227">
        <v>6.4485870600495395E-3</v>
      </c>
      <c r="S14" s="227">
        <v>9.4960643588299608E-3</v>
      </c>
      <c r="T14" s="227">
        <v>3.6770587013265441E-3</v>
      </c>
      <c r="U14" s="227">
        <v>9.0897562566772377E-3</v>
      </c>
      <c r="V14" s="227">
        <v>9.1397528614680333E-3</v>
      </c>
      <c r="W14" s="227">
        <v>6.4098881462531856E-3</v>
      </c>
      <c r="X14" s="227">
        <v>1.2441387084182397E-2</v>
      </c>
      <c r="Y14" s="227">
        <v>3.1444297627504785E-3</v>
      </c>
      <c r="Z14" s="227">
        <v>2.8115905099760757E-4</v>
      </c>
      <c r="AA14" s="227">
        <v>9.0778375395101189E-3</v>
      </c>
      <c r="AB14" s="227">
        <v>3.2254264746271583E-3</v>
      </c>
      <c r="AC14" s="227">
        <v>1.6378968803975125E-3</v>
      </c>
      <c r="AD14" s="227">
        <v>9.5998403860880017E-4</v>
      </c>
      <c r="AE14" s="227">
        <v>2.6638978480296655E-4</v>
      </c>
      <c r="AF14" s="227">
        <v>7.7775047683722814E-4</v>
      </c>
      <c r="AG14" s="227">
        <v>1.1885680487260016E-3</v>
      </c>
      <c r="AH14" s="227">
        <v>8.1662615373853924E-4</v>
      </c>
      <c r="AI14" s="227">
        <v>1.173302861158382E-3</v>
      </c>
      <c r="AJ14" s="227">
        <v>8.5541456984001868E-4</v>
      </c>
      <c r="AK14" s="227">
        <v>1.8790393844531634E-3</v>
      </c>
      <c r="AL14" s="227">
        <v>2.2587644825912108E-3</v>
      </c>
      <c r="AM14" s="227">
        <v>1.069050667419955E-3</v>
      </c>
      <c r="AN14" s="227">
        <v>1.0465206488946416E-2</v>
      </c>
      <c r="AO14" s="227">
        <v>1.2646360710655514E-3</v>
      </c>
      <c r="AP14" s="229">
        <v>1.173893333941745</v>
      </c>
    </row>
    <row r="15" spans="1:42" s="5" customFormat="1" ht="12">
      <c r="A15" s="10" t="s">
        <v>3</v>
      </c>
      <c r="B15" s="9" t="s">
        <v>31</v>
      </c>
      <c r="C15" s="227">
        <v>8.8087000389012885E-4</v>
      </c>
      <c r="D15" s="227">
        <v>1.4563770756689784E-4</v>
      </c>
      <c r="E15" s="227">
        <v>1.4598258189219202E-4</v>
      </c>
      <c r="F15" s="227">
        <v>2.5028155730172103E-4</v>
      </c>
      <c r="G15" s="227">
        <v>1.3357553921586043E-3</v>
      </c>
      <c r="H15" s="227">
        <v>3.2703294335500375E-4</v>
      </c>
      <c r="I15" s="227">
        <v>9.1358613019765504E-4</v>
      </c>
      <c r="J15" s="227">
        <v>2.5045593113696024E-3</v>
      </c>
      <c r="K15" s="227">
        <v>4.3058293897672888E-4</v>
      </c>
      <c r="L15" s="227">
        <v>1.2005512955909408E-3</v>
      </c>
      <c r="M15" s="227">
        <v>1.0259917262223823</v>
      </c>
      <c r="N15" s="227">
        <v>2.2473810275281799E-3</v>
      </c>
      <c r="O15" s="227">
        <v>2.4558403910739813E-3</v>
      </c>
      <c r="P15" s="227">
        <v>1.58813834813544E-3</v>
      </c>
      <c r="Q15" s="227">
        <v>1.3162851151100902E-3</v>
      </c>
      <c r="R15" s="227">
        <v>1.4295951171137623E-3</v>
      </c>
      <c r="S15" s="227">
        <v>2.1485721376647759E-3</v>
      </c>
      <c r="T15" s="227">
        <v>8.0608897574203624E-3</v>
      </c>
      <c r="U15" s="227">
        <v>3.852766162921361E-3</v>
      </c>
      <c r="V15" s="227">
        <v>1.1307384886293256E-3</v>
      </c>
      <c r="W15" s="227">
        <v>1.6161566755400498E-3</v>
      </c>
      <c r="X15" s="227">
        <v>2.556858772193406E-3</v>
      </c>
      <c r="Y15" s="227">
        <v>1.6846505298039709E-2</v>
      </c>
      <c r="Z15" s="227">
        <v>3.570343674248831E-4</v>
      </c>
      <c r="AA15" s="227">
        <v>2.2469707716330054E-3</v>
      </c>
      <c r="AB15" s="227">
        <v>3.3971801579338535E-4</v>
      </c>
      <c r="AC15" s="227">
        <v>2.0636041507532632E-4</v>
      </c>
      <c r="AD15" s="227">
        <v>1.1617918717111002E-4</v>
      </c>
      <c r="AE15" s="227">
        <v>2.00227478353521E-4</v>
      </c>
      <c r="AF15" s="227">
        <v>1.8977119902615435E-4</v>
      </c>
      <c r="AG15" s="227">
        <v>1.3054823302362792E-4</v>
      </c>
      <c r="AH15" s="227">
        <v>2.8448452664287676E-4</v>
      </c>
      <c r="AI15" s="227">
        <v>7.004594277298374E-4</v>
      </c>
      <c r="AJ15" s="227">
        <v>4.2438420090061047E-4</v>
      </c>
      <c r="AK15" s="227">
        <v>2.4089265658036713E-4</v>
      </c>
      <c r="AL15" s="227">
        <v>3.2193984595814759E-4</v>
      </c>
      <c r="AM15" s="227">
        <v>5.9996573746265512E-4</v>
      </c>
      <c r="AN15" s="227">
        <v>1.7989243527035633E-3</v>
      </c>
      <c r="AO15" s="227">
        <v>1.6082887973317291E-3</v>
      </c>
      <c r="AP15" s="229">
        <v>1.0891424425888632</v>
      </c>
    </row>
    <row r="16" spans="1:42" s="5" customFormat="1" ht="12">
      <c r="A16" s="10" t="s">
        <v>4</v>
      </c>
      <c r="B16" s="9" t="s">
        <v>32</v>
      </c>
      <c r="C16" s="227">
        <v>1.9012159822066055E-4</v>
      </c>
      <c r="D16" s="227">
        <v>8.9472199415108599E-5</v>
      </c>
      <c r="E16" s="227">
        <v>6.9669967015866061E-4</v>
      </c>
      <c r="F16" s="227">
        <v>1.3873759750612738E-3</v>
      </c>
      <c r="G16" s="227">
        <v>3.5952735951751569E-4</v>
      </c>
      <c r="H16" s="227">
        <v>2.2194465329343537E-4</v>
      </c>
      <c r="I16" s="227">
        <v>1.5661295005062123E-3</v>
      </c>
      <c r="J16" s="227">
        <v>4.6513871129108704E-4</v>
      </c>
      <c r="K16" s="227">
        <v>1.0243290954350762E-4</v>
      </c>
      <c r="L16" s="227">
        <v>1.5075861896364806E-3</v>
      </c>
      <c r="M16" s="227">
        <v>3.9116717164150551E-3</v>
      </c>
      <c r="N16" s="227">
        <v>1.2890247757608211</v>
      </c>
      <c r="O16" s="227">
        <v>4.9979214767606006E-4</v>
      </c>
      <c r="P16" s="227">
        <v>9.9142541603670781E-2</v>
      </c>
      <c r="Q16" s="227">
        <v>6.870170822856253E-2</v>
      </c>
      <c r="R16" s="227">
        <v>4.7154292543264621E-2</v>
      </c>
      <c r="S16" s="227">
        <v>1.0959412706197526E-2</v>
      </c>
      <c r="T16" s="227">
        <v>2.7841116373810153E-3</v>
      </c>
      <c r="U16" s="227">
        <v>2.2713600560856202E-2</v>
      </c>
      <c r="V16" s="227">
        <v>5.1772778018500431E-3</v>
      </c>
      <c r="W16" s="227">
        <v>3.8002555363079032E-2</v>
      </c>
      <c r="X16" s="227">
        <v>3.2626193726981363E-3</v>
      </c>
      <c r="Y16" s="227">
        <v>1.4086398352064189E-2</v>
      </c>
      <c r="Z16" s="227">
        <v>3.5202073029596089E-4</v>
      </c>
      <c r="AA16" s="227">
        <v>8.5745270169347663E-4</v>
      </c>
      <c r="AB16" s="227">
        <v>2.2581818103041521E-4</v>
      </c>
      <c r="AC16" s="227">
        <v>2.5956318370365307E-4</v>
      </c>
      <c r="AD16" s="227">
        <v>1.7877075032926291E-4</v>
      </c>
      <c r="AE16" s="227">
        <v>1.7865101421308185E-4</v>
      </c>
      <c r="AF16" s="227">
        <v>5.1407794993603157E-4</v>
      </c>
      <c r="AG16" s="227">
        <v>2.1813721906403146E-4</v>
      </c>
      <c r="AH16" s="227">
        <v>4.1794427544276116E-4</v>
      </c>
      <c r="AI16" s="227">
        <v>2.080990670926402E-4</v>
      </c>
      <c r="AJ16" s="227">
        <v>1.8807014177791597E-4</v>
      </c>
      <c r="AK16" s="227">
        <v>2.2277154743740419E-4</v>
      </c>
      <c r="AL16" s="227">
        <v>1.0927239502274838E-3</v>
      </c>
      <c r="AM16" s="227">
        <v>2.2316515268201468E-4</v>
      </c>
      <c r="AN16" s="227">
        <v>4.3268681585228389E-4</v>
      </c>
      <c r="AO16" s="227">
        <v>2.6866819687470832E-3</v>
      </c>
      <c r="AP16" s="229">
        <v>1.6202638212107061</v>
      </c>
    </row>
    <row r="17" spans="1:42" s="5" customFormat="1" ht="12">
      <c r="A17" s="10" t="s">
        <v>5</v>
      </c>
      <c r="B17" s="9" t="s">
        <v>33</v>
      </c>
      <c r="C17" s="227">
        <v>4.3551013110438201E-5</v>
      </c>
      <c r="D17" s="227">
        <v>1.5308655228527969E-5</v>
      </c>
      <c r="E17" s="227">
        <v>6.8382690064792645E-5</v>
      </c>
      <c r="F17" s="227">
        <v>1.2606634751616673E-4</v>
      </c>
      <c r="G17" s="227">
        <v>3.1535435600896753E-4</v>
      </c>
      <c r="H17" s="227">
        <v>4.4667391121939365E-5</v>
      </c>
      <c r="I17" s="227">
        <v>1.8958496877294743E-4</v>
      </c>
      <c r="J17" s="227">
        <v>8.1975456792243349E-4</v>
      </c>
      <c r="K17" s="227">
        <v>1.7203373666220302E-5</v>
      </c>
      <c r="L17" s="227">
        <v>3.6465564365897131E-4</v>
      </c>
      <c r="M17" s="227">
        <v>1.1115643826857017E-3</v>
      </c>
      <c r="N17" s="227">
        <v>1.8621832952745573E-3</v>
      </c>
      <c r="O17" s="227">
        <v>1.0548605649078242</v>
      </c>
      <c r="P17" s="227">
        <v>8.8988126792390564E-3</v>
      </c>
      <c r="Q17" s="227">
        <v>5.4622781515491943E-3</v>
      </c>
      <c r="R17" s="227">
        <v>2.5055753071351709E-3</v>
      </c>
      <c r="S17" s="227">
        <v>3.0686241905283282E-3</v>
      </c>
      <c r="T17" s="227">
        <v>3.4729207959622536E-3</v>
      </c>
      <c r="U17" s="227">
        <v>1.0999872467470761E-2</v>
      </c>
      <c r="V17" s="227">
        <v>6.1547387030687377E-3</v>
      </c>
      <c r="W17" s="227">
        <v>2.9440336171355427E-3</v>
      </c>
      <c r="X17" s="227">
        <v>2.4199345961157179E-3</v>
      </c>
      <c r="Y17" s="227">
        <v>1.3822038864644212E-3</v>
      </c>
      <c r="Z17" s="227">
        <v>7.0189121870742734E-5</v>
      </c>
      <c r="AA17" s="227">
        <v>1.3730914783262918E-4</v>
      </c>
      <c r="AB17" s="227">
        <v>4.374202870659344E-5</v>
      </c>
      <c r="AC17" s="227">
        <v>4.4740420239932E-5</v>
      </c>
      <c r="AD17" s="227">
        <v>3.8463015014998489E-5</v>
      </c>
      <c r="AE17" s="227">
        <v>2.2052259044103793E-5</v>
      </c>
      <c r="AF17" s="227">
        <v>4.9053746408975446E-5</v>
      </c>
      <c r="AG17" s="227">
        <v>5.6347211802851666E-5</v>
      </c>
      <c r="AH17" s="227">
        <v>8.326879766496414E-5</v>
      </c>
      <c r="AI17" s="227">
        <v>5.5354172347470848E-5</v>
      </c>
      <c r="AJ17" s="227">
        <v>2.2063774550088377E-4</v>
      </c>
      <c r="AK17" s="227">
        <v>7.9694782768459331E-5</v>
      </c>
      <c r="AL17" s="227">
        <v>2.3143178356474807E-4</v>
      </c>
      <c r="AM17" s="227">
        <v>8.7291356579731876E-5</v>
      </c>
      <c r="AN17" s="227">
        <v>2.3320676717202823E-4</v>
      </c>
      <c r="AO17" s="227">
        <v>5.3396501511542146E-4</v>
      </c>
      <c r="AP17" s="229">
        <v>1.1091345833591599</v>
      </c>
    </row>
    <row r="18" spans="1:42" s="5" customFormat="1" ht="12">
      <c r="A18" s="10" t="s">
        <v>6</v>
      </c>
      <c r="B18" s="9" t="s">
        <v>34</v>
      </c>
      <c r="C18" s="227">
        <v>7.4878654466677976E-4</v>
      </c>
      <c r="D18" s="227">
        <v>3.1266578180963011E-4</v>
      </c>
      <c r="E18" s="227">
        <v>7.7396545180115242E-4</v>
      </c>
      <c r="F18" s="227">
        <v>7.3822609221244036E-3</v>
      </c>
      <c r="G18" s="227">
        <v>2.705089788235502E-3</v>
      </c>
      <c r="H18" s="227">
        <v>6.9706514200416968E-4</v>
      </c>
      <c r="I18" s="227">
        <v>2.0303519005650285E-3</v>
      </c>
      <c r="J18" s="227">
        <v>3.2860641390432097E-3</v>
      </c>
      <c r="K18" s="227">
        <v>4.8295250046632288E-4</v>
      </c>
      <c r="L18" s="227">
        <v>2.4779975532756493E-3</v>
      </c>
      <c r="M18" s="227">
        <v>3.3155573667182471E-3</v>
      </c>
      <c r="N18" s="227">
        <v>4.3550780187906544E-4</v>
      </c>
      <c r="O18" s="227">
        <v>6.7650430557691476E-4</v>
      </c>
      <c r="P18" s="227">
        <v>1.0246355458664995</v>
      </c>
      <c r="Q18" s="227">
        <v>1.0212660035381531E-2</v>
      </c>
      <c r="R18" s="227">
        <v>9.8051879620044708E-3</v>
      </c>
      <c r="S18" s="227">
        <v>1.0325714222505169E-2</v>
      </c>
      <c r="T18" s="227">
        <v>4.6558511684519337E-3</v>
      </c>
      <c r="U18" s="227">
        <v>8.7252356351821513E-3</v>
      </c>
      <c r="V18" s="227">
        <v>6.6102000589735675E-3</v>
      </c>
      <c r="W18" s="227">
        <v>5.6402511568941849E-3</v>
      </c>
      <c r="X18" s="227">
        <v>4.5046610637384746E-3</v>
      </c>
      <c r="Y18" s="227">
        <v>2.5859751044375861E-2</v>
      </c>
      <c r="Z18" s="227">
        <v>7.8433320028618316E-4</v>
      </c>
      <c r="AA18" s="227">
        <v>1.3120724783914533E-3</v>
      </c>
      <c r="AB18" s="227">
        <v>3.5049533498308281E-4</v>
      </c>
      <c r="AC18" s="227">
        <v>9.5176671363477133E-4</v>
      </c>
      <c r="AD18" s="227">
        <v>2.4523911060769657E-4</v>
      </c>
      <c r="AE18" s="227">
        <v>3.7018104439500457E-4</v>
      </c>
      <c r="AF18" s="227">
        <v>8.0106874674007542E-4</v>
      </c>
      <c r="AG18" s="227">
        <v>3.786731076729264E-4</v>
      </c>
      <c r="AH18" s="227">
        <v>1.4341814486228126E-3</v>
      </c>
      <c r="AI18" s="227">
        <v>3.3904795691392151E-4</v>
      </c>
      <c r="AJ18" s="227">
        <v>3.9922983083751269E-4</v>
      </c>
      <c r="AK18" s="227">
        <v>8.2152139202952361E-4</v>
      </c>
      <c r="AL18" s="227">
        <v>8.8811469562621512E-4</v>
      </c>
      <c r="AM18" s="227">
        <v>9.8922287941874605E-4</v>
      </c>
      <c r="AN18" s="227">
        <v>6.770925724183225E-4</v>
      </c>
      <c r="AO18" s="227">
        <v>2.0435475705966964E-3</v>
      </c>
      <c r="AP18" s="229">
        <v>1.1490856154953479</v>
      </c>
    </row>
    <row r="19" spans="1:42" s="5" customFormat="1" ht="12">
      <c r="A19" s="10" t="s">
        <v>7</v>
      </c>
      <c r="B19" s="9" t="s">
        <v>277</v>
      </c>
      <c r="C19" s="227">
        <v>1.4056435946366197E-4</v>
      </c>
      <c r="D19" s="227">
        <v>9.2524818424971576E-5</v>
      </c>
      <c r="E19" s="227">
        <v>1.3617015525332587E-4</v>
      </c>
      <c r="F19" s="227">
        <v>9.4931000354175172E-4</v>
      </c>
      <c r="G19" s="227">
        <v>1.585416859948863E-4</v>
      </c>
      <c r="H19" s="227">
        <v>1.3140042698734237E-4</v>
      </c>
      <c r="I19" s="227">
        <v>2.8893776399284069E-4</v>
      </c>
      <c r="J19" s="227">
        <v>2.1597830115162623E-4</v>
      </c>
      <c r="K19" s="227">
        <v>6.4189643789219015E-5</v>
      </c>
      <c r="L19" s="227">
        <v>2.3771134184835435E-4</v>
      </c>
      <c r="M19" s="227">
        <v>4.653263225499265E-4</v>
      </c>
      <c r="N19" s="227">
        <v>1.0641876160479355E-4</v>
      </c>
      <c r="O19" s="227">
        <v>8.7047506926511884E-5</v>
      </c>
      <c r="P19" s="227">
        <v>4.0129501605323933E-4</v>
      </c>
      <c r="Q19" s="227">
        <v>1.0322422144379535</v>
      </c>
      <c r="R19" s="227">
        <v>7.7184069395355298E-3</v>
      </c>
      <c r="S19" s="227">
        <v>3.212214432689384E-3</v>
      </c>
      <c r="T19" s="227">
        <v>6.1785214763769613E-4</v>
      </c>
      <c r="U19" s="227">
        <v>2.735617937006855E-3</v>
      </c>
      <c r="V19" s="227">
        <v>4.7082193391106167E-4</v>
      </c>
      <c r="W19" s="227">
        <v>3.352950531832829E-3</v>
      </c>
      <c r="X19" s="227">
        <v>2.2524390870579743E-4</v>
      </c>
      <c r="Y19" s="227">
        <v>1.7504326463563694E-3</v>
      </c>
      <c r="Z19" s="227">
        <v>2.1032929448370734E-4</v>
      </c>
      <c r="AA19" s="227">
        <v>3.0024500017896516E-3</v>
      </c>
      <c r="AB19" s="227">
        <v>2.8202168109662542E-4</v>
      </c>
      <c r="AC19" s="227">
        <v>3.4980331918620881E-4</v>
      </c>
      <c r="AD19" s="227">
        <v>3.7994731050563103E-4</v>
      </c>
      <c r="AE19" s="227">
        <v>1.2228765657398225E-4</v>
      </c>
      <c r="AF19" s="227">
        <v>2.8749349526255579E-4</v>
      </c>
      <c r="AG19" s="227">
        <v>5.0637722102425155E-4</v>
      </c>
      <c r="AH19" s="227">
        <v>3.91483278663353E-4</v>
      </c>
      <c r="AI19" s="227">
        <v>2.5425399583278848E-4</v>
      </c>
      <c r="AJ19" s="227">
        <v>2.007160344851756E-4</v>
      </c>
      <c r="AK19" s="227">
        <v>2.711638478049811E-4</v>
      </c>
      <c r="AL19" s="227">
        <v>4.3353900112839397E-3</v>
      </c>
      <c r="AM19" s="227">
        <v>1.946437976683187E-4</v>
      </c>
      <c r="AN19" s="227">
        <v>1.2948696634426085E-4</v>
      </c>
      <c r="AO19" s="227">
        <v>2.7802050566358281E-4</v>
      </c>
      <c r="AP19" s="229">
        <v>1.0669970394408808</v>
      </c>
    </row>
    <row r="20" spans="1:42" s="5" customFormat="1" ht="12">
      <c r="A20" s="10" t="s">
        <v>8</v>
      </c>
      <c r="B20" s="9" t="s">
        <v>278</v>
      </c>
      <c r="C20" s="227">
        <v>1.5703153330419868E-4</v>
      </c>
      <c r="D20" s="227">
        <v>1.2785477400691742E-4</v>
      </c>
      <c r="E20" s="227">
        <v>1.2195838567711667E-4</v>
      </c>
      <c r="F20" s="227">
        <v>1.183129101521196E-3</v>
      </c>
      <c r="G20" s="227">
        <v>1.801557207596259E-4</v>
      </c>
      <c r="H20" s="227">
        <v>1.4833484965199283E-4</v>
      </c>
      <c r="I20" s="227">
        <v>1.5343390718310367E-4</v>
      </c>
      <c r="J20" s="227">
        <v>2.3261346448675196E-4</v>
      </c>
      <c r="K20" s="227">
        <v>7.0693355474415863E-5</v>
      </c>
      <c r="L20" s="227">
        <v>7.2636055845767648E-4</v>
      </c>
      <c r="M20" s="227">
        <v>4.9511823570544454E-4</v>
      </c>
      <c r="N20" s="227">
        <v>1.1355099637277371E-4</v>
      </c>
      <c r="O20" s="227">
        <v>1.312870061553095E-4</v>
      </c>
      <c r="P20" s="227">
        <v>2.7494468688564055E-4</v>
      </c>
      <c r="Q20" s="227">
        <v>9.030080635606104E-4</v>
      </c>
      <c r="R20" s="227">
        <v>1.0344533994745773</v>
      </c>
      <c r="S20" s="227">
        <v>5.9195048197334453E-4</v>
      </c>
      <c r="T20" s="227">
        <v>8.120893020106475E-4</v>
      </c>
      <c r="U20" s="227">
        <v>5.6137364878957371E-4</v>
      </c>
      <c r="V20" s="227">
        <v>3.0005114981618763E-4</v>
      </c>
      <c r="W20" s="227">
        <v>5.0009968931488734E-4</v>
      </c>
      <c r="X20" s="227">
        <v>2.2921162347690961E-4</v>
      </c>
      <c r="Y20" s="227">
        <v>4.0398835531241451E-4</v>
      </c>
      <c r="Z20" s="227">
        <v>2.2087063027281356E-4</v>
      </c>
      <c r="AA20" s="227">
        <v>6.710348898960576E-4</v>
      </c>
      <c r="AB20" s="227">
        <v>3.0250162906617279E-4</v>
      </c>
      <c r="AC20" s="227">
        <v>4.0146077280452536E-4</v>
      </c>
      <c r="AD20" s="227">
        <v>4.4706505787951695E-4</v>
      </c>
      <c r="AE20" s="227">
        <v>1.2939206298720005E-4</v>
      </c>
      <c r="AF20" s="227">
        <v>3.0217257901118049E-4</v>
      </c>
      <c r="AG20" s="227">
        <v>5.9340138550201076E-4</v>
      </c>
      <c r="AH20" s="227">
        <v>3.6705333791971868E-4</v>
      </c>
      <c r="AI20" s="227">
        <v>2.6927746997906711E-4</v>
      </c>
      <c r="AJ20" s="227">
        <v>2.0399899145743481E-4</v>
      </c>
      <c r="AK20" s="227">
        <v>3.1393423515998733E-4</v>
      </c>
      <c r="AL20" s="227">
        <v>5.2267577172941298E-3</v>
      </c>
      <c r="AM20" s="227">
        <v>1.9950597073196697E-4</v>
      </c>
      <c r="AN20" s="227">
        <v>9.8078212296550651E-5</v>
      </c>
      <c r="AO20" s="227">
        <v>2.9919428055400345E-4</v>
      </c>
      <c r="AP20" s="229">
        <v>1.0529173375872862</v>
      </c>
    </row>
    <row r="21" spans="1:42" s="5" customFormat="1" ht="12">
      <c r="A21" s="10" t="s">
        <v>9</v>
      </c>
      <c r="B21" s="9" t="s">
        <v>279</v>
      </c>
      <c r="C21" s="227">
        <v>5.8956756152399683E-4</v>
      </c>
      <c r="D21" s="227">
        <v>1.2036733553758712E-4</v>
      </c>
      <c r="E21" s="227">
        <v>1.4437418739258415E-4</v>
      </c>
      <c r="F21" s="227">
        <v>4.9957863246801056E-4</v>
      </c>
      <c r="G21" s="227">
        <v>1.9077031376705253E-4</v>
      </c>
      <c r="H21" s="227">
        <v>1.5388437354835047E-4</v>
      </c>
      <c r="I21" s="227">
        <v>1.5047966818281352E-4</v>
      </c>
      <c r="J21" s="227">
        <v>2.1129295432225953E-4</v>
      </c>
      <c r="K21" s="227">
        <v>5.6807890363992759E-5</v>
      </c>
      <c r="L21" s="227">
        <v>1.6171034229368753E-4</v>
      </c>
      <c r="M21" s="227">
        <v>2.399485160319307E-4</v>
      </c>
      <c r="N21" s="227">
        <v>8.8797120987908681E-5</v>
      </c>
      <c r="O21" s="227">
        <v>8.9789054025164839E-5</v>
      </c>
      <c r="P21" s="227">
        <v>1.5352649657986525E-4</v>
      </c>
      <c r="Q21" s="227">
        <v>1.2599136452313756E-3</v>
      </c>
      <c r="R21" s="227">
        <v>3.5776489012715662E-3</v>
      </c>
      <c r="S21" s="227">
        <v>1.0688711341921429</v>
      </c>
      <c r="T21" s="227">
        <v>2.3196044189580401E-4</v>
      </c>
      <c r="U21" s="227">
        <v>4.8271824143225313E-4</v>
      </c>
      <c r="V21" s="227">
        <v>4.2636155773548339E-4</v>
      </c>
      <c r="W21" s="227">
        <v>3.96405659123768E-4</v>
      </c>
      <c r="X21" s="227">
        <v>2.6892882978212098E-4</v>
      </c>
      <c r="Y21" s="227">
        <v>4.5863495572010416E-4</v>
      </c>
      <c r="Z21" s="227">
        <v>1.872486357243001E-4</v>
      </c>
      <c r="AA21" s="227">
        <v>5.821463495415968E-4</v>
      </c>
      <c r="AB21" s="227">
        <v>3.1583045924353325E-4</v>
      </c>
      <c r="AC21" s="227">
        <v>8.0096860165607901E-4</v>
      </c>
      <c r="AD21" s="227">
        <v>4.2527570695418483E-4</v>
      </c>
      <c r="AE21" s="227">
        <v>1.1622144781512516E-4</v>
      </c>
      <c r="AF21" s="227">
        <v>2.9824824346852353E-4</v>
      </c>
      <c r="AG21" s="227">
        <v>5.4394160533921543E-4</v>
      </c>
      <c r="AH21" s="227">
        <v>1.6271031226833066E-3</v>
      </c>
      <c r="AI21" s="227">
        <v>2.7688233301057522E-4</v>
      </c>
      <c r="AJ21" s="227">
        <v>5.607520987283861E-3</v>
      </c>
      <c r="AK21" s="227">
        <v>3.3111438245714199E-4</v>
      </c>
      <c r="AL21" s="227">
        <v>4.280885155452635E-3</v>
      </c>
      <c r="AM21" s="227">
        <v>4.4746395379627703E-4</v>
      </c>
      <c r="AN21" s="227">
        <v>1.2481759762212576E-2</v>
      </c>
      <c r="AO21" s="227">
        <v>5.9562708160150956E-4</v>
      </c>
      <c r="AP21" s="229">
        <v>1.1077428386996013</v>
      </c>
    </row>
    <row r="22" spans="1:42" s="5" customFormat="1" ht="12">
      <c r="A22" s="10" t="s">
        <v>10</v>
      </c>
      <c r="B22" s="9" t="s">
        <v>280</v>
      </c>
      <c r="C22" s="227">
        <v>1.2086247930160075E-4</v>
      </c>
      <c r="D22" s="227">
        <v>8.4206941154693824E-5</v>
      </c>
      <c r="E22" s="227">
        <v>1.045855750226634E-4</v>
      </c>
      <c r="F22" s="227">
        <v>4.0513198797116444E-4</v>
      </c>
      <c r="G22" s="227">
        <v>1.3040791574944226E-4</v>
      </c>
      <c r="H22" s="227">
        <v>1.0842849615970773E-4</v>
      </c>
      <c r="I22" s="227">
        <v>1.0723672970815116E-4</v>
      </c>
      <c r="J22" s="227">
        <v>1.6543886281200482E-4</v>
      </c>
      <c r="K22" s="227">
        <v>4.3195410078559118E-5</v>
      </c>
      <c r="L22" s="227">
        <v>1.2388694594827322E-4</v>
      </c>
      <c r="M22" s="227">
        <v>1.8621708085233158E-4</v>
      </c>
      <c r="N22" s="227">
        <v>6.6008588674337475E-5</v>
      </c>
      <c r="O22" s="227">
        <v>7.1916397783070555E-5</v>
      </c>
      <c r="P22" s="227">
        <v>9.9934726816428791E-4</v>
      </c>
      <c r="Q22" s="227">
        <v>6.0204347311042824E-4</v>
      </c>
      <c r="R22" s="227">
        <v>1.4919989758124396E-3</v>
      </c>
      <c r="S22" s="227">
        <v>1.8865733741355219E-2</v>
      </c>
      <c r="T22" s="227">
        <v>1.0399976077819841</v>
      </c>
      <c r="U22" s="227">
        <v>1.1083512242775536E-2</v>
      </c>
      <c r="V22" s="227">
        <v>3.9544573216941888E-2</v>
      </c>
      <c r="W22" s="227">
        <v>1.1699589926254187E-3</v>
      </c>
      <c r="X22" s="227">
        <v>3.4116337246956123E-4</v>
      </c>
      <c r="Y22" s="227">
        <v>3.7738085949558714E-4</v>
      </c>
      <c r="Z22" s="227">
        <v>1.5136779086799234E-4</v>
      </c>
      <c r="AA22" s="227">
        <v>4.3010860279020665E-4</v>
      </c>
      <c r="AB22" s="227">
        <v>2.2441831043533815E-4</v>
      </c>
      <c r="AC22" s="227">
        <v>3.0173606952722592E-4</v>
      </c>
      <c r="AD22" s="227">
        <v>3.3392739366290775E-4</v>
      </c>
      <c r="AE22" s="227">
        <v>9.3581888153873631E-5</v>
      </c>
      <c r="AF22" s="227">
        <v>2.162576815641644E-4</v>
      </c>
      <c r="AG22" s="227">
        <v>5.3592040148172759E-4</v>
      </c>
      <c r="AH22" s="227">
        <v>5.3683383536213939E-4</v>
      </c>
      <c r="AI22" s="227">
        <v>4.0298012235873685E-4</v>
      </c>
      <c r="AJ22" s="227">
        <v>2.4660622618175401E-4</v>
      </c>
      <c r="AK22" s="227">
        <v>2.4435880715832257E-4</v>
      </c>
      <c r="AL22" s="227">
        <v>3.5630531595579602E-3</v>
      </c>
      <c r="AM22" s="227">
        <v>1.5455858869355211E-4</v>
      </c>
      <c r="AN22" s="227">
        <v>4.7107755796461934E-3</v>
      </c>
      <c r="AO22" s="227">
        <v>2.8564580564763509E-4</v>
      </c>
      <c r="AP22" s="229">
        <v>1.1286229735990401</v>
      </c>
    </row>
    <row r="23" spans="1:42" s="5" customFormat="1" ht="12">
      <c r="A23" s="10" t="s">
        <v>11</v>
      </c>
      <c r="B23" s="9" t="s">
        <v>35</v>
      </c>
      <c r="C23" s="227">
        <v>1.588697686858531E-4</v>
      </c>
      <c r="D23" s="227">
        <v>9.6681734307437153E-5</v>
      </c>
      <c r="E23" s="227">
        <v>6.3286243517466311E-4</v>
      </c>
      <c r="F23" s="227">
        <v>5.6248936241649395E-4</v>
      </c>
      <c r="G23" s="227">
        <v>1.6452592322895149E-4</v>
      </c>
      <c r="H23" s="227">
        <v>1.3536541166477901E-4</v>
      </c>
      <c r="I23" s="227">
        <v>1.6558990008257532E-4</v>
      </c>
      <c r="J23" s="227">
        <v>2.087404455633902E-4</v>
      </c>
      <c r="K23" s="227">
        <v>5.9372620480703886E-5</v>
      </c>
      <c r="L23" s="227">
        <v>1.6994785959005058E-4</v>
      </c>
      <c r="M23" s="227">
        <v>2.5221759924254258E-4</v>
      </c>
      <c r="N23" s="227">
        <v>9.925410935074933E-5</v>
      </c>
      <c r="O23" s="227">
        <v>9.504097089329859E-5</v>
      </c>
      <c r="P23" s="227">
        <v>4.1149920745351944E-4</v>
      </c>
      <c r="Q23" s="227">
        <v>7.3362104657480817E-3</v>
      </c>
      <c r="R23" s="227">
        <v>6.8086342014501899E-3</v>
      </c>
      <c r="S23" s="227">
        <v>7.678671978994237E-3</v>
      </c>
      <c r="T23" s="227">
        <v>1.2726760418390892E-2</v>
      </c>
      <c r="U23" s="227">
        <v>1.0463832741219565</v>
      </c>
      <c r="V23" s="227">
        <v>8.0216238035516491E-3</v>
      </c>
      <c r="W23" s="227">
        <v>7.9365245126386038E-3</v>
      </c>
      <c r="X23" s="227">
        <v>6.1017929248250488E-4</v>
      </c>
      <c r="Y23" s="227">
        <v>2.9210306242030064E-3</v>
      </c>
      <c r="Z23" s="227">
        <v>2.3024766224546207E-4</v>
      </c>
      <c r="AA23" s="227">
        <v>6.756498819009808E-4</v>
      </c>
      <c r="AB23" s="227">
        <v>2.7696214998323331E-4</v>
      </c>
      <c r="AC23" s="227">
        <v>4.1680759030553671E-4</v>
      </c>
      <c r="AD23" s="227">
        <v>3.8536818987150293E-4</v>
      </c>
      <c r="AE23" s="227">
        <v>1.3687031305971179E-4</v>
      </c>
      <c r="AF23" s="227">
        <v>3.5101178391950351E-4</v>
      </c>
      <c r="AG23" s="227">
        <v>5.4036134173067322E-4</v>
      </c>
      <c r="AH23" s="227">
        <v>8.5090539954120687E-4</v>
      </c>
      <c r="AI23" s="227">
        <v>3.8233176869789974E-4</v>
      </c>
      <c r="AJ23" s="227">
        <v>2.4157118237431676E-4</v>
      </c>
      <c r="AK23" s="227">
        <v>2.7562201991194953E-4</v>
      </c>
      <c r="AL23" s="227">
        <v>4.3095715146550728E-3</v>
      </c>
      <c r="AM23" s="227">
        <v>2.3718690089978163E-4</v>
      </c>
      <c r="AN23" s="227">
        <v>2.367562682823371E-4</v>
      </c>
      <c r="AO23" s="227">
        <v>7.422401903085104E-4</v>
      </c>
      <c r="AP23" s="229">
        <v>1.1139248309252385</v>
      </c>
    </row>
    <row r="24" spans="1:42" s="5" customFormat="1" ht="12">
      <c r="A24" s="10" t="s">
        <v>12</v>
      </c>
      <c r="B24" s="9" t="s">
        <v>404</v>
      </c>
      <c r="C24" s="227">
        <v>2.2631198475974839E-5</v>
      </c>
      <c r="D24" s="227">
        <v>1.2687919387595478E-5</v>
      </c>
      <c r="E24" s="227">
        <v>2.8879402912579036E-5</v>
      </c>
      <c r="F24" s="227">
        <v>6.3428341097580929E-5</v>
      </c>
      <c r="G24" s="227">
        <v>2.7349253757335039E-5</v>
      </c>
      <c r="H24" s="227">
        <v>1.93316584661998E-5</v>
      </c>
      <c r="I24" s="227">
        <v>2.0667876989173787E-5</v>
      </c>
      <c r="J24" s="227">
        <v>3.2917283238641339E-5</v>
      </c>
      <c r="K24" s="227">
        <v>8.2079932922317379E-6</v>
      </c>
      <c r="L24" s="227">
        <v>2.266199115844723E-5</v>
      </c>
      <c r="M24" s="227">
        <v>3.2714157112887139E-5</v>
      </c>
      <c r="N24" s="227">
        <v>1.4064091960370128E-5</v>
      </c>
      <c r="O24" s="227">
        <v>1.299664741633888E-5</v>
      </c>
      <c r="P24" s="227">
        <v>2.8143688609805992E-5</v>
      </c>
      <c r="Q24" s="227">
        <v>1.3246309120140681E-4</v>
      </c>
      <c r="R24" s="227">
        <v>6.7296784685530543E-5</v>
      </c>
      <c r="S24" s="227">
        <v>2.9984670909042416E-5</v>
      </c>
      <c r="T24" s="227">
        <v>3.1705817038908611E-5</v>
      </c>
      <c r="U24" s="227">
        <v>3.3448006063728962E-5</v>
      </c>
      <c r="V24" s="227">
        <v>1.0031383005904579</v>
      </c>
      <c r="W24" s="227">
        <v>2.9774065257905997E-4</v>
      </c>
      <c r="X24" s="227">
        <v>3.9870802020290813E-5</v>
      </c>
      <c r="Y24" s="227">
        <v>4.2461046469560959E-4</v>
      </c>
      <c r="Z24" s="227">
        <v>3.3340025681993508E-5</v>
      </c>
      <c r="AA24" s="227">
        <v>7.7250185938708882E-5</v>
      </c>
      <c r="AB24" s="227">
        <v>3.9430353007147365E-5</v>
      </c>
      <c r="AC24" s="227">
        <v>1.0980866726695692E-4</v>
      </c>
      <c r="AD24" s="227">
        <v>8.0200947470058801E-5</v>
      </c>
      <c r="AE24" s="227">
        <v>3.3608429627803034E-5</v>
      </c>
      <c r="AF24" s="227">
        <v>6.7486889004247805E-5</v>
      </c>
      <c r="AG24" s="227">
        <v>1.0717059045086383E-4</v>
      </c>
      <c r="AH24" s="227">
        <v>3.4110678059432923E-4</v>
      </c>
      <c r="AI24" s="227">
        <v>5.9438034609868623E-5</v>
      </c>
      <c r="AJ24" s="227">
        <v>2.9883715358641997E-5</v>
      </c>
      <c r="AK24" s="227">
        <v>5.206156464402239E-5</v>
      </c>
      <c r="AL24" s="227">
        <v>4.9820721036389457E-4</v>
      </c>
      <c r="AM24" s="227">
        <v>5.3907756698288146E-5</v>
      </c>
      <c r="AN24" s="227">
        <v>1.920136978148343E-5</v>
      </c>
      <c r="AO24" s="227">
        <v>1.0852388982903964E-4</v>
      </c>
      <c r="AP24" s="229">
        <v>1.0062527287938545</v>
      </c>
    </row>
    <row r="25" spans="1:42" s="5" customFormat="1" ht="12">
      <c r="A25" s="10" t="s">
        <v>13</v>
      </c>
      <c r="B25" s="9" t="s">
        <v>197</v>
      </c>
      <c r="C25" s="227">
        <v>2.5213427218078827E-4</v>
      </c>
      <c r="D25" s="227">
        <v>1.9350496864484971E-4</v>
      </c>
      <c r="E25" s="227">
        <v>1.1343857813047276E-2</v>
      </c>
      <c r="F25" s="227">
        <v>7.6151497479528131E-4</v>
      </c>
      <c r="G25" s="227">
        <v>3.7325213011892174E-4</v>
      </c>
      <c r="H25" s="227">
        <v>2.1820512039139739E-4</v>
      </c>
      <c r="I25" s="227">
        <v>2.5287781629407784E-4</v>
      </c>
      <c r="J25" s="227">
        <v>3.2297786036694924E-4</v>
      </c>
      <c r="K25" s="227">
        <v>1.4174057605406755E-4</v>
      </c>
      <c r="L25" s="227">
        <v>2.4418234118015169E-4</v>
      </c>
      <c r="M25" s="227">
        <v>3.9348251667912517E-4</v>
      </c>
      <c r="N25" s="227">
        <v>1.6232374159623017E-4</v>
      </c>
      <c r="O25" s="227">
        <v>1.6064062824193187E-4</v>
      </c>
      <c r="P25" s="227">
        <v>2.2449461845757489E-4</v>
      </c>
      <c r="Q25" s="227">
        <v>2.3236414255502189E-4</v>
      </c>
      <c r="R25" s="227">
        <v>5.591621685496613E-4</v>
      </c>
      <c r="S25" s="227">
        <v>2.4544552391021616E-4</v>
      </c>
      <c r="T25" s="227">
        <v>2.570764301955945E-4</v>
      </c>
      <c r="U25" s="227">
        <v>2.3894236805896218E-4</v>
      </c>
      <c r="V25" s="227">
        <v>2.3446830915469698E-4</v>
      </c>
      <c r="W25" s="227">
        <v>1.0840033999943663</v>
      </c>
      <c r="X25" s="227">
        <v>5.0981021440603251E-4</v>
      </c>
      <c r="Y25" s="227">
        <v>5.0566810928938486E-4</v>
      </c>
      <c r="Z25" s="227">
        <v>3.3707324341008225E-4</v>
      </c>
      <c r="AA25" s="227">
        <v>7.3378959556343536E-4</v>
      </c>
      <c r="AB25" s="227">
        <v>4.5063751188129645E-4</v>
      </c>
      <c r="AC25" s="227">
        <v>5.0926173645601141E-4</v>
      </c>
      <c r="AD25" s="227">
        <v>5.7733894136384467E-4</v>
      </c>
      <c r="AE25" s="227">
        <v>1.5596493035662992E-4</v>
      </c>
      <c r="AF25" s="227">
        <v>3.8253624015937228E-3</v>
      </c>
      <c r="AG25" s="227">
        <v>7.2241109622641719E-4</v>
      </c>
      <c r="AH25" s="227">
        <v>1.5958830405593165E-3</v>
      </c>
      <c r="AI25" s="227">
        <v>3.668695003822875E-4</v>
      </c>
      <c r="AJ25" s="227">
        <v>2.6639238944773329E-4</v>
      </c>
      <c r="AK25" s="227">
        <v>4.241817145249965E-4</v>
      </c>
      <c r="AL25" s="227">
        <v>5.9636212235474112E-3</v>
      </c>
      <c r="AM25" s="227">
        <v>3.3467579464215854E-4</v>
      </c>
      <c r="AN25" s="227">
        <v>3.8016520110889225E-4</v>
      </c>
      <c r="AO25" s="227">
        <v>7.5647288553912717E-4</v>
      </c>
      <c r="AP25" s="229">
        <v>1.119231627845138</v>
      </c>
    </row>
    <row r="26" spans="1:42" s="5" customFormat="1" ht="12">
      <c r="A26" s="10" t="s">
        <v>14</v>
      </c>
      <c r="B26" s="9" t="s">
        <v>55</v>
      </c>
      <c r="C26" s="227">
        <v>5.4411964807516181E-4</v>
      </c>
      <c r="D26" s="227">
        <v>8.2528496323068892E-4</v>
      </c>
      <c r="E26" s="227">
        <v>1.7175467728059062E-3</v>
      </c>
      <c r="F26" s="227">
        <v>1.8567372730878349E-3</v>
      </c>
      <c r="G26" s="227">
        <v>2.2006961154988069E-3</v>
      </c>
      <c r="H26" s="227">
        <v>3.5920738362777865E-3</v>
      </c>
      <c r="I26" s="227">
        <v>3.7091239306718264E-3</v>
      </c>
      <c r="J26" s="227">
        <v>1.3329943741127363E-3</v>
      </c>
      <c r="K26" s="227">
        <v>2.605403638567841E-3</v>
      </c>
      <c r="L26" s="227">
        <v>7.6580829688626295E-4</v>
      </c>
      <c r="M26" s="227">
        <v>3.1184446326212598E-3</v>
      </c>
      <c r="N26" s="227">
        <v>2.4207269082178748E-3</v>
      </c>
      <c r="O26" s="227">
        <v>7.3980800524826662E-3</v>
      </c>
      <c r="P26" s="227">
        <v>1.7615040759084298E-3</v>
      </c>
      <c r="Q26" s="227">
        <v>6.1185201027727206E-4</v>
      </c>
      <c r="R26" s="227">
        <v>1.1251311991468183E-3</v>
      </c>
      <c r="S26" s="227">
        <v>2.6858783266007326E-3</v>
      </c>
      <c r="T26" s="227">
        <v>1.7246448534553127E-3</v>
      </c>
      <c r="U26" s="227">
        <v>1.0583213564039234E-3</v>
      </c>
      <c r="V26" s="227">
        <v>1.7369798397597507E-3</v>
      </c>
      <c r="W26" s="227">
        <v>8.3949818679672809E-4</v>
      </c>
      <c r="X26" s="227">
        <v>1.0123218855764986</v>
      </c>
      <c r="Y26" s="227">
        <v>1.1557222336946395E-3</v>
      </c>
      <c r="Z26" s="227">
        <v>2.9731715754039542E-3</v>
      </c>
      <c r="AA26" s="227">
        <v>1.590877013684966E-3</v>
      </c>
      <c r="AB26" s="227">
        <v>1.4638616851288132E-3</v>
      </c>
      <c r="AC26" s="227">
        <v>1.8361709977386957E-3</v>
      </c>
      <c r="AD26" s="227">
        <v>3.8392560663798817E-3</v>
      </c>
      <c r="AE26" s="227">
        <v>3.4838956327322684E-4</v>
      </c>
      <c r="AF26" s="227">
        <v>9.0991476838494525E-4</v>
      </c>
      <c r="AG26" s="227">
        <v>4.4829488741123021E-3</v>
      </c>
      <c r="AH26" s="227">
        <v>2.2405001593608217E-3</v>
      </c>
      <c r="AI26" s="227">
        <v>3.9743181300547284E-3</v>
      </c>
      <c r="AJ26" s="227">
        <v>1.1584426048266996E-3</v>
      </c>
      <c r="AK26" s="227">
        <v>1.065963746099073E-2</v>
      </c>
      <c r="AL26" s="227">
        <v>1.9477071214383684E-3</v>
      </c>
      <c r="AM26" s="227">
        <v>1.8164136332223515E-3</v>
      </c>
      <c r="AN26" s="227">
        <v>1.3644896217648111E-2</v>
      </c>
      <c r="AO26" s="227">
        <v>1.2920994155307885E-3</v>
      </c>
      <c r="AP26" s="229">
        <v>1.1112870633882581</v>
      </c>
    </row>
    <row r="27" spans="1:42" s="5" customFormat="1" ht="12">
      <c r="A27" s="10" t="s">
        <v>15</v>
      </c>
      <c r="B27" s="9" t="s">
        <v>36</v>
      </c>
      <c r="C27" s="227">
        <v>3.6074434362942187E-3</v>
      </c>
      <c r="D27" s="227">
        <v>1.6239220165755359E-3</v>
      </c>
      <c r="E27" s="227">
        <v>1.9384465715818549E-3</v>
      </c>
      <c r="F27" s="227">
        <v>8.9064542795783911E-3</v>
      </c>
      <c r="G27" s="227">
        <v>1.7081180892233661E-3</v>
      </c>
      <c r="H27" s="227">
        <v>2.8577693212027502E-3</v>
      </c>
      <c r="I27" s="227">
        <v>5.4990387179179043E-3</v>
      </c>
      <c r="J27" s="227">
        <v>4.956231762299263E-3</v>
      </c>
      <c r="K27" s="227">
        <v>1.8605076044392597E-3</v>
      </c>
      <c r="L27" s="227">
        <v>4.3479724946306813E-3</v>
      </c>
      <c r="M27" s="227">
        <v>7.4788488308285628E-3</v>
      </c>
      <c r="N27" s="227">
        <v>6.8587257261155665E-3</v>
      </c>
      <c r="O27" s="227">
        <v>4.3062627446039253E-3</v>
      </c>
      <c r="P27" s="227">
        <v>4.4985869979726556E-3</v>
      </c>
      <c r="Q27" s="227">
        <v>2.7476253746497991E-3</v>
      </c>
      <c r="R27" s="227">
        <v>2.6046048378398118E-3</v>
      </c>
      <c r="S27" s="227">
        <v>1.8324755050856544E-3</v>
      </c>
      <c r="T27" s="227">
        <v>3.9522880489686382E-3</v>
      </c>
      <c r="U27" s="227">
        <v>2.6430947091934617E-3</v>
      </c>
      <c r="V27" s="227">
        <v>2.4584081716406011E-3</v>
      </c>
      <c r="W27" s="227">
        <v>2.2380189746705782E-3</v>
      </c>
      <c r="X27" s="227">
        <v>2.8141543396553656E-3</v>
      </c>
      <c r="Y27" s="227">
        <v>1.001843774679579</v>
      </c>
      <c r="Z27" s="227">
        <v>1.8134372949947367E-2</v>
      </c>
      <c r="AA27" s="227">
        <v>3.3595537632218883E-2</v>
      </c>
      <c r="AB27" s="227">
        <v>5.7028659064913088E-3</v>
      </c>
      <c r="AC27" s="227">
        <v>4.7494930783924284E-3</v>
      </c>
      <c r="AD27" s="227">
        <v>3.4277765469540038E-3</v>
      </c>
      <c r="AE27" s="227">
        <v>9.6677320570699513E-3</v>
      </c>
      <c r="AF27" s="227">
        <v>7.1681938190852222E-3</v>
      </c>
      <c r="AG27" s="227">
        <v>3.4853032162222245E-3</v>
      </c>
      <c r="AH27" s="227">
        <v>9.8752222286865986E-3</v>
      </c>
      <c r="AI27" s="227">
        <v>6.4586009861428099E-3</v>
      </c>
      <c r="AJ27" s="227">
        <v>3.3677415911316268E-3</v>
      </c>
      <c r="AK27" s="227">
        <v>2.4336361520743703E-3</v>
      </c>
      <c r="AL27" s="227">
        <v>2.0684298367335797E-3</v>
      </c>
      <c r="AM27" s="227">
        <v>3.9277149715158379E-3</v>
      </c>
      <c r="AN27" s="227">
        <v>1.6674245627439754E-3</v>
      </c>
      <c r="AO27" s="227">
        <v>3.6241872902588734E-3</v>
      </c>
      <c r="AP27" s="229">
        <v>1.202937006060216</v>
      </c>
    </row>
    <row r="28" spans="1:42" s="5" customFormat="1" ht="12">
      <c r="A28" s="10" t="s">
        <v>16</v>
      </c>
      <c r="B28" s="9" t="s">
        <v>198</v>
      </c>
      <c r="C28" s="227">
        <v>1.372885957219222E-2</v>
      </c>
      <c r="D28" s="227">
        <v>5.4597913494517369E-3</v>
      </c>
      <c r="E28" s="227">
        <v>8.7035333325971038E-3</v>
      </c>
      <c r="F28" s="227">
        <v>3.3874781313396871E-2</v>
      </c>
      <c r="G28" s="227">
        <v>2.1377660986094539E-2</v>
      </c>
      <c r="H28" s="227">
        <v>3.1652053977862721E-2</v>
      </c>
      <c r="I28" s="227">
        <v>5.7629424794246521E-2</v>
      </c>
      <c r="J28" s="227">
        <v>4.7312696458689261E-2</v>
      </c>
      <c r="K28" s="227">
        <v>1.3902222847236835E-2</v>
      </c>
      <c r="L28" s="227">
        <v>4.052658750029093E-2</v>
      </c>
      <c r="M28" s="227">
        <v>6.7056043289056524E-2</v>
      </c>
      <c r="N28" s="227">
        <v>7.747057587135453E-2</v>
      </c>
      <c r="O28" s="227">
        <v>5.3342359255675174E-2</v>
      </c>
      <c r="P28" s="227">
        <v>3.5006370017441071E-2</v>
      </c>
      <c r="Q28" s="227">
        <v>1.8960611994853459E-2</v>
      </c>
      <c r="R28" s="227">
        <v>1.6457194923994323E-2</v>
      </c>
      <c r="S28" s="227">
        <v>1.7298420965711353E-2</v>
      </c>
      <c r="T28" s="227">
        <v>3.4114530816774236E-2</v>
      </c>
      <c r="U28" s="227">
        <v>1.675054922367248E-2</v>
      </c>
      <c r="V28" s="227">
        <v>9.2466448413475628E-3</v>
      </c>
      <c r="W28" s="227">
        <v>2.3589952188863395E-2</v>
      </c>
      <c r="X28" s="227">
        <v>2.1338356067302475E-2</v>
      </c>
      <c r="Y28" s="227">
        <v>9.6600419850454908E-3</v>
      </c>
      <c r="Z28" s="227">
        <v>1.1016171836105877</v>
      </c>
      <c r="AA28" s="227">
        <v>5.6932193266763229E-2</v>
      </c>
      <c r="AB28" s="227">
        <v>0.10389914718077077</v>
      </c>
      <c r="AC28" s="227">
        <v>3.3217069273550448E-2</v>
      </c>
      <c r="AD28" s="227">
        <v>8.0632117819279727E-3</v>
      </c>
      <c r="AE28" s="227">
        <v>5.1602965261050163E-3</v>
      </c>
      <c r="AF28" s="227">
        <v>1.9911506091783632E-2</v>
      </c>
      <c r="AG28" s="227">
        <v>9.9238231271667234E-3</v>
      </c>
      <c r="AH28" s="227">
        <v>1.7911809861211693E-2</v>
      </c>
      <c r="AI28" s="227">
        <v>2.3362237518208092E-2</v>
      </c>
      <c r="AJ28" s="227">
        <v>1.7460960357718252E-2</v>
      </c>
      <c r="AK28" s="227">
        <v>7.9377223068208824E-3</v>
      </c>
      <c r="AL28" s="227">
        <v>8.6000842132037195E-3</v>
      </c>
      <c r="AM28" s="227">
        <v>4.4819706791561734E-2</v>
      </c>
      <c r="AN28" s="227">
        <v>1.1402265385053562E-2</v>
      </c>
      <c r="AO28" s="227">
        <v>1.3161855212540907E-2</v>
      </c>
      <c r="AP28" s="229">
        <v>2.1578403360781251</v>
      </c>
    </row>
    <row r="29" spans="1:42" s="5" customFormat="1" ht="12">
      <c r="A29" s="10" t="s">
        <v>17</v>
      </c>
      <c r="B29" s="9" t="s">
        <v>281</v>
      </c>
      <c r="C29" s="227">
        <v>1.47162499801988E-3</v>
      </c>
      <c r="D29" s="227">
        <v>2.7874767972290657E-4</v>
      </c>
      <c r="E29" s="227">
        <v>7.3978621613727679E-4</v>
      </c>
      <c r="F29" s="227">
        <v>5.1031161558825512E-3</v>
      </c>
      <c r="G29" s="227">
        <v>2.869873141032396E-3</v>
      </c>
      <c r="H29" s="227">
        <v>1.9899504067578608E-3</v>
      </c>
      <c r="I29" s="227">
        <v>2.9574919767279637E-3</v>
      </c>
      <c r="J29" s="227">
        <v>3.0709404688675701E-3</v>
      </c>
      <c r="K29" s="227">
        <v>2.1356210433697929E-3</v>
      </c>
      <c r="L29" s="227">
        <v>1.4597075505991758E-3</v>
      </c>
      <c r="M29" s="227">
        <v>2.0297711182629009E-3</v>
      </c>
      <c r="N29" s="227">
        <v>1.9460745491437833E-3</v>
      </c>
      <c r="O29" s="227">
        <v>1.3867767981648232E-3</v>
      </c>
      <c r="P29" s="227">
        <v>1.1978831964521278E-3</v>
      </c>
      <c r="Q29" s="227">
        <v>8.8861705854501982E-4</v>
      </c>
      <c r="R29" s="227">
        <v>8.9237807276765051E-4</v>
      </c>
      <c r="S29" s="227">
        <v>8.3126182952715033E-4</v>
      </c>
      <c r="T29" s="227">
        <v>2.4388533280354846E-3</v>
      </c>
      <c r="U29" s="227">
        <v>1.0089364518241198E-3</v>
      </c>
      <c r="V29" s="227">
        <v>5.6616351238958276E-4</v>
      </c>
      <c r="W29" s="227">
        <v>9.7917975792673781E-4</v>
      </c>
      <c r="X29" s="227">
        <v>1.6769613997458539E-3</v>
      </c>
      <c r="Y29" s="227">
        <v>1.4308916191378776E-3</v>
      </c>
      <c r="Z29" s="227">
        <v>1.4288784454438974E-3</v>
      </c>
      <c r="AA29" s="227">
        <v>1.0914060347653964</v>
      </c>
      <c r="AB29" s="227">
        <v>1.06047288506629E-2</v>
      </c>
      <c r="AC29" s="227">
        <v>3.9126378906131579E-3</v>
      </c>
      <c r="AD29" s="227">
        <v>1.8715738439421942E-3</v>
      </c>
      <c r="AE29" s="227">
        <v>6.2698500834150873E-4</v>
      </c>
      <c r="AF29" s="227">
        <v>2.9573629293432402E-3</v>
      </c>
      <c r="AG29" s="227">
        <v>4.2379216325943801E-3</v>
      </c>
      <c r="AH29" s="227">
        <v>5.1518796839987013E-3</v>
      </c>
      <c r="AI29" s="227">
        <v>9.6233272030557104E-3</v>
      </c>
      <c r="AJ29" s="227">
        <v>5.7155445719474672E-3</v>
      </c>
      <c r="AK29" s="227">
        <v>2.9874543431067709E-3</v>
      </c>
      <c r="AL29" s="227">
        <v>1.3728119453581379E-3</v>
      </c>
      <c r="AM29" s="227">
        <v>1.0176960608985717E-2</v>
      </c>
      <c r="AN29" s="227">
        <v>9.5329557917053504E-4</v>
      </c>
      <c r="AO29" s="227">
        <v>3.6958458852676961E-3</v>
      </c>
      <c r="AP29" s="229">
        <v>1.1960738515162688</v>
      </c>
    </row>
    <row r="30" spans="1:42" s="5" customFormat="1" ht="12">
      <c r="A30" s="10" t="s">
        <v>18</v>
      </c>
      <c r="B30" s="9" t="s">
        <v>282</v>
      </c>
      <c r="C30" s="227">
        <v>9.0728183329434424E-4</v>
      </c>
      <c r="D30" s="227">
        <v>2.8629195240053885E-4</v>
      </c>
      <c r="E30" s="227">
        <v>4.8517771599275976E-4</v>
      </c>
      <c r="F30" s="227">
        <v>2.9857035809088359E-3</v>
      </c>
      <c r="G30" s="227">
        <v>1.228849892798662E-3</v>
      </c>
      <c r="H30" s="227">
        <v>6.9417542841126198E-4</v>
      </c>
      <c r="I30" s="227">
        <v>1.7795922278968938E-3</v>
      </c>
      <c r="J30" s="227">
        <v>3.0487724018701274E-3</v>
      </c>
      <c r="K30" s="227">
        <v>4.1984194722150344E-4</v>
      </c>
      <c r="L30" s="227">
        <v>6.2500992022900914E-4</v>
      </c>
      <c r="M30" s="227">
        <v>3.0162584346188799E-3</v>
      </c>
      <c r="N30" s="227">
        <v>8.4931140356163761E-4</v>
      </c>
      <c r="O30" s="227">
        <v>6.361410323376921E-4</v>
      </c>
      <c r="P30" s="227">
        <v>6.2647252917526262E-4</v>
      </c>
      <c r="Q30" s="227">
        <v>6.4935766071640003E-4</v>
      </c>
      <c r="R30" s="227">
        <v>4.6418019536690003E-4</v>
      </c>
      <c r="S30" s="227">
        <v>5.4192069715122985E-4</v>
      </c>
      <c r="T30" s="227">
        <v>1.0007291591710933E-3</v>
      </c>
      <c r="U30" s="227">
        <v>5.708473039598874E-4</v>
      </c>
      <c r="V30" s="227">
        <v>4.8621377858128277E-4</v>
      </c>
      <c r="W30" s="227">
        <v>2.6553569179038586E-3</v>
      </c>
      <c r="X30" s="227">
        <v>9.3765479669883842E-4</v>
      </c>
      <c r="Y30" s="227">
        <v>2.2728624096641174E-3</v>
      </c>
      <c r="Z30" s="227">
        <v>6.5786886098231868E-3</v>
      </c>
      <c r="AA30" s="227">
        <v>2.8457113792260832E-3</v>
      </c>
      <c r="AB30" s="227">
        <v>1.0014032601854546</v>
      </c>
      <c r="AC30" s="227">
        <v>1.9786306733223262E-3</v>
      </c>
      <c r="AD30" s="227">
        <v>3.548416237785945E-3</v>
      </c>
      <c r="AE30" s="227">
        <v>3.6835866554472469E-4</v>
      </c>
      <c r="AF30" s="227">
        <v>6.3279515216550846E-3</v>
      </c>
      <c r="AG30" s="227">
        <v>6.6530944015913349E-3</v>
      </c>
      <c r="AH30" s="227">
        <v>2.7880426842018975E-2</v>
      </c>
      <c r="AI30" s="227">
        <v>5.1478213726896963E-3</v>
      </c>
      <c r="AJ30" s="227">
        <v>4.0085992701967147E-3</v>
      </c>
      <c r="AK30" s="227">
        <v>6.5622223883505745E-4</v>
      </c>
      <c r="AL30" s="227">
        <v>7.3765248151258294E-4</v>
      </c>
      <c r="AM30" s="227">
        <v>1.6800847609704902E-2</v>
      </c>
      <c r="AN30" s="227">
        <v>8.9310935892093486E-4</v>
      </c>
      <c r="AO30" s="227">
        <v>2.0774332986444363E-2</v>
      </c>
      <c r="AP30" s="229">
        <v>1.1337711270546571</v>
      </c>
    </row>
    <row r="31" spans="1:42" s="5" customFormat="1" ht="12">
      <c r="A31" s="10" t="s">
        <v>19</v>
      </c>
      <c r="B31" s="9" t="s">
        <v>283</v>
      </c>
      <c r="C31" s="227">
        <v>3.3508699143652822E-2</v>
      </c>
      <c r="D31" s="227">
        <v>8.0664429770009628E-3</v>
      </c>
      <c r="E31" s="227">
        <v>3.1147992272025676E-2</v>
      </c>
      <c r="F31" s="227">
        <v>2.2029065550050513E-2</v>
      </c>
      <c r="G31" s="227">
        <v>3.9389282920654391E-2</v>
      </c>
      <c r="H31" s="227">
        <v>3.6389550302685376E-2</v>
      </c>
      <c r="I31" s="227">
        <v>4.4450886493340738E-2</v>
      </c>
      <c r="J31" s="227">
        <v>2.3692823603999463E-2</v>
      </c>
      <c r="K31" s="227">
        <v>9.5259325359534647E-3</v>
      </c>
      <c r="L31" s="227">
        <v>2.7458752850777601E-2</v>
      </c>
      <c r="M31" s="227">
        <v>1.911575355156837E-2</v>
      </c>
      <c r="N31" s="227">
        <v>1.5706866990359142E-2</v>
      </c>
      <c r="O31" s="227">
        <v>1.7811238304479622E-2</v>
      </c>
      <c r="P31" s="227">
        <v>2.2206420262051548E-2</v>
      </c>
      <c r="Q31" s="227">
        <v>2.2420818900950209E-2</v>
      </c>
      <c r="R31" s="227">
        <v>2.0599571955866633E-2</v>
      </c>
      <c r="S31" s="227">
        <v>2.8280020770268973E-2</v>
      </c>
      <c r="T31" s="227">
        <v>2.1374109068560791E-2</v>
      </c>
      <c r="U31" s="227">
        <v>2.6259429217757715E-2</v>
      </c>
      <c r="V31" s="227">
        <v>2.2056040360430802E-2</v>
      </c>
      <c r="W31" s="227">
        <v>2.1187985964968709E-2</v>
      </c>
      <c r="X31" s="227">
        <v>3.6736072357571994E-2</v>
      </c>
      <c r="Y31" s="227">
        <v>2.8213065681712744E-2</v>
      </c>
      <c r="Z31" s="227">
        <v>1.195932284668292E-2</v>
      </c>
      <c r="AA31" s="227">
        <v>1.3335270593487141E-2</v>
      </c>
      <c r="AB31" s="227">
        <v>1.0384608259813714E-2</v>
      </c>
      <c r="AC31" s="227">
        <v>1.0084652325519647</v>
      </c>
      <c r="AD31" s="227">
        <v>5.1215812669754973E-3</v>
      </c>
      <c r="AE31" s="227">
        <v>1.6241803393381138E-3</v>
      </c>
      <c r="AF31" s="227">
        <v>6.6555008879849277E-3</v>
      </c>
      <c r="AG31" s="227">
        <v>8.3107910392478408E-3</v>
      </c>
      <c r="AH31" s="227">
        <v>7.192700685152288E-3</v>
      </c>
      <c r="AI31" s="227">
        <v>1.0760923061911891E-2</v>
      </c>
      <c r="AJ31" s="227">
        <v>2.5246404738263842E-2</v>
      </c>
      <c r="AK31" s="227">
        <v>1.9145496405609926E-2</v>
      </c>
      <c r="AL31" s="227">
        <v>1.3657752383181022E-2</v>
      </c>
      <c r="AM31" s="227">
        <v>3.8675679994892444E-2</v>
      </c>
      <c r="AN31" s="227">
        <v>0.10434879013253558</v>
      </c>
      <c r="AO31" s="227">
        <v>8.3476484985881508E-3</v>
      </c>
      <c r="AP31" s="229">
        <v>1.8708587057223185</v>
      </c>
    </row>
    <row r="32" spans="1:42" s="5" customFormat="1" ht="12">
      <c r="A32" s="10" t="s">
        <v>20</v>
      </c>
      <c r="B32" s="9" t="s">
        <v>37</v>
      </c>
      <c r="C32" s="227">
        <v>9.0192220847186665E-3</v>
      </c>
      <c r="D32" s="227">
        <v>1.0621691146556313E-2</v>
      </c>
      <c r="E32" s="227">
        <v>1.1211924112812372E-2</v>
      </c>
      <c r="F32" s="227">
        <v>5.6191888003458861E-2</v>
      </c>
      <c r="G32" s="227">
        <v>8.1531684102454632E-3</v>
      </c>
      <c r="H32" s="227">
        <v>1.9142625717299626E-2</v>
      </c>
      <c r="I32" s="227">
        <v>1.2685685155954779E-2</v>
      </c>
      <c r="J32" s="227">
        <v>9.0844556386391936E-3</v>
      </c>
      <c r="K32" s="227">
        <v>6.2099620384632121E-3</v>
      </c>
      <c r="L32" s="227">
        <v>6.0480665192227112E-3</v>
      </c>
      <c r="M32" s="227">
        <v>1.265455463869259E-2</v>
      </c>
      <c r="N32" s="227">
        <v>7.6741770124557638E-3</v>
      </c>
      <c r="O32" s="227">
        <v>9.5425584333676088E-3</v>
      </c>
      <c r="P32" s="227">
        <v>1.34121574620707E-2</v>
      </c>
      <c r="Q32" s="227">
        <v>1.0031875040071806E-2</v>
      </c>
      <c r="R32" s="227">
        <v>8.2654686293440662E-3</v>
      </c>
      <c r="S32" s="227">
        <v>9.7159504342289107E-3</v>
      </c>
      <c r="T32" s="227">
        <v>7.2712212802822857E-3</v>
      </c>
      <c r="U32" s="227">
        <v>7.7298749614563437E-3</v>
      </c>
      <c r="V32" s="227">
        <v>5.6841822909136676E-3</v>
      </c>
      <c r="W32" s="227">
        <v>1.13469603199291E-2</v>
      </c>
      <c r="X32" s="227">
        <v>1.9582665609151988E-2</v>
      </c>
      <c r="Y32" s="227">
        <v>1.5010941962045188E-2</v>
      </c>
      <c r="Z32" s="227">
        <v>1.6812744875865072E-2</v>
      </c>
      <c r="AA32" s="227">
        <v>2.8455856075440784E-2</v>
      </c>
      <c r="AB32" s="227">
        <v>3.0792312777696791E-2</v>
      </c>
      <c r="AC32" s="227">
        <v>1.9512981711778933E-2</v>
      </c>
      <c r="AD32" s="227">
        <v>1.042939092312009</v>
      </c>
      <c r="AE32" s="227">
        <v>7.0229754697727034E-2</v>
      </c>
      <c r="AF32" s="227">
        <v>2.1661099814524066E-2</v>
      </c>
      <c r="AG32" s="227">
        <v>1.0971360038068669E-2</v>
      </c>
      <c r="AH32" s="227">
        <v>2.1260761378500442E-2</v>
      </c>
      <c r="AI32" s="227">
        <v>9.8003812164397588E-3</v>
      </c>
      <c r="AJ32" s="227">
        <v>1.0636111404989483E-2</v>
      </c>
      <c r="AK32" s="227">
        <v>2.7899098074332045E-2</v>
      </c>
      <c r="AL32" s="227">
        <v>1.0346528779134213E-2</v>
      </c>
      <c r="AM32" s="227">
        <v>1.1106853388406043E-2</v>
      </c>
      <c r="AN32" s="227">
        <v>5.2675383938129141E-3</v>
      </c>
      <c r="AO32" s="227">
        <v>1.2761230810509261E-2</v>
      </c>
      <c r="AP32" s="229">
        <v>1.6367449826506162</v>
      </c>
    </row>
    <row r="33" spans="1:42" s="5" customFormat="1" ht="12">
      <c r="A33" s="10" t="s">
        <v>21</v>
      </c>
      <c r="B33" s="9" t="s">
        <v>38</v>
      </c>
      <c r="C33" s="227">
        <v>6.6964689388270522E-3</v>
      </c>
      <c r="D33" s="227">
        <v>2.1152081617486088E-3</v>
      </c>
      <c r="E33" s="227">
        <v>3.4288357645704199E-3</v>
      </c>
      <c r="F33" s="227">
        <v>1.1766060628861839E-2</v>
      </c>
      <c r="G33" s="227">
        <v>5.8276301305084221E-3</v>
      </c>
      <c r="H33" s="227">
        <v>6.2368666713877524E-3</v>
      </c>
      <c r="I33" s="227">
        <v>5.816411469579316E-3</v>
      </c>
      <c r="J33" s="227">
        <v>4.7825436488609435E-3</v>
      </c>
      <c r="K33" s="227">
        <v>1.98961672480633E-3</v>
      </c>
      <c r="L33" s="227">
        <v>5.5594378005107319E-3</v>
      </c>
      <c r="M33" s="227">
        <v>5.8777934784693901E-3</v>
      </c>
      <c r="N33" s="227">
        <v>3.7358570281102016E-3</v>
      </c>
      <c r="O33" s="227">
        <v>2.9720866420058995E-3</v>
      </c>
      <c r="P33" s="227">
        <v>6.0302425022861024E-3</v>
      </c>
      <c r="Q33" s="227">
        <v>4.7452995352789415E-3</v>
      </c>
      <c r="R33" s="227">
        <v>4.3452850502364963E-3</v>
      </c>
      <c r="S33" s="227">
        <v>5.0479689071570846E-3</v>
      </c>
      <c r="T33" s="227">
        <v>3.2963592503283479E-3</v>
      </c>
      <c r="U33" s="227">
        <v>5.1962356966551333E-3</v>
      </c>
      <c r="V33" s="227">
        <v>4.145810011068409E-3</v>
      </c>
      <c r="W33" s="227">
        <v>3.2565188150689445E-3</v>
      </c>
      <c r="X33" s="227">
        <v>6.5771594021375871E-3</v>
      </c>
      <c r="Y33" s="227">
        <v>8.5518507713134469E-3</v>
      </c>
      <c r="Z33" s="227">
        <v>8.5843153617600632E-3</v>
      </c>
      <c r="AA33" s="227">
        <v>5.4432203315277422E-3</v>
      </c>
      <c r="AB33" s="227">
        <v>5.8437936365891719E-3</v>
      </c>
      <c r="AC33" s="227">
        <v>2.9069604765757477E-2</v>
      </c>
      <c r="AD33" s="227">
        <v>1.8828663353141421E-2</v>
      </c>
      <c r="AE33" s="227">
        <v>1.0305938902094707</v>
      </c>
      <c r="AF33" s="227">
        <v>2.8544683644691159E-2</v>
      </c>
      <c r="AG33" s="227">
        <v>2.2603064059696584E-2</v>
      </c>
      <c r="AH33" s="227">
        <v>3.9500940171981382E-3</v>
      </c>
      <c r="AI33" s="227">
        <v>1.0853591382274024E-2</v>
      </c>
      <c r="AJ33" s="227">
        <v>1.9449500753214961E-2</v>
      </c>
      <c r="AK33" s="227">
        <v>2.1241587414461929E-2</v>
      </c>
      <c r="AL33" s="227">
        <v>9.8956962627634211E-3</v>
      </c>
      <c r="AM33" s="227">
        <v>1.6462100993755616E-2</v>
      </c>
      <c r="AN33" s="227">
        <v>5.814404816270032E-3</v>
      </c>
      <c r="AO33" s="227">
        <v>3.6119930592447197E-2</v>
      </c>
      <c r="AP33" s="229">
        <v>1.3912956886247971</v>
      </c>
    </row>
    <row r="34" spans="1:42" s="5" customFormat="1" ht="12">
      <c r="A34" s="10" t="s">
        <v>22</v>
      </c>
      <c r="B34" s="9" t="s">
        <v>409</v>
      </c>
      <c r="C34" s="227">
        <v>2.1417256715298219E-2</v>
      </c>
      <c r="D34" s="227">
        <v>2.1416326441447139E-2</v>
      </c>
      <c r="E34" s="227">
        <v>1.6759347550036517E-2</v>
      </c>
      <c r="F34" s="227">
        <v>2.5171710165915968E-2</v>
      </c>
      <c r="G34" s="227">
        <v>2.2385794171361727E-2</v>
      </c>
      <c r="H34" s="227">
        <v>1.5278463187352645E-2</v>
      </c>
      <c r="I34" s="227">
        <v>2.7413078508659885E-2</v>
      </c>
      <c r="J34" s="227">
        <v>1.8712673555919289E-2</v>
      </c>
      <c r="K34" s="227">
        <v>2.1870888002515319E-2</v>
      </c>
      <c r="L34" s="227">
        <v>1.4233519091049836E-2</v>
      </c>
      <c r="M34" s="227">
        <v>3.0693197574062237E-2</v>
      </c>
      <c r="N34" s="227">
        <v>1.7346413915021543E-2</v>
      </c>
      <c r="O34" s="227">
        <v>1.7039752020257551E-2</v>
      </c>
      <c r="P34" s="227">
        <v>1.6429065662635592E-2</v>
      </c>
      <c r="Q34" s="227">
        <v>1.4826833719896432E-2</v>
      </c>
      <c r="R34" s="227">
        <v>1.1515727045098923E-2</v>
      </c>
      <c r="S34" s="227">
        <v>1.6115709106521825E-2</v>
      </c>
      <c r="T34" s="227">
        <v>1.3063613882429704E-2</v>
      </c>
      <c r="U34" s="227">
        <v>1.5568745291329853E-2</v>
      </c>
      <c r="V34" s="227">
        <v>1.4612291793578319E-2</v>
      </c>
      <c r="W34" s="227">
        <v>1.2288531359705545E-2</v>
      </c>
      <c r="X34" s="227">
        <v>6.1093464610231678E-2</v>
      </c>
      <c r="Y34" s="227">
        <v>2.0952691181153345E-2</v>
      </c>
      <c r="Z34" s="227">
        <v>2.8204935162590105E-2</v>
      </c>
      <c r="AA34" s="227">
        <v>1.4803599943520842E-2</v>
      </c>
      <c r="AB34" s="227">
        <v>3.1568588805150913E-2</v>
      </c>
      <c r="AC34" s="227">
        <v>1.5854800898909175E-2</v>
      </c>
      <c r="AD34" s="227">
        <v>2.0721542303161183E-2</v>
      </c>
      <c r="AE34" s="227">
        <v>2.6655986861851499E-3</v>
      </c>
      <c r="AF34" s="227">
        <v>1.0481348241101027</v>
      </c>
      <c r="AG34" s="227">
        <v>1.469921996780009E-2</v>
      </c>
      <c r="AH34" s="227">
        <v>1.738121260535485E-2</v>
      </c>
      <c r="AI34" s="227">
        <v>1.4176703024947097E-2</v>
      </c>
      <c r="AJ34" s="227">
        <v>9.7843085962075887E-3</v>
      </c>
      <c r="AK34" s="227">
        <v>2.0289027206826217E-2</v>
      </c>
      <c r="AL34" s="227">
        <v>8.7403173111080448E-3</v>
      </c>
      <c r="AM34" s="227">
        <v>2.1375060154918427E-2</v>
      </c>
      <c r="AN34" s="227">
        <v>8.5450258690098202E-2</v>
      </c>
      <c r="AO34" s="227">
        <v>4.2611991277335518E-2</v>
      </c>
      <c r="AP34" s="229">
        <v>1.8626670832956949</v>
      </c>
    </row>
    <row r="35" spans="1:42" s="5" customFormat="1" ht="12">
      <c r="A35" s="10" t="s">
        <v>23</v>
      </c>
      <c r="B35" s="9" t="s">
        <v>199</v>
      </c>
      <c r="C35" s="227">
        <v>3.7751771626479869E-3</v>
      </c>
      <c r="D35" s="227">
        <v>1.8443795674269667E-3</v>
      </c>
      <c r="E35" s="227">
        <v>4.5748135523369267E-3</v>
      </c>
      <c r="F35" s="227">
        <v>6.9477025323754164E-3</v>
      </c>
      <c r="G35" s="227">
        <v>4.6209245894135893E-3</v>
      </c>
      <c r="H35" s="227">
        <v>5.0796624996150069E-3</v>
      </c>
      <c r="I35" s="227">
        <v>5.5071832867171575E-3</v>
      </c>
      <c r="J35" s="227">
        <v>7.8096747778361167E-3</v>
      </c>
      <c r="K35" s="227">
        <v>1.3324085998851138E-3</v>
      </c>
      <c r="L35" s="227">
        <v>5.0299204987808155E-3</v>
      </c>
      <c r="M35" s="227">
        <v>5.422228807244113E-3</v>
      </c>
      <c r="N35" s="227">
        <v>3.2872782717548489E-3</v>
      </c>
      <c r="O35" s="227">
        <v>3.2943610520189213E-3</v>
      </c>
      <c r="P35" s="227">
        <v>4.7924845182330473E-3</v>
      </c>
      <c r="Q35" s="227">
        <v>5.1443828321289797E-3</v>
      </c>
      <c r="R35" s="227">
        <v>7.1055493047999744E-3</v>
      </c>
      <c r="S35" s="227">
        <v>5.0244058066060537E-3</v>
      </c>
      <c r="T35" s="227">
        <v>5.2099444240329149E-3</v>
      </c>
      <c r="U35" s="227">
        <v>8.6216777131263109E-3</v>
      </c>
      <c r="V35" s="227">
        <v>8.8427106668949786E-3</v>
      </c>
      <c r="W35" s="227">
        <v>3.7251139542009096E-3</v>
      </c>
      <c r="X35" s="227">
        <v>5.8239287396907669E-3</v>
      </c>
      <c r="Y35" s="227">
        <v>7.0369422930742411E-3</v>
      </c>
      <c r="Z35" s="227">
        <v>7.0951248550966926E-3</v>
      </c>
      <c r="AA35" s="227">
        <v>2.5257594186990522E-2</v>
      </c>
      <c r="AB35" s="227">
        <v>8.3722289796002141E-3</v>
      </c>
      <c r="AC35" s="227">
        <v>2.0740314431131144E-2</v>
      </c>
      <c r="AD35" s="227">
        <v>3.0002594567250119E-2</v>
      </c>
      <c r="AE35" s="227">
        <v>4.091790010630778E-3</v>
      </c>
      <c r="AF35" s="227">
        <v>8.485636521070929E-3</v>
      </c>
      <c r="AG35" s="227">
        <v>1.0813159632719807</v>
      </c>
      <c r="AH35" s="227">
        <v>1.6313360280263079E-2</v>
      </c>
      <c r="AI35" s="227">
        <v>1.5857579604479342E-2</v>
      </c>
      <c r="AJ35" s="227">
        <v>7.7347102415474336E-3</v>
      </c>
      <c r="AK35" s="227">
        <v>3.351476164603738E-2</v>
      </c>
      <c r="AL35" s="227">
        <v>1.9722221327441676E-2</v>
      </c>
      <c r="AM35" s="227">
        <v>1.0285411777230972E-2</v>
      </c>
      <c r="AN35" s="227">
        <v>3.4394037765589931E-3</v>
      </c>
      <c r="AO35" s="227">
        <v>4.0319404827491571E-2</v>
      </c>
      <c r="AP35" s="229">
        <v>1.4524009557556428</v>
      </c>
    </row>
    <row r="36" spans="1:42" s="5" customFormat="1" ht="12">
      <c r="A36" s="10" t="s">
        <v>24</v>
      </c>
      <c r="B36" s="9" t="s">
        <v>39</v>
      </c>
      <c r="C36" s="227">
        <v>1.1267365204514642E-3</v>
      </c>
      <c r="D36" s="227">
        <v>8.0705606379157522E-4</v>
      </c>
      <c r="E36" s="227">
        <v>2.0288673018363829E-3</v>
      </c>
      <c r="F36" s="227">
        <v>3.8405946978446628E-3</v>
      </c>
      <c r="G36" s="227">
        <v>1.4053482546617778E-3</v>
      </c>
      <c r="H36" s="227">
        <v>8.3238183933487502E-4</v>
      </c>
      <c r="I36" s="227">
        <v>9.7013319312590869E-4</v>
      </c>
      <c r="J36" s="227">
        <v>6.5972262920282446E-4</v>
      </c>
      <c r="K36" s="227">
        <v>3.169766033429095E-4</v>
      </c>
      <c r="L36" s="227">
        <v>7.6484110850052187E-4</v>
      </c>
      <c r="M36" s="227">
        <v>2.2234987736864738E-3</v>
      </c>
      <c r="N36" s="227">
        <v>1.3755612105574623E-3</v>
      </c>
      <c r="O36" s="227">
        <v>1.0554799712427794E-3</v>
      </c>
      <c r="P36" s="227">
        <v>1.4936447763456808E-3</v>
      </c>
      <c r="Q36" s="227">
        <v>1.9602310195261877E-3</v>
      </c>
      <c r="R36" s="227">
        <v>1.8971809838778345E-3</v>
      </c>
      <c r="S36" s="227">
        <v>1.0428685707724096E-3</v>
      </c>
      <c r="T36" s="227">
        <v>4.9638083519860303E-4</v>
      </c>
      <c r="U36" s="227">
        <v>9.6284177281973689E-4</v>
      </c>
      <c r="V36" s="227">
        <v>4.5110314843578358E-4</v>
      </c>
      <c r="W36" s="227">
        <v>1.7442192312927449E-3</v>
      </c>
      <c r="X36" s="227">
        <v>8.415629652659142E-4</v>
      </c>
      <c r="Y36" s="227">
        <v>3.8151388447798893E-3</v>
      </c>
      <c r="Z36" s="227">
        <v>9.0604308801134933E-4</v>
      </c>
      <c r="AA36" s="227">
        <v>2.8955841271935492E-3</v>
      </c>
      <c r="AB36" s="227">
        <v>5.288679065846613E-3</v>
      </c>
      <c r="AC36" s="227">
        <v>1.9795375488972085E-3</v>
      </c>
      <c r="AD36" s="227">
        <v>1.4433847427043132E-3</v>
      </c>
      <c r="AE36" s="227">
        <v>6.0087307100418271E-4</v>
      </c>
      <c r="AF36" s="227">
        <v>2.7453847460948196E-3</v>
      </c>
      <c r="AG36" s="227">
        <v>9.039199699701992E-4</v>
      </c>
      <c r="AH36" s="227">
        <v>1.0005842927891238</v>
      </c>
      <c r="AI36" s="227">
        <v>2.7281838673184964E-3</v>
      </c>
      <c r="AJ36" s="227">
        <v>1.1182337251635043E-3</v>
      </c>
      <c r="AK36" s="227">
        <v>1.2120967144758294E-3</v>
      </c>
      <c r="AL36" s="227">
        <v>1.0574279733529491E-3</v>
      </c>
      <c r="AM36" s="227">
        <v>1.0434431603599664E-3</v>
      </c>
      <c r="AN36" s="227">
        <v>6.5468931130343634E-4</v>
      </c>
      <c r="AO36" s="227">
        <v>0.24703723940139352</v>
      </c>
      <c r="AP36" s="229">
        <v>1.3043113836181079</v>
      </c>
    </row>
    <row r="37" spans="1:42" s="5" customFormat="1" ht="12">
      <c r="A37" s="10" t="s">
        <v>25</v>
      </c>
      <c r="B37" s="9" t="s">
        <v>40</v>
      </c>
      <c r="C37" s="227">
        <v>1.6440463439961777E-4</v>
      </c>
      <c r="D37" s="227">
        <v>1.3120810540788368E-4</v>
      </c>
      <c r="E37" s="227">
        <v>7.1946682625411836E-5</v>
      </c>
      <c r="F37" s="227">
        <v>4.1595283786223823E-4</v>
      </c>
      <c r="G37" s="227">
        <v>3.5727486405127767E-4</v>
      </c>
      <c r="H37" s="227">
        <v>1.0331059828497617E-4</v>
      </c>
      <c r="I37" s="227">
        <v>1.9856412556234858E-4</v>
      </c>
      <c r="J37" s="227">
        <v>4.0620205130026702E-4</v>
      </c>
      <c r="K37" s="227">
        <v>4.8119515408120383E-5</v>
      </c>
      <c r="L37" s="227">
        <v>2.0149521659730188E-4</v>
      </c>
      <c r="M37" s="227">
        <v>4.444404763945687E-4</v>
      </c>
      <c r="N37" s="227">
        <v>1.4748833745866923E-4</v>
      </c>
      <c r="O37" s="227">
        <v>9.159003392726037E-5</v>
      </c>
      <c r="P37" s="227">
        <v>3.9160550424609827E-4</v>
      </c>
      <c r="Q37" s="227">
        <v>3.6976594593357055E-4</v>
      </c>
      <c r="R37" s="227">
        <v>5.5504997907886166E-4</v>
      </c>
      <c r="S37" s="227">
        <v>3.2957479502528959E-4</v>
      </c>
      <c r="T37" s="227">
        <v>7.5818396147670798E-4</v>
      </c>
      <c r="U37" s="227">
        <v>9.5325982052097465E-4</v>
      </c>
      <c r="V37" s="227">
        <v>1.9356917420900719E-3</v>
      </c>
      <c r="W37" s="227">
        <v>3.736476915469528E-4</v>
      </c>
      <c r="X37" s="227">
        <v>1.7579367032213752E-4</v>
      </c>
      <c r="Y37" s="227">
        <v>2.6505073184389242E-4</v>
      </c>
      <c r="Z37" s="227">
        <v>5.9274343471167189E-4</v>
      </c>
      <c r="AA37" s="227">
        <v>2.9055002717797541E-4</v>
      </c>
      <c r="AB37" s="227">
        <v>2.8805732512792191E-4</v>
      </c>
      <c r="AC37" s="227">
        <v>3.509806330632562E-4</v>
      </c>
      <c r="AD37" s="227">
        <v>3.70932623435909E-4</v>
      </c>
      <c r="AE37" s="227">
        <v>4.7161612595111219E-5</v>
      </c>
      <c r="AF37" s="227">
        <v>1.219347321317607E-3</v>
      </c>
      <c r="AG37" s="227">
        <v>3.8892088287429943E-3</v>
      </c>
      <c r="AH37" s="227">
        <v>2.2406224775231993E-4</v>
      </c>
      <c r="AI37" s="227">
        <v>1.0001176220481005</v>
      </c>
      <c r="AJ37" s="227">
        <v>1.664718178925425E-4</v>
      </c>
      <c r="AK37" s="227">
        <v>1.8265661097821695E-4</v>
      </c>
      <c r="AL37" s="227">
        <v>5.1232775374664933E-4</v>
      </c>
      <c r="AM37" s="227">
        <v>5.133511817756348E-4</v>
      </c>
      <c r="AN37" s="227">
        <v>1.5893729976228758E-4</v>
      </c>
      <c r="AO37" s="227">
        <v>3.9706466113768391E-4</v>
      </c>
      <c r="AP37" s="229">
        <v>1.018211096748683</v>
      </c>
    </row>
    <row r="38" spans="1:42" s="5" customFormat="1" ht="12">
      <c r="A38" s="10" t="s">
        <v>26</v>
      </c>
      <c r="B38" s="9" t="s">
        <v>285</v>
      </c>
      <c r="C38" s="227">
        <v>1.1584957855963623E-3</v>
      </c>
      <c r="D38" s="227">
        <v>5.2308978137621587E-5</v>
      </c>
      <c r="E38" s="227">
        <v>5.9976022455645582E-5</v>
      </c>
      <c r="F38" s="227">
        <v>1.0617210305325817E-4</v>
      </c>
      <c r="G38" s="227">
        <v>9.6898393682950815E-5</v>
      </c>
      <c r="H38" s="227">
        <v>4.8484132643111168E-5</v>
      </c>
      <c r="I38" s="227">
        <v>7.3473465509273048E-5</v>
      </c>
      <c r="J38" s="227">
        <v>6.5857957793895847E-5</v>
      </c>
      <c r="K38" s="227">
        <v>4.7039400909115653E-5</v>
      </c>
      <c r="L38" s="227">
        <v>4.4954575574188656E-5</v>
      </c>
      <c r="M38" s="227">
        <v>8.8813996614599134E-5</v>
      </c>
      <c r="N38" s="227">
        <v>5.4998837960793342E-5</v>
      </c>
      <c r="O38" s="227">
        <v>4.8113741030513012E-5</v>
      </c>
      <c r="P38" s="227">
        <v>5.3841549776403034E-5</v>
      </c>
      <c r="Q38" s="227">
        <v>5.5131619649610903E-5</v>
      </c>
      <c r="R38" s="227">
        <v>4.9588369149060563E-5</v>
      </c>
      <c r="S38" s="227">
        <v>4.8257027305339348E-5</v>
      </c>
      <c r="T38" s="227">
        <v>3.7269344858101411E-5</v>
      </c>
      <c r="U38" s="227">
        <v>4.8907056471843374E-5</v>
      </c>
      <c r="V38" s="227">
        <v>4.1497864606161039E-5</v>
      </c>
      <c r="W38" s="227">
        <v>4.722380134575213E-5</v>
      </c>
      <c r="X38" s="227">
        <v>1.4007920503674047E-4</v>
      </c>
      <c r="Y38" s="227">
        <v>8.9389873401778615E-5</v>
      </c>
      <c r="Z38" s="227">
        <v>7.6965633729994296E-5</v>
      </c>
      <c r="AA38" s="227">
        <v>3.8707529696167049E-4</v>
      </c>
      <c r="AB38" s="227">
        <v>1.2911666016246888E-4</v>
      </c>
      <c r="AC38" s="227">
        <v>1.0139220948521719E-4</v>
      </c>
      <c r="AD38" s="227">
        <v>2.4970283315179791E-4</v>
      </c>
      <c r="AE38" s="227">
        <v>3.3236236746614315E-5</v>
      </c>
      <c r="AF38" s="227">
        <v>1.9774365491953259E-3</v>
      </c>
      <c r="AG38" s="227">
        <v>8.8509728495464511E-4</v>
      </c>
      <c r="AH38" s="227">
        <v>8.5177806426572913E-5</v>
      </c>
      <c r="AI38" s="227">
        <v>9.8621382091861545E-5</v>
      </c>
      <c r="AJ38" s="227">
        <v>1.0161519747643986</v>
      </c>
      <c r="AK38" s="227">
        <v>9.6138762093465272E-5</v>
      </c>
      <c r="AL38" s="227">
        <v>8.1472747688867019E-5</v>
      </c>
      <c r="AM38" s="227">
        <v>1.530309386456659E-4</v>
      </c>
      <c r="AN38" s="227">
        <v>1.7236227995290413E-4</v>
      </c>
      <c r="AO38" s="227">
        <v>2.6074236655612118E-3</v>
      </c>
      <c r="AP38" s="229">
        <v>1.0258429981538089</v>
      </c>
    </row>
    <row r="39" spans="1:42" s="5" customFormat="1" ht="12">
      <c r="A39" s="10" t="s">
        <v>56</v>
      </c>
      <c r="B39" s="9" t="s">
        <v>391</v>
      </c>
      <c r="C39" s="227">
        <v>5.0437145368269741E-4</v>
      </c>
      <c r="D39" s="227">
        <v>2.3766934719052224E-4</v>
      </c>
      <c r="E39" s="227">
        <v>9.1640585144056302E-3</v>
      </c>
      <c r="F39" s="227">
        <v>2.8342858129395058E-3</v>
      </c>
      <c r="G39" s="227">
        <v>1.1181455249592632E-3</v>
      </c>
      <c r="H39" s="227">
        <v>7.8665792005535922E-4</v>
      </c>
      <c r="I39" s="227">
        <v>1.2878054900524545E-3</v>
      </c>
      <c r="J39" s="227">
        <v>1.9472783417658335E-3</v>
      </c>
      <c r="K39" s="227">
        <v>4.6754801429067675E-4</v>
      </c>
      <c r="L39" s="227">
        <v>7.5436326744876959E-4</v>
      </c>
      <c r="M39" s="227">
        <v>1.2431477097556594E-3</v>
      </c>
      <c r="N39" s="227">
        <v>1.0758935364830018E-3</v>
      </c>
      <c r="O39" s="227">
        <v>5.8477598365637819E-4</v>
      </c>
      <c r="P39" s="227">
        <v>1.1417979016790777E-3</v>
      </c>
      <c r="Q39" s="227">
        <v>1.5866325384566368E-3</v>
      </c>
      <c r="R39" s="227">
        <v>1.4418636286483895E-3</v>
      </c>
      <c r="S39" s="227">
        <v>1.7616063316773175E-3</v>
      </c>
      <c r="T39" s="227">
        <v>8.5142865820243721E-4</v>
      </c>
      <c r="U39" s="227">
        <v>9.2110254449357992E-4</v>
      </c>
      <c r="V39" s="227">
        <v>1.0740424763283E-3</v>
      </c>
      <c r="W39" s="227">
        <v>7.0736620032389134E-4</v>
      </c>
      <c r="X39" s="227">
        <v>1.2531839132339331E-3</v>
      </c>
      <c r="Y39" s="227">
        <v>1.3259571499953532E-3</v>
      </c>
      <c r="Z39" s="227">
        <v>1.935057218444771E-3</v>
      </c>
      <c r="AA39" s="227">
        <v>9.1834440897216943E-3</v>
      </c>
      <c r="AB39" s="227">
        <v>2.4417320586082791E-3</v>
      </c>
      <c r="AC39" s="227">
        <v>9.9945971867645327E-4</v>
      </c>
      <c r="AD39" s="227">
        <v>3.2866088945075686E-3</v>
      </c>
      <c r="AE39" s="227">
        <v>5.8838172034720432E-4</v>
      </c>
      <c r="AF39" s="227">
        <v>1.9846250957791379E-3</v>
      </c>
      <c r="AG39" s="227">
        <v>1.7828559288269818E-3</v>
      </c>
      <c r="AH39" s="227">
        <v>3.9969881513693645E-4</v>
      </c>
      <c r="AI39" s="227">
        <v>2.3172567728287161E-3</v>
      </c>
      <c r="AJ39" s="227">
        <v>1.2960436767359453E-3</v>
      </c>
      <c r="AK39" s="227">
        <v>1.0003725438525755</v>
      </c>
      <c r="AL39" s="227">
        <v>2.0625709860359566E-3</v>
      </c>
      <c r="AM39" s="227">
        <v>2.8868109656686228E-3</v>
      </c>
      <c r="AN39" s="227">
        <v>4.2595770626275642E-4</v>
      </c>
      <c r="AO39" s="227">
        <v>4.9137518480932797E-3</v>
      </c>
      <c r="AP39" s="229">
        <v>1.0709477816079744</v>
      </c>
    </row>
    <row r="40" spans="1:42" s="5" customFormat="1" ht="12">
      <c r="A40" s="10" t="s">
        <v>200</v>
      </c>
      <c r="B40" s="9" t="s">
        <v>41</v>
      </c>
      <c r="C40" s="227">
        <v>3.2769857165167379E-2</v>
      </c>
      <c r="D40" s="227">
        <v>2.2483842196949742E-2</v>
      </c>
      <c r="E40" s="227">
        <v>2.4449937064520869E-2</v>
      </c>
      <c r="F40" s="227">
        <v>0.12048319821541661</v>
      </c>
      <c r="G40" s="227">
        <v>3.732166678080949E-2</v>
      </c>
      <c r="H40" s="227">
        <v>3.0893374552488875E-2</v>
      </c>
      <c r="I40" s="227">
        <v>2.9796485049419646E-2</v>
      </c>
      <c r="J40" s="227">
        <v>4.8280280724197329E-2</v>
      </c>
      <c r="K40" s="227">
        <v>1.2642561340467599E-2</v>
      </c>
      <c r="L40" s="227">
        <v>3.6422596054928376E-2</v>
      </c>
      <c r="M40" s="227">
        <v>5.3681868300174379E-2</v>
      </c>
      <c r="N40" s="227">
        <v>1.9123915599854852E-2</v>
      </c>
      <c r="O40" s="227">
        <v>1.8999340531558963E-2</v>
      </c>
      <c r="P40" s="227">
        <v>3.1254981864667991E-2</v>
      </c>
      <c r="Q40" s="227">
        <v>3.3597052525736172E-2</v>
      </c>
      <c r="R40" s="227">
        <v>3.5321578744636449E-2</v>
      </c>
      <c r="S40" s="227">
        <v>3.5417381446711839E-2</v>
      </c>
      <c r="T40" s="227">
        <v>3.9595224790534914E-2</v>
      </c>
      <c r="U40" s="227">
        <v>3.4583111833058892E-2</v>
      </c>
      <c r="V40" s="227">
        <v>3.445801773102717E-2</v>
      </c>
      <c r="W40" s="227">
        <v>3.0404315804047385E-2</v>
      </c>
      <c r="X40" s="227">
        <v>4.442200907576168E-2</v>
      </c>
      <c r="Y40" s="227">
        <v>8.0268626053491818E-2</v>
      </c>
      <c r="Z40" s="227">
        <v>4.4986130432781733E-2</v>
      </c>
      <c r="AA40" s="227">
        <v>0.12683945722861623</v>
      </c>
      <c r="AB40" s="227">
        <v>6.3184883307448064E-2</v>
      </c>
      <c r="AC40" s="227">
        <v>8.4337373410881142E-2</v>
      </c>
      <c r="AD40" s="227">
        <v>9.430807708583526E-2</v>
      </c>
      <c r="AE40" s="227">
        <v>2.7260111249055009E-2</v>
      </c>
      <c r="AF40" s="227">
        <v>6.0599104104821611E-2</v>
      </c>
      <c r="AG40" s="227">
        <v>0.12513514469274484</v>
      </c>
      <c r="AH40" s="227">
        <v>7.6420236507739006E-2</v>
      </c>
      <c r="AI40" s="227">
        <v>5.6502039819004313E-2</v>
      </c>
      <c r="AJ40" s="227">
        <v>4.2415766097236421E-2</v>
      </c>
      <c r="AK40" s="227">
        <v>6.5991034773949811E-2</v>
      </c>
      <c r="AL40" s="227">
        <v>1.1051555065918919</v>
      </c>
      <c r="AM40" s="227">
        <v>4.1348910328445988E-2</v>
      </c>
      <c r="AN40" s="227">
        <v>1.7379743998488281E-2</v>
      </c>
      <c r="AO40" s="227">
        <v>6.2529642012772405E-2</v>
      </c>
      <c r="AP40" s="229">
        <v>2.9810643850873406</v>
      </c>
    </row>
    <row r="41" spans="1:42" s="5" customFormat="1" ht="12">
      <c r="A41" s="10" t="s">
        <v>211</v>
      </c>
      <c r="B41" s="9" t="s">
        <v>357</v>
      </c>
      <c r="C41" s="227">
        <v>2.4355827224038893E-4</v>
      </c>
      <c r="D41" s="227">
        <v>1.1794240677760534E-4</v>
      </c>
      <c r="E41" s="227">
        <v>7.4543544194608576E-4</v>
      </c>
      <c r="F41" s="227">
        <v>3.0366975638460649E-4</v>
      </c>
      <c r="G41" s="227">
        <v>2.5571443730515654E-4</v>
      </c>
      <c r="H41" s="227">
        <v>1.7921228115376159E-4</v>
      </c>
      <c r="I41" s="227">
        <v>1.6321505931577449E-4</v>
      </c>
      <c r="J41" s="227">
        <v>1.921247076537641E-4</v>
      </c>
      <c r="K41" s="227">
        <v>6.5070041255084945E-5</v>
      </c>
      <c r="L41" s="227">
        <v>1.5098250896001858E-4</v>
      </c>
      <c r="M41" s="227">
        <v>1.6181462169365235E-4</v>
      </c>
      <c r="N41" s="227">
        <v>1.2636692057749159E-4</v>
      </c>
      <c r="O41" s="227">
        <v>1.2395341380892427E-4</v>
      </c>
      <c r="P41" s="227">
        <v>1.6163710549394784E-4</v>
      </c>
      <c r="Q41" s="227">
        <v>1.6466525540022602E-4</v>
      </c>
      <c r="R41" s="227">
        <v>2.3516645243607754E-4</v>
      </c>
      <c r="S41" s="227">
        <v>2.2713150411859517E-4</v>
      </c>
      <c r="T41" s="227">
        <v>1.7924812594191043E-4</v>
      </c>
      <c r="U41" s="227">
        <v>2.0635128245561566E-4</v>
      </c>
      <c r="V41" s="227">
        <v>1.826180272644048E-4</v>
      </c>
      <c r="W41" s="227">
        <v>1.9529518544637392E-4</v>
      </c>
      <c r="X41" s="227">
        <v>2.1443657622253676E-4</v>
      </c>
      <c r="Y41" s="227">
        <v>3.3037448762754108E-4</v>
      </c>
      <c r="Z41" s="227">
        <v>1.6293637062384734E-4</v>
      </c>
      <c r="AA41" s="227">
        <v>4.9003126042438544E-4</v>
      </c>
      <c r="AB41" s="227">
        <v>1.9143113474706902E-4</v>
      </c>
      <c r="AC41" s="227">
        <v>7.5995916162851693E-4</v>
      </c>
      <c r="AD41" s="227">
        <v>3.9113405677725733E-4</v>
      </c>
      <c r="AE41" s="227">
        <v>4.2466792448566591E-4</v>
      </c>
      <c r="AF41" s="227">
        <v>7.099105370860241E-4</v>
      </c>
      <c r="AG41" s="227">
        <v>4.9661677497640083E-3</v>
      </c>
      <c r="AH41" s="227">
        <v>4.8216429463795665E-4</v>
      </c>
      <c r="AI41" s="227">
        <v>2.1923061180244867E-3</v>
      </c>
      <c r="AJ41" s="227">
        <v>8.8221731077661458E-3</v>
      </c>
      <c r="AK41" s="227">
        <v>2.0399684428775598E-3</v>
      </c>
      <c r="AL41" s="227">
        <v>9.4435408875715994E-4</v>
      </c>
      <c r="AM41" s="227">
        <v>1.0119369512990171</v>
      </c>
      <c r="AN41" s="227">
        <v>1.5283570485483233E-4</v>
      </c>
      <c r="AO41" s="227">
        <v>1.5531152514787617E-3</v>
      </c>
      <c r="AP41" s="229">
        <v>1.0411460903744303</v>
      </c>
    </row>
    <row r="42" spans="1:42" s="5" customFormat="1" ht="12">
      <c r="A42" s="10" t="s">
        <v>353</v>
      </c>
      <c r="B42" s="9" t="s">
        <v>287</v>
      </c>
      <c r="C42" s="227">
        <v>1.1242786883484336E-3</v>
      </c>
      <c r="D42" s="227">
        <v>2.2795285587210541E-3</v>
      </c>
      <c r="E42" s="227">
        <v>1.4985040771167727E-3</v>
      </c>
      <c r="F42" s="227">
        <v>1.3183573694149772E-3</v>
      </c>
      <c r="G42" s="227">
        <v>1.1103727125757639E-3</v>
      </c>
      <c r="H42" s="227">
        <v>1.2983629690561337E-3</v>
      </c>
      <c r="I42" s="227">
        <v>1.0437920394005796E-3</v>
      </c>
      <c r="J42" s="227">
        <v>8.9774989632757075E-4</v>
      </c>
      <c r="K42" s="227">
        <v>1.9608817337184848E-4</v>
      </c>
      <c r="L42" s="227">
        <v>4.0757378195503549E-4</v>
      </c>
      <c r="M42" s="227">
        <v>1.5287927134283812E-3</v>
      </c>
      <c r="N42" s="227">
        <v>3.8777837582493993E-4</v>
      </c>
      <c r="O42" s="227">
        <v>4.6756742809767293E-4</v>
      </c>
      <c r="P42" s="227">
        <v>6.6603218721718674E-4</v>
      </c>
      <c r="Q42" s="227">
        <v>8.6900645924630848E-4</v>
      </c>
      <c r="R42" s="227">
        <v>1.1274079697401358E-3</v>
      </c>
      <c r="S42" s="227">
        <v>1.6139033874497893E-3</v>
      </c>
      <c r="T42" s="227">
        <v>1.3447684715248874E-3</v>
      </c>
      <c r="U42" s="227">
        <v>1.2420974559693011E-3</v>
      </c>
      <c r="V42" s="227">
        <v>1.0564846622996955E-3</v>
      </c>
      <c r="W42" s="227">
        <v>1.0458938516387636E-3</v>
      </c>
      <c r="X42" s="227">
        <v>1.6436069949817525E-3</v>
      </c>
      <c r="Y42" s="227">
        <v>1.2415039287606098E-3</v>
      </c>
      <c r="Z42" s="227">
        <v>3.4979955616701579E-4</v>
      </c>
      <c r="AA42" s="227">
        <v>1.6070002933064184E-3</v>
      </c>
      <c r="AB42" s="227">
        <v>3.6120704500685074E-3</v>
      </c>
      <c r="AC42" s="227">
        <v>2.46952815727937E-3</v>
      </c>
      <c r="AD42" s="227">
        <v>4.0336684406345694E-3</v>
      </c>
      <c r="AE42" s="227">
        <v>6.4565652462041957E-4</v>
      </c>
      <c r="AF42" s="227">
        <v>2.4190126829121742E-3</v>
      </c>
      <c r="AG42" s="227">
        <v>2.7470479143777535E-3</v>
      </c>
      <c r="AH42" s="227">
        <v>3.3521125350863823E-3</v>
      </c>
      <c r="AI42" s="227">
        <v>3.8911856221700422E-3</v>
      </c>
      <c r="AJ42" s="227">
        <v>2.6164297112381404E-3</v>
      </c>
      <c r="AK42" s="227">
        <v>5.197540103903369E-3</v>
      </c>
      <c r="AL42" s="227">
        <v>1.8835404089438729E-3</v>
      </c>
      <c r="AM42" s="227">
        <v>2.2492452920474049E-3</v>
      </c>
      <c r="AN42" s="227">
        <v>1.0005793051489471</v>
      </c>
      <c r="AO42" s="227">
        <v>1.4120864222006177E-3</v>
      </c>
      <c r="AP42" s="229">
        <v>1.0644746814163708</v>
      </c>
    </row>
    <row r="43" spans="1:42" s="5" customFormat="1" ht="12">
      <c r="A43" s="10" t="s">
        <v>354</v>
      </c>
      <c r="B43" s="9" t="s">
        <v>288</v>
      </c>
      <c r="C43" s="227">
        <v>4.5690697171900359E-3</v>
      </c>
      <c r="D43" s="227">
        <v>3.272722019933426E-3</v>
      </c>
      <c r="E43" s="227">
        <v>8.2273326378941962E-3</v>
      </c>
      <c r="F43" s="227">
        <v>1.557413344771278E-2</v>
      </c>
      <c r="G43" s="227">
        <v>5.6988781635551851E-3</v>
      </c>
      <c r="H43" s="227">
        <v>3.3754214816078183E-3</v>
      </c>
      <c r="I43" s="227">
        <v>3.934021942038758E-3</v>
      </c>
      <c r="J43" s="227">
        <v>2.6752649196351863E-3</v>
      </c>
      <c r="K43" s="227">
        <v>1.2853832045947541E-3</v>
      </c>
      <c r="L43" s="227">
        <v>3.1015346390934066E-3</v>
      </c>
      <c r="M43" s="227">
        <v>9.0165897072275424E-3</v>
      </c>
      <c r="N43" s="227">
        <v>5.5780876515665444E-3</v>
      </c>
      <c r="O43" s="227">
        <v>4.2801147261772206E-3</v>
      </c>
      <c r="P43" s="227">
        <v>6.0569325587366656E-3</v>
      </c>
      <c r="Q43" s="227">
        <v>7.9490031852566239E-3</v>
      </c>
      <c r="R43" s="227">
        <v>7.6933267220199355E-3</v>
      </c>
      <c r="S43" s="227">
        <v>4.2289737833439891E-3</v>
      </c>
      <c r="T43" s="227">
        <v>2.012891746324763E-3</v>
      </c>
      <c r="U43" s="227">
        <v>3.9044542417720749E-3</v>
      </c>
      <c r="V43" s="227">
        <v>1.8292845731326468E-3</v>
      </c>
      <c r="W43" s="227">
        <v>7.0730460273418106E-3</v>
      </c>
      <c r="X43" s="227">
        <v>3.4126521949998105E-3</v>
      </c>
      <c r="Y43" s="227">
        <v>1.54709065040109E-2</v>
      </c>
      <c r="Z43" s="227">
        <v>3.6741278557681483E-3</v>
      </c>
      <c r="AA43" s="227">
        <v>1.1741987154046537E-2</v>
      </c>
      <c r="AB43" s="227">
        <v>2.1446312358824052E-2</v>
      </c>
      <c r="AC43" s="227">
        <v>8.0272937856694215E-3</v>
      </c>
      <c r="AD43" s="227">
        <v>5.8531212918366523E-3</v>
      </c>
      <c r="AE43" s="227">
        <v>2.4366219633141402E-3</v>
      </c>
      <c r="AF43" s="227">
        <v>1.1132908251159895E-2</v>
      </c>
      <c r="AG43" s="227">
        <v>3.6655183235733881E-3</v>
      </c>
      <c r="AH43" s="227">
        <v>2.369386666980302E-3</v>
      </c>
      <c r="AI43" s="227">
        <v>1.1063156350072616E-2</v>
      </c>
      <c r="AJ43" s="227">
        <v>4.5345897267428303E-3</v>
      </c>
      <c r="AK43" s="227">
        <v>4.9152169046566491E-3</v>
      </c>
      <c r="AL43" s="227">
        <v>4.2880141394730925E-3</v>
      </c>
      <c r="AM43" s="227">
        <v>4.2313038222099222E-3</v>
      </c>
      <c r="AN43" s="227">
        <v>2.6548541315106742E-3</v>
      </c>
      <c r="AO43" s="227">
        <v>1.0017695788496046</v>
      </c>
      <c r="AP43" s="229">
        <v>1.2340240173706092</v>
      </c>
    </row>
    <row r="44" spans="1:42" s="5" customFormat="1" ht="12">
      <c r="A44" s="11" t="s">
        <v>361</v>
      </c>
      <c r="B44" s="12" t="s">
        <v>384</v>
      </c>
      <c r="C44" s="230">
        <v>1.2244081445404771</v>
      </c>
      <c r="D44" s="231">
        <v>1.137233919417878</v>
      </c>
      <c r="E44" s="231">
        <v>1.2167375626993793</v>
      </c>
      <c r="F44" s="231">
        <v>1.358341518270525</v>
      </c>
      <c r="G44" s="231">
        <v>1.2784253478428667</v>
      </c>
      <c r="H44" s="231">
        <v>1.2124528875207701</v>
      </c>
      <c r="I44" s="231">
        <v>1.305319719002447</v>
      </c>
      <c r="J44" s="231">
        <v>1.2725659076631612</v>
      </c>
      <c r="K44" s="231">
        <v>1.1044564406095874</v>
      </c>
      <c r="L44" s="231">
        <v>1.2415569979974097</v>
      </c>
      <c r="M44" s="231">
        <v>1.2820184556708725</v>
      </c>
      <c r="N44" s="231">
        <v>1.4667577146335515</v>
      </c>
      <c r="O44" s="231">
        <v>1.2093281258560578</v>
      </c>
      <c r="P44" s="231">
        <v>1.2904866291491845</v>
      </c>
      <c r="Q44" s="231">
        <v>1.2599934791195291</v>
      </c>
      <c r="R44" s="231">
        <v>1.246440840338207</v>
      </c>
      <c r="S44" s="231">
        <v>1.2735593597235793</v>
      </c>
      <c r="T44" s="231">
        <v>1.2226579065858345</v>
      </c>
      <c r="U44" s="231">
        <v>1.2522414250356075</v>
      </c>
      <c r="V44" s="231">
        <v>1.1961266321644761</v>
      </c>
      <c r="W44" s="231">
        <v>1.2805993445295401</v>
      </c>
      <c r="X44" s="231">
        <v>1.2844172681118242</v>
      </c>
      <c r="Y44" s="231">
        <v>1.2843280702714863</v>
      </c>
      <c r="Z44" s="231">
        <v>1.2789906439389827</v>
      </c>
      <c r="AA44" s="231">
        <v>1.4546177532312468</v>
      </c>
      <c r="AB44" s="231">
        <v>1.3218180700541029</v>
      </c>
      <c r="AC44" s="231">
        <v>1.2498528906384563</v>
      </c>
      <c r="AD44" s="231">
        <v>1.2554350896662287</v>
      </c>
      <c r="AE44" s="231">
        <v>1.1600601907763315</v>
      </c>
      <c r="AF44" s="231">
        <v>1.2497235232546011</v>
      </c>
      <c r="AG44" s="231">
        <v>1.321760885512278</v>
      </c>
      <c r="AH44" s="231">
        <v>1.2259264400129819</v>
      </c>
      <c r="AI44" s="231">
        <v>1.2010306664203558</v>
      </c>
      <c r="AJ44" s="231">
        <v>1.2238000493654431</v>
      </c>
      <c r="AK44" s="231">
        <v>1.2416928010138111</v>
      </c>
      <c r="AL44" s="231">
        <v>1.229366439645323</v>
      </c>
      <c r="AM44" s="231">
        <v>1.2978746042819378</v>
      </c>
      <c r="AN44" s="231">
        <v>1.3944605611130496</v>
      </c>
      <c r="AO44" s="231">
        <v>1.5238846573445741</v>
      </c>
      <c r="AP44" s="232"/>
    </row>
    <row r="45" spans="1:42">
      <c r="A45" s="72" t="s">
        <v>405</v>
      </c>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L253"/>
  <sheetViews>
    <sheetView workbookViewId="0">
      <pane xSplit="4" ySplit="3" topLeftCell="E4" activePane="bottomRight" state="frozen"/>
      <selection pane="topRight" activeCell="E1" sqref="E1"/>
      <selection pane="bottomLeft" activeCell="A4" sqref="A4"/>
      <selection pane="bottomRight" activeCell="D3" sqref="D3"/>
    </sheetView>
  </sheetViews>
  <sheetFormatPr defaultColWidth="14.125" defaultRowHeight="17.25"/>
  <cols>
    <col min="1" max="1" width="3.875" style="240" customWidth="1"/>
    <col min="2" max="3" width="3.5" style="240" customWidth="1"/>
    <col min="4" max="4" width="15.75" style="240" customWidth="1"/>
    <col min="5" max="7" width="10" style="240" customWidth="1"/>
    <col min="8" max="10" width="10.5" style="240" customWidth="1"/>
    <col min="11" max="12" width="9.75" style="240" customWidth="1"/>
    <col min="13" max="256" width="14.125" style="240"/>
    <col min="257" max="257" width="3.875" style="240" customWidth="1"/>
    <col min="258" max="259" width="3.5" style="240" customWidth="1"/>
    <col min="260" max="260" width="15.75" style="240" customWidth="1"/>
    <col min="261" max="262" width="11.5" style="240" customWidth="1"/>
    <col min="263" max="264" width="9.125" style="240" customWidth="1"/>
    <col min="265" max="265" width="10" style="240" customWidth="1"/>
    <col min="266" max="268" width="10.125" style="240" customWidth="1"/>
    <col min="269" max="512" width="14.125" style="240"/>
    <col min="513" max="513" width="3.875" style="240" customWidth="1"/>
    <col min="514" max="515" width="3.5" style="240" customWidth="1"/>
    <col min="516" max="516" width="15.75" style="240" customWidth="1"/>
    <col min="517" max="518" width="11.5" style="240" customWidth="1"/>
    <col min="519" max="520" width="9.125" style="240" customWidth="1"/>
    <col min="521" max="521" width="10" style="240" customWidth="1"/>
    <col min="522" max="524" width="10.125" style="240" customWidth="1"/>
    <col min="525" max="768" width="14.125" style="240"/>
    <col min="769" max="769" width="3.875" style="240" customWidth="1"/>
    <col min="770" max="771" width="3.5" style="240" customWidth="1"/>
    <col min="772" max="772" width="15.75" style="240" customWidth="1"/>
    <col min="773" max="774" width="11.5" style="240" customWidth="1"/>
    <col min="775" max="776" width="9.125" style="240" customWidth="1"/>
    <col min="777" max="777" width="10" style="240" customWidth="1"/>
    <col min="778" max="780" width="10.125" style="240" customWidth="1"/>
    <col min="781" max="1024" width="14.125" style="240"/>
    <col min="1025" max="1025" width="3.875" style="240" customWidth="1"/>
    <col min="1026" max="1027" width="3.5" style="240" customWidth="1"/>
    <col min="1028" max="1028" width="15.75" style="240" customWidth="1"/>
    <col min="1029" max="1030" width="11.5" style="240" customWidth="1"/>
    <col min="1031" max="1032" width="9.125" style="240" customWidth="1"/>
    <col min="1033" max="1033" width="10" style="240" customWidth="1"/>
    <col min="1034" max="1036" width="10.125" style="240" customWidth="1"/>
    <col min="1037" max="1280" width="14.125" style="240"/>
    <col min="1281" max="1281" width="3.875" style="240" customWidth="1"/>
    <col min="1282" max="1283" width="3.5" style="240" customWidth="1"/>
    <col min="1284" max="1284" width="15.75" style="240" customWidth="1"/>
    <col min="1285" max="1286" width="11.5" style="240" customWidth="1"/>
    <col min="1287" max="1288" width="9.125" style="240" customWidth="1"/>
    <col min="1289" max="1289" width="10" style="240" customWidth="1"/>
    <col min="1290" max="1292" width="10.125" style="240" customWidth="1"/>
    <col min="1293" max="1536" width="14.125" style="240"/>
    <col min="1537" max="1537" width="3.875" style="240" customWidth="1"/>
    <col min="1538" max="1539" width="3.5" style="240" customWidth="1"/>
    <col min="1540" max="1540" width="15.75" style="240" customWidth="1"/>
    <col min="1541" max="1542" width="11.5" style="240" customWidth="1"/>
    <col min="1543" max="1544" width="9.125" style="240" customWidth="1"/>
    <col min="1545" max="1545" width="10" style="240" customWidth="1"/>
    <col min="1546" max="1548" width="10.125" style="240" customWidth="1"/>
    <col min="1549" max="1792" width="14.125" style="240"/>
    <col min="1793" max="1793" width="3.875" style="240" customWidth="1"/>
    <col min="1794" max="1795" width="3.5" style="240" customWidth="1"/>
    <col min="1796" max="1796" width="15.75" style="240" customWidth="1"/>
    <col min="1797" max="1798" width="11.5" style="240" customWidth="1"/>
    <col min="1799" max="1800" width="9.125" style="240" customWidth="1"/>
    <col min="1801" max="1801" width="10" style="240" customWidth="1"/>
    <col min="1802" max="1804" width="10.125" style="240" customWidth="1"/>
    <col min="1805" max="2048" width="14.125" style="240"/>
    <col min="2049" max="2049" width="3.875" style="240" customWidth="1"/>
    <col min="2050" max="2051" width="3.5" style="240" customWidth="1"/>
    <col min="2052" max="2052" width="15.75" style="240" customWidth="1"/>
    <col min="2053" max="2054" width="11.5" style="240" customWidth="1"/>
    <col min="2055" max="2056" width="9.125" style="240" customWidth="1"/>
    <col min="2057" max="2057" width="10" style="240" customWidth="1"/>
    <col min="2058" max="2060" width="10.125" style="240" customWidth="1"/>
    <col min="2061" max="2304" width="14.125" style="240"/>
    <col min="2305" max="2305" width="3.875" style="240" customWidth="1"/>
    <col min="2306" max="2307" width="3.5" style="240" customWidth="1"/>
    <col min="2308" max="2308" width="15.75" style="240" customWidth="1"/>
    <col min="2309" max="2310" width="11.5" style="240" customWidth="1"/>
    <col min="2311" max="2312" width="9.125" style="240" customWidth="1"/>
    <col min="2313" max="2313" width="10" style="240" customWidth="1"/>
    <col min="2314" max="2316" width="10.125" style="240" customWidth="1"/>
    <col min="2317" max="2560" width="14.125" style="240"/>
    <col min="2561" max="2561" width="3.875" style="240" customWidth="1"/>
    <col min="2562" max="2563" width="3.5" style="240" customWidth="1"/>
    <col min="2564" max="2564" width="15.75" style="240" customWidth="1"/>
    <col min="2565" max="2566" width="11.5" style="240" customWidth="1"/>
    <col min="2567" max="2568" width="9.125" style="240" customWidth="1"/>
    <col min="2569" max="2569" width="10" style="240" customWidth="1"/>
    <col min="2570" max="2572" width="10.125" style="240" customWidth="1"/>
    <col min="2573" max="2816" width="14.125" style="240"/>
    <col min="2817" max="2817" width="3.875" style="240" customWidth="1"/>
    <col min="2818" max="2819" width="3.5" style="240" customWidth="1"/>
    <col min="2820" max="2820" width="15.75" style="240" customWidth="1"/>
    <col min="2821" max="2822" width="11.5" style="240" customWidth="1"/>
    <col min="2823" max="2824" width="9.125" style="240" customWidth="1"/>
    <col min="2825" max="2825" width="10" style="240" customWidth="1"/>
    <col min="2826" max="2828" width="10.125" style="240" customWidth="1"/>
    <col min="2829" max="3072" width="14.125" style="240"/>
    <col min="3073" max="3073" width="3.875" style="240" customWidth="1"/>
    <col min="3074" max="3075" width="3.5" style="240" customWidth="1"/>
    <col min="3076" max="3076" width="15.75" style="240" customWidth="1"/>
    <col min="3077" max="3078" width="11.5" style="240" customWidth="1"/>
    <col min="3079" max="3080" width="9.125" style="240" customWidth="1"/>
    <col min="3081" max="3081" width="10" style="240" customWidth="1"/>
    <col min="3082" max="3084" width="10.125" style="240" customWidth="1"/>
    <col min="3085" max="3328" width="14.125" style="240"/>
    <col min="3329" max="3329" width="3.875" style="240" customWidth="1"/>
    <col min="3330" max="3331" width="3.5" style="240" customWidth="1"/>
    <col min="3332" max="3332" width="15.75" style="240" customWidth="1"/>
    <col min="3333" max="3334" width="11.5" style="240" customWidth="1"/>
    <col min="3335" max="3336" width="9.125" style="240" customWidth="1"/>
    <col min="3337" max="3337" width="10" style="240" customWidth="1"/>
    <col min="3338" max="3340" width="10.125" style="240" customWidth="1"/>
    <col min="3341" max="3584" width="14.125" style="240"/>
    <col min="3585" max="3585" width="3.875" style="240" customWidth="1"/>
    <col min="3586" max="3587" width="3.5" style="240" customWidth="1"/>
    <col min="3588" max="3588" width="15.75" style="240" customWidth="1"/>
    <col min="3589" max="3590" width="11.5" style="240" customWidth="1"/>
    <col min="3591" max="3592" width="9.125" style="240" customWidth="1"/>
    <col min="3593" max="3593" width="10" style="240" customWidth="1"/>
    <col min="3594" max="3596" width="10.125" style="240" customWidth="1"/>
    <col min="3597" max="3840" width="14.125" style="240"/>
    <col min="3841" max="3841" width="3.875" style="240" customWidth="1"/>
    <col min="3842" max="3843" width="3.5" style="240" customWidth="1"/>
    <col min="3844" max="3844" width="15.75" style="240" customWidth="1"/>
    <col min="3845" max="3846" width="11.5" style="240" customWidth="1"/>
    <col min="3847" max="3848" width="9.125" style="240" customWidth="1"/>
    <col min="3849" max="3849" width="10" style="240" customWidth="1"/>
    <col min="3850" max="3852" width="10.125" style="240" customWidth="1"/>
    <col min="3853" max="4096" width="14.125" style="240"/>
    <col min="4097" max="4097" width="3.875" style="240" customWidth="1"/>
    <col min="4098" max="4099" width="3.5" style="240" customWidth="1"/>
    <col min="4100" max="4100" width="15.75" style="240" customWidth="1"/>
    <col min="4101" max="4102" width="11.5" style="240" customWidth="1"/>
    <col min="4103" max="4104" width="9.125" style="240" customWidth="1"/>
    <col min="4105" max="4105" width="10" style="240" customWidth="1"/>
    <col min="4106" max="4108" width="10.125" style="240" customWidth="1"/>
    <col min="4109" max="4352" width="14.125" style="240"/>
    <col min="4353" max="4353" width="3.875" style="240" customWidth="1"/>
    <col min="4354" max="4355" width="3.5" style="240" customWidth="1"/>
    <col min="4356" max="4356" width="15.75" style="240" customWidth="1"/>
    <col min="4357" max="4358" width="11.5" style="240" customWidth="1"/>
    <col min="4359" max="4360" width="9.125" style="240" customWidth="1"/>
    <col min="4361" max="4361" width="10" style="240" customWidth="1"/>
    <col min="4362" max="4364" width="10.125" style="240" customWidth="1"/>
    <col min="4365" max="4608" width="14.125" style="240"/>
    <col min="4609" max="4609" width="3.875" style="240" customWidth="1"/>
    <col min="4610" max="4611" width="3.5" style="240" customWidth="1"/>
    <col min="4612" max="4612" width="15.75" style="240" customWidth="1"/>
    <col min="4613" max="4614" width="11.5" style="240" customWidth="1"/>
    <col min="4615" max="4616" width="9.125" style="240" customWidth="1"/>
    <col min="4617" max="4617" width="10" style="240" customWidth="1"/>
    <col min="4618" max="4620" width="10.125" style="240" customWidth="1"/>
    <col min="4621" max="4864" width="14.125" style="240"/>
    <col min="4865" max="4865" width="3.875" style="240" customWidth="1"/>
    <col min="4866" max="4867" width="3.5" style="240" customWidth="1"/>
    <col min="4868" max="4868" width="15.75" style="240" customWidth="1"/>
    <col min="4869" max="4870" width="11.5" style="240" customWidth="1"/>
    <col min="4871" max="4872" width="9.125" style="240" customWidth="1"/>
    <col min="4873" max="4873" width="10" style="240" customWidth="1"/>
    <col min="4874" max="4876" width="10.125" style="240" customWidth="1"/>
    <col min="4877" max="5120" width="14.125" style="240"/>
    <col min="5121" max="5121" width="3.875" style="240" customWidth="1"/>
    <col min="5122" max="5123" width="3.5" style="240" customWidth="1"/>
    <col min="5124" max="5124" width="15.75" style="240" customWidth="1"/>
    <col min="5125" max="5126" width="11.5" style="240" customWidth="1"/>
    <col min="5127" max="5128" width="9.125" style="240" customWidth="1"/>
    <col min="5129" max="5129" width="10" style="240" customWidth="1"/>
    <col min="5130" max="5132" width="10.125" style="240" customWidth="1"/>
    <col min="5133" max="5376" width="14.125" style="240"/>
    <col min="5377" max="5377" width="3.875" style="240" customWidth="1"/>
    <col min="5378" max="5379" width="3.5" style="240" customWidth="1"/>
    <col min="5380" max="5380" width="15.75" style="240" customWidth="1"/>
    <col min="5381" max="5382" width="11.5" style="240" customWidth="1"/>
    <col min="5383" max="5384" width="9.125" style="240" customWidth="1"/>
    <col min="5385" max="5385" width="10" style="240" customWidth="1"/>
    <col min="5386" max="5388" width="10.125" style="240" customWidth="1"/>
    <col min="5389" max="5632" width="14.125" style="240"/>
    <col min="5633" max="5633" width="3.875" style="240" customWidth="1"/>
    <col min="5634" max="5635" width="3.5" style="240" customWidth="1"/>
    <col min="5636" max="5636" width="15.75" style="240" customWidth="1"/>
    <col min="5637" max="5638" width="11.5" style="240" customWidth="1"/>
    <col min="5639" max="5640" width="9.125" style="240" customWidth="1"/>
    <col min="5641" max="5641" width="10" style="240" customWidth="1"/>
    <col min="5642" max="5644" width="10.125" style="240" customWidth="1"/>
    <col min="5645" max="5888" width="14.125" style="240"/>
    <col min="5889" max="5889" width="3.875" style="240" customWidth="1"/>
    <col min="5890" max="5891" width="3.5" style="240" customWidth="1"/>
    <col min="5892" max="5892" width="15.75" style="240" customWidth="1"/>
    <col min="5893" max="5894" width="11.5" style="240" customWidth="1"/>
    <col min="5895" max="5896" width="9.125" style="240" customWidth="1"/>
    <col min="5897" max="5897" width="10" style="240" customWidth="1"/>
    <col min="5898" max="5900" width="10.125" style="240" customWidth="1"/>
    <col min="5901" max="6144" width="14.125" style="240"/>
    <col min="6145" max="6145" width="3.875" style="240" customWidth="1"/>
    <col min="6146" max="6147" width="3.5" style="240" customWidth="1"/>
    <col min="6148" max="6148" width="15.75" style="240" customWidth="1"/>
    <col min="6149" max="6150" width="11.5" style="240" customWidth="1"/>
    <col min="6151" max="6152" width="9.125" style="240" customWidth="1"/>
    <col min="6153" max="6153" width="10" style="240" customWidth="1"/>
    <col min="6154" max="6156" width="10.125" style="240" customWidth="1"/>
    <col min="6157" max="6400" width="14.125" style="240"/>
    <col min="6401" max="6401" width="3.875" style="240" customWidth="1"/>
    <col min="6402" max="6403" width="3.5" style="240" customWidth="1"/>
    <col min="6404" max="6404" width="15.75" style="240" customWidth="1"/>
    <col min="6405" max="6406" width="11.5" style="240" customWidth="1"/>
    <col min="6407" max="6408" width="9.125" style="240" customWidth="1"/>
    <col min="6409" max="6409" width="10" style="240" customWidth="1"/>
    <col min="6410" max="6412" width="10.125" style="240" customWidth="1"/>
    <col min="6413" max="6656" width="14.125" style="240"/>
    <col min="6657" max="6657" width="3.875" style="240" customWidth="1"/>
    <col min="6658" max="6659" width="3.5" style="240" customWidth="1"/>
    <col min="6660" max="6660" width="15.75" style="240" customWidth="1"/>
    <col min="6661" max="6662" width="11.5" style="240" customWidth="1"/>
    <col min="6663" max="6664" width="9.125" style="240" customWidth="1"/>
    <col min="6665" max="6665" width="10" style="240" customWidth="1"/>
    <col min="6666" max="6668" width="10.125" style="240" customWidth="1"/>
    <col min="6669" max="6912" width="14.125" style="240"/>
    <col min="6913" max="6913" width="3.875" style="240" customWidth="1"/>
    <col min="6914" max="6915" width="3.5" style="240" customWidth="1"/>
    <col min="6916" max="6916" width="15.75" style="240" customWidth="1"/>
    <col min="6917" max="6918" width="11.5" style="240" customWidth="1"/>
    <col min="6919" max="6920" width="9.125" style="240" customWidth="1"/>
    <col min="6921" max="6921" width="10" style="240" customWidth="1"/>
    <col min="6922" max="6924" width="10.125" style="240" customWidth="1"/>
    <col min="6925" max="7168" width="14.125" style="240"/>
    <col min="7169" max="7169" width="3.875" style="240" customWidth="1"/>
    <col min="7170" max="7171" width="3.5" style="240" customWidth="1"/>
    <col min="7172" max="7172" width="15.75" style="240" customWidth="1"/>
    <col min="7173" max="7174" width="11.5" style="240" customWidth="1"/>
    <col min="7175" max="7176" width="9.125" style="240" customWidth="1"/>
    <col min="7177" max="7177" width="10" style="240" customWidth="1"/>
    <col min="7178" max="7180" width="10.125" style="240" customWidth="1"/>
    <col min="7181" max="7424" width="14.125" style="240"/>
    <col min="7425" max="7425" width="3.875" style="240" customWidth="1"/>
    <col min="7426" max="7427" width="3.5" style="240" customWidth="1"/>
    <col min="7428" max="7428" width="15.75" style="240" customWidth="1"/>
    <col min="7429" max="7430" width="11.5" style="240" customWidth="1"/>
    <col min="7431" max="7432" width="9.125" style="240" customWidth="1"/>
    <col min="7433" max="7433" width="10" style="240" customWidth="1"/>
    <col min="7434" max="7436" width="10.125" style="240" customWidth="1"/>
    <col min="7437" max="7680" width="14.125" style="240"/>
    <col min="7681" max="7681" width="3.875" style="240" customWidth="1"/>
    <col min="7682" max="7683" width="3.5" style="240" customWidth="1"/>
    <col min="7684" max="7684" width="15.75" style="240" customWidth="1"/>
    <col min="7685" max="7686" width="11.5" style="240" customWidth="1"/>
    <col min="7687" max="7688" width="9.125" style="240" customWidth="1"/>
    <col min="7689" max="7689" width="10" style="240" customWidth="1"/>
    <col min="7690" max="7692" width="10.125" style="240" customWidth="1"/>
    <col min="7693" max="7936" width="14.125" style="240"/>
    <col min="7937" max="7937" width="3.875" style="240" customWidth="1"/>
    <col min="7938" max="7939" width="3.5" style="240" customWidth="1"/>
    <col min="7940" max="7940" width="15.75" style="240" customWidth="1"/>
    <col min="7941" max="7942" width="11.5" style="240" customWidth="1"/>
    <col min="7943" max="7944" width="9.125" style="240" customWidth="1"/>
    <col min="7945" max="7945" width="10" style="240" customWidth="1"/>
    <col min="7946" max="7948" width="10.125" style="240" customWidth="1"/>
    <col min="7949" max="8192" width="14.125" style="240"/>
    <col min="8193" max="8193" width="3.875" style="240" customWidth="1"/>
    <col min="8194" max="8195" width="3.5" style="240" customWidth="1"/>
    <col min="8196" max="8196" width="15.75" style="240" customWidth="1"/>
    <col min="8197" max="8198" width="11.5" style="240" customWidth="1"/>
    <col min="8199" max="8200" width="9.125" style="240" customWidth="1"/>
    <col min="8201" max="8201" width="10" style="240" customWidth="1"/>
    <col min="8202" max="8204" width="10.125" style="240" customWidth="1"/>
    <col min="8205" max="8448" width="14.125" style="240"/>
    <col min="8449" max="8449" width="3.875" style="240" customWidth="1"/>
    <col min="8450" max="8451" width="3.5" style="240" customWidth="1"/>
    <col min="8452" max="8452" width="15.75" style="240" customWidth="1"/>
    <col min="8453" max="8454" width="11.5" style="240" customWidth="1"/>
    <col min="8455" max="8456" width="9.125" style="240" customWidth="1"/>
    <col min="8457" max="8457" width="10" style="240" customWidth="1"/>
    <col min="8458" max="8460" width="10.125" style="240" customWidth="1"/>
    <col min="8461" max="8704" width="14.125" style="240"/>
    <col min="8705" max="8705" width="3.875" style="240" customWidth="1"/>
    <col min="8706" max="8707" width="3.5" style="240" customWidth="1"/>
    <col min="8708" max="8708" width="15.75" style="240" customWidth="1"/>
    <col min="8709" max="8710" width="11.5" style="240" customWidth="1"/>
    <col min="8711" max="8712" width="9.125" style="240" customWidth="1"/>
    <col min="8713" max="8713" width="10" style="240" customWidth="1"/>
    <col min="8714" max="8716" width="10.125" style="240" customWidth="1"/>
    <col min="8717" max="8960" width="14.125" style="240"/>
    <col min="8961" max="8961" width="3.875" style="240" customWidth="1"/>
    <col min="8962" max="8963" width="3.5" style="240" customWidth="1"/>
    <col min="8964" max="8964" width="15.75" style="240" customWidth="1"/>
    <col min="8965" max="8966" width="11.5" style="240" customWidth="1"/>
    <col min="8967" max="8968" width="9.125" style="240" customWidth="1"/>
    <col min="8969" max="8969" width="10" style="240" customWidth="1"/>
    <col min="8970" max="8972" width="10.125" style="240" customWidth="1"/>
    <col min="8973" max="9216" width="14.125" style="240"/>
    <col min="9217" max="9217" width="3.875" style="240" customWidth="1"/>
    <col min="9218" max="9219" width="3.5" style="240" customWidth="1"/>
    <col min="9220" max="9220" width="15.75" style="240" customWidth="1"/>
    <col min="9221" max="9222" width="11.5" style="240" customWidth="1"/>
    <col min="9223" max="9224" width="9.125" style="240" customWidth="1"/>
    <col min="9225" max="9225" width="10" style="240" customWidth="1"/>
    <col min="9226" max="9228" width="10.125" style="240" customWidth="1"/>
    <col min="9229" max="9472" width="14.125" style="240"/>
    <col min="9473" max="9473" width="3.875" style="240" customWidth="1"/>
    <col min="9474" max="9475" width="3.5" style="240" customWidth="1"/>
    <col min="9476" max="9476" width="15.75" style="240" customWidth="1"/>
    <col min="9477" max="9478" width="11.5" style="240" customWidth="1"/>
    <col min="9479" max="9480" width="9.125" style="240" customWidth="1"/>
    <col min="9481" max="9481" width="10" style="240" customWidth="1"/>
    <col min="9482" max="9484" width="10.125" style="240" customWidth="1"/>
    <col min="9485" max="9728" width="14.125" style="240"/>
    <col min="9729" max="9729" width="3.875" style="240" customWidth="1"/>
    <col min="9730" max="9731" width="3.5" style="240" customWidth="1"/>
    <col min="9732" max="9732" width="15.75" style="240" customWidth="1"/>
    <col min="9733" max="9734" width="11.5" style="240" customWidth="1"/>
    <col min="9735" max="9736" width="9.125" style="240" customWidth="1"/>
    <col min="9737" max="9737" width="10" style="240" customWidth="1"/>
    <col min="9738" max="9740" width="10.125" style="240" customWidth="1"/>
    <col min="9741" max="9984" width="14.125" style="240"/>
    <col min="9985" max="9985" width="3.875" style="240" customWidth="1"/>
    <col min="9986" max="9987" width="3.5" style="240" customWidth="1"/>
    <col min="9988" max="9988" width="15.75" style="240" customWidth="1"/>
    <col min="9989" max="9990" width="11.5" style="240" customWidth="1"/>
    <col min="9991" max="9992" width="9.125" style="240" customWidth="1"/>
    <col min="9993" max="9993" width="10" style="240" customWidth="1"/>
    <col min="9994" max="9996" width="10.125" style="240" customWidth="1"/>
    <col min="9997" max="10240" width="14.125" style="240"/>
    <col min="10241" max="10241" width="3.875" style="240" customWidth="1"/>
    <col min="10242" max="10243" width="3.5" style="240" customWidth="1"/>
    <col min="10244" max="10244" width="15.75" style="240" customWidth="1"/>
    <col min="10245" max="10246" width="11.5" style="240" customWidth="1"/>
    <col min="10247" max="10248" width="9.125" style="240" customWidth="1"/>
    <col min="10249" max="10249" width="10" style="240" customWidth="1"/>
    <col min="10250" max="10252" width="10.125" style="240" customWidth="1"/>
    <col min="10253" max="10496" width="14.125" style="240"/>
    <col min="10497" max="10497" width="3.875" style="240" customWidth="1"/>
    <col min="10498" max="10499" width="3.5" style="240" customWidth="1"/>
    <col min="10500" max="10500" width="15.75" style="240" customWidth="1"/>
    <col min="10501" max="10502" width="11.5" style="240" customWidth="1"/>
    <col min="10503" max="10504" width="9.125" style="240" customWidth="1"/>
    <col min="10505" max="10505" width="10" style="240" customWidth="1"/>
    <col min="10506" max="10508" width="10.125" style="240" customWidth="1"/>
    <col min="10509" max="10752" width="14.125" style="240"/>
    <col min="10753" max="10753" width="3.875" style="240" customWidth="1"/>
    <col min="10754" max="10755" width="3.5" style="240" customWidth="1"/>
    <col min="10756" max="10756" width="15.75" style="240" customWidth="1"/>
    <col min="10757" max="10758" width="11.5" style="240" customWidth="1"/>
    <col min="10759" max="10760" width="9.125" style="240" customWidth="1"/>
    <col min="10761" max="10761" width="10" style="240" customWidth="1"/>
    <col min="10762" max="10764" width="10.125" style="240" customWidth="1"/>
    <col min="10765" max="11008" width="14.125" style="240"/>
    <col min="11009" max="11009" width="3.875" style="240" customWidth="1"/>
    <col min="11010" max="11011" width="3.5" style="240" customWidth="1"/>
    <col min="11012" max="11012" width="15.75" style="240" customWidth="1"/>
    <col min="11013" max="11014" width="11.5" style="240" customWidth="1"/>
    <col min="11015" max="11016" width="9.125" style="240" customWidth="1"/>
    <col min="11017" max="11017" width="10" style="240" customWidth="1"/>
    <col min="11018" max="11020" width="10.125" style="240" customWidth="1"/>
    <col min="11021" max="11264" width="14.125" style="240"/>
    <col min="11265" max="11265" width="3.875" style="240" customWidth="1"/>
    <col min="11266" max="11267" width="3.5" style="240" customWidth="1"/>
    <col min="11268" max="11268" width="15.75" style="240" customWidth="1"/>
    <col min="11269" max="11270" width="11.5" style="240" customWidth="1"/>
    <col min="11271" max="11272" width="9.125" style="240" customWidth="1"/>
    <col min="11273" max="11273" width="10" style="240" customWidth="1"/>
    <col min="11274" max="11276" width="10.125" style="240" customWidth="1"/>
    <col min="11277" max="11520" width="14.125" style="240"/>
    <col min="11521" max="11521" width="3.875" style="240" customWidth="1"/>
    <col min="11522" max="11523" width="3.5" style="240" customWidth="1"/>
    <col min="11524" max="11524" width="15.75" style="240" customWidth="1"/>
    <col min="11525" max="11526" width="11.5" style="240" customWidth="1"/>
    <col min="11527" max="11528" width="9.125" style="240" customWidth="1"/>
    <col min="11529" max="11529" width="10" style="240" customWidth="1"/>
    <col min="11530" max="11532" width="10.125" style="240" customWidth="1"/>
    <col min="11533" max="11776" width="14.125" style="240"/>
    <col min="11777" max="11777" width="3.875" style="240" customWidth="1"/>
    <col min="11778" max="11779" width="3.5" style="240" customWidth="1"/>
    <col min="11780" max="11780" width="15.75" style="240" customWidth="1"/>
    <col min="11781" max="11782" width="11.5" style="240" customWidth="1"/>
    <col min="11783" max="11784" width="9.125" style="240" customWidth="1"/>
    <col min="11785" max="11785" width="10" style="240" customWidth="1"/>
    <col min="11786" max="11788" width="10.125" style="240" customWidth="1"/>
    <col min="11789" max="12032" width="14.125" style="240"/>
    <col min="12033" max="12033" width="3.875" style="240" customWidth="1"/>
    <col min="12034" max="12035" width="3.5" style="240" customWidth="1"/>
    <col min="12036" max="12036" width="15.75" style="240" customWidth="1"/>
    <col min="12037" max="12038" width="11.5" style="240" customWidth="1"/>
    <col min="12039" max="12040" width="9.125" style="240" customWidth="1"/>
    <col min="12041" max="12041" width="10" style="240" customWidth="1"/>
    <col min="12042" max="12044" width="10.125" style="240" customWidth="1"/>
    <col min="12045" max="12288" width="14.125" style="240"/>
    <col min="12289" max="12289" width="3.875" style="240" customWidth="1"/>
    <col min="12290" max="12291" width="3.5" style="240" customWidth="1"/>
    <col min="12292" max="12292" width="15.75" style="240" customWidth="1"/>
    <col min="12293" max="12294" width="11.5" style="240" customWidth="1"/>
    <col min="12295" max="12296" width="9.125" style="240" customWidth="1"/>
    <col min="12297" max="12297" width="10" style="240" customWidth="1"/>
    <col min="12298" max="12300" width="10.125" style="240" customWidth="1"/>
    <col min="12301" max="12544" width="14.125" style="240"/>
    <col min="12545" max="12545" width="3.875" style="240" customWidth="1"/>
    <col min="12546" max="12547" width="3.5" style="240" customWidth="1"/>
    <col min="12548" max="12548" width="15.75" style="240" customWidth="1"/>
    <col min="12549" max="12550" width="11.5" style="240" customWidth="1"/>
    <col min="12551" max="12552" width="9.125" style="240" customWidth="1"/>
    <col min="12553" max="12553" width="10" style="240" customWidth="1"/>
    <col min="12554" max="12556" width="10.125" style="240" customWidth="1"/>
    <col min="12557" max="12800" width="14.125" style="240"/>
    <col min="12801" max="12801" width="3.875" style="240" customWidth="1"/>
    <col min="12802" max="12803" width="3.5" style="240" customWidth="1"/>
    <col min="12804" max="12804" width="15.75" style="240" customWidth="1"/>
    <col min="12805" max="12806" width="11.5" style="240" customWidth="1"/>
    <col min="12807" max="12808" width="9.125" style="240" customWidth="1"/>
    <col min="12809" max="12809" width="10" style="240" customWidth="1"/>
    <col min="12810" max="12812" width="10.125" style="240" customWidth="1"/>
    <col min="12813" max="13056" width="14.125" style="240"/>
    <col min="13057" max="13057" width="3.875" style="240" customWidth="1"/>
    <col min="13058" max="13059" width="3.5" style="240" customWidth="1"/>
    <col min="13060" max="13060" width="15.75" style="240" customWidth="1"/>
    <col min="13061" max="13062" width="11.5" style="240" customWidth="1"/>
    <col min="13063" max="13064" width="9.125" style="240" customWidth="1"/>
    <col min="13065" max="13065" width="10" style="240" customWidth="1"/>
    <col min="13066" max="13068" width="10.125" style="240" customWidth="1"/>
    <col min="13069" max="13312" width="14.125" style="240"/>
    <col min="13313" max="13313" width="3.875" style="240" customWidth="1"/>
    <col min="13314" max="13315" width="3.5" style="240" customWidth="1"/>
    <col min="13316" max="13316" width="15.75" style="240" customWidth="1"/>
    <col min="13317" max="13318" width="11.5" style="240" customWidth="1"/>
    <col min="13319" max="13320" width="9.125" style="240" customWidth="1"/>
    <col min="13321" max="13321" width="10" style="240" customWidth="1"/>
    <col min="13322" max="13324" width="10.125" style="240" customWidth="1"/>
    <col min="13325" max="13568" width="14.125" style="240"/>
    <col min="13569" max="13569" width="3.875" style="240" customWidth="1"/>
    <col min="13570" max="13571" width="3.5" style="240" customWidth="1"/>
    <col min="13572" max="13572" width="15.75" style="240" customWidth="1"/>
    <col min="13573" max="13574" width="11.5" style="240" customWidth="1"/>
    <col min="13575" max="13576" width="9.125" style="240" customWidth="1"/>
    <col min="13577" max="13577" width="10" style="240" customWidth="1"/>
    <col min="13578" max="13580" width="10.125" style="240" customWidth="1"/>
    <col min="13581" max="13824" width="14.125" style="240"/>
    <col min="13825" max="13825" width="3.875" style="240" customWidth="1"/>
    <col min="13826" max="13827" width="3.5" style="240" customWidth="1"/>
    <col min="13828" max="13828" width="15.75" style="240" customWidth="1"/>
    <col min="13829" max="13830" width="11.5" style="240" customWidth="1"/>
    <col min="13831" max="13832" width="9.125" style="240" customWidth="1"/>
    <col min="13833" max="13833" width="10" style="240" customWidth="1"/>
    <col min="13834" max="13836" width="10.125" style="240" customWidth="1"/>
    <col min="13837" max="14080" width="14.125" style="240"/>
    <col min="14081" max="14081" width="3.875" style="240" customWidth="1"/>
    <col min="14082" max="14083" width="3.5" style="240" customWidth="1"/>
    <col min="14084" max="14084" width="15.75" style="240" customWidth="1"/>
    <col min="14085" max="14086" width="11.5" style="240" customWidth="1"/>
    <col min="14087" max="14088" width="9.125" style="240" customWidth="1"/>
    <col min="14089" max="14089" width="10" style="240" customWidth="1"/>
    <col min="14090" max="14092" width="10.125" style="240" customWidth="1"/>
    <col min="14093" max="14336" width="14.125" style="240"/>
    <col min="14337" max="14337" width="3.875" style="240" customWidth="1"/>
    <col min="14338" max="14339" width="3.5" style="240" customWidth="1"/>
    <col min="14340" max="14340" width="15.75" style="240" customWidth="1"/>
    <col min="14341" max="14342" width="11.5" style="240" customWidth="1"/>
    <col min="14343" max="14344" width="9.125" style="240" customWidth="1"/>
    <col min="14345" max="14345" width="10" style="240" customWidth="1"/>
    <col min="14346" max="14348" width="10.125" style="240" customWidth="1"/>
    <col min="14349" max="14592" width="14.125" style="240"/>
    <col min="14593" max="14593" width="3.875" style="240" customWidth="1"/>
    <col min="14594" max="14595" width="3.5" style="240" customWidth="1"/>
    <col min="14596" max="14596" width="15.75" style="240" customWidth="1"/>
    <col min="14597" max="14598" width="11.5" style="240" customWidth="1"/>
    <col min="14599" max="14600" width="9.125" style="240" customWidth="1"/>
    <col min="14601" max="14601" width="10" style="240" customWidth="1"/>
    <col min="14602" max="14604" width="10.125" style="240" customWidth="1"/>
    <col min="14605" max="14848" width="14.125" style="240"/>
    <col min="14849" max="14849" width="3.875" style="240" customWidth="1"/>
    <col min="14850" max="14851" width="3.5" style="240" customWidth="1"/>
    <col min="14852" max="14852" width="15.75" style="240" customWidth="1"/>
    <col min="14853" max="14854" width="11.5" style="240" customWidth="1"/>
    <col min="14855" max="14856" width="9.125" style="240" customWidth="1"/>
    <col min="14857" max="14857" width="10" style="240" customWidth="1"/>
    <col min="14858" max="14860" width="10.125" style="240" customWidth="1"/>
    <col min="14861" max="15104" width="14.125" style="240"/>
    <col min="15105" max="15105" width="3.875" style="240" customWidth="1"/>
    <col min="15106" max="15107" width="3.5" style="240" customWidth="1"/>
    <col min="15108" max="15108" width="15.75" style="240" customWidth="1"/>
    <col min="15109" max="15110" width="11.5" style="240" customWidth="1"/>
    <col min="15111" max="15112" width="9.125" style="240" customWidth="1"/>
    <col min="15113" max="15113" width="10" style="240" customWidth="1"/>
    <col min="15114" max="15116" width="10.125" style="240" customWidth="1"/>
    <col min="15117" max="15360" width="14.125" style="240"/>
    <col min="15361" max="15361" width="3.875" style="240" customWidth="1"/>
    <col min="15362" max="15363" width="3.5" style="240" customWidth="1"/>
    <col min="15364" max="15364" width="15.75" style="240" customWidth="1"/>
    <col min="15365" max="15366" width="11.5" style="240" customWidth="1"/>
    <col min="15367" max="15368" width="9.125" style="240" customWidth="1"/>
    <col min="15369" max="15369" width="10" style="240" customWidth="1"/>
    <col min="15370" max="15372" width="10.125" style="240" customWidth="1"/>
    <col min="15373" max="15616" width="14.125" style="240"/>
    <col min="15617" max="15617" width="3.875" style="240" customWidth="1"/>
    <col min="15618" max="15619" width="3.5" style="240" customWidth="1"/>
    <col min="15620" max="15620" width="15.75" style="240" customWidth="1"/>
    <col min="15621" max="15622" width="11.5" style="240" customWidth="1"/>
    <col min="15623" max="15624" width="9.125" style="240" customWidth="1"/>
    <col min="15625" max="15625" width="10" style="240" customWidth="1"/>
    <col min="15626" max="15628" width="10.125" style="240" customWidth="1"/>
    <col min="15629" max="15872" width="14.125" style="240"/>
    <col min="15873" max="15873" width="3.875" style="240" customWidth="1"/>
    <col min="15874" max="15875" width="3.5" style="240" customWidth="1"/>
    <col min="15876" max="15876" width="15.75" style="240" customWidth="1"/>
    <col min="15877" max="15878" width="11.5" style="240" customWidth="1"/>
    <col min="15879" max="15880" width="9.125" style="240" customWidth="1"/>
    <col min="15881" max="15881" width="10" style="240" customWidth="1"/>
    <col min="15882" max="15884" width="10.125" style="240" customWidth="1"/>
    <col min="15885" max="16128" width="14.125" style="240"/>
    <col min="16129" max="16129" width="3.875" style="240" customWidth="1"/>
    <col min="16130" max="16131" width="3.5" style="240" customWidth="1"/>
    <col min="16132" max="16132" width="15.75" style="240" customWidth="1"/>
    <col min="16133" max="16134" width="11.5" style="240" customWidth="1"/>
    <col min="16135" max="16136" width="9.125" style="240" customWidth="1"/>
    <col min="16137" max="16137" width="10" style="240" customWidth="1"/>
    <col min="16138" max="16140" width="10.125" style="240" customWidth="1"/>
    <col min="16141" max="16384" width="14.125" style="240"/>
  </cols>
  <sheetData>
    <row r="1" spans="1:12" s="236" customFormat="1" ht="18" thickBot="1">
      <c r="A1" s="234" t="s">
        <v>472</v>
      </c>
      <c r="B1" s="235"/>
      <c r="C1" s="235"/>
      <c r="D1" s="235"/>
      <c r="E1" s="235"/>
      <c r="F1" s="235"/>
      <c r="G1" s="235"/>
      <c r="H1" s="235"/>
      <c r="I1" s="235"/>
      <c r="J1" s="235"/>
      <c r="K1" s="235"/>
      <c r="L1" s="235"/>
    </row>
    <row r="2" spans="1:12">
      <c r="A2" s="237"/>
      <c r="B2" s="238"/>
      <c r="C2" s="238"/>
      <c r="D2" s="239"/>
      <c r="E2" s="481" t="s">
        <v>442</v>
      </c>
      <c r="F2" s="482"/>
      <c r="G2" s="482"/>
      <c r="H2" s="483" t="s">
        <v>443</v>
      </c>
      <c r="I2" s="482"/>
      <c r="J2" s="484"/>
      <c r="K2" s="482" t="s">
        <v>444</v>
      </c>
      <c r="L2" s="485"/>
    </row>
    <row r="3" spans="1:12" ht="18" thickBot="1">
      <c r="A3" s="241" t="s">
        <v>445</v>
      </c>
      <c r="B3" s="242"/>
      <c r="C3" s="242"/>
      <c r="D3" s="243"/>
      <c r="E3" s="244" t="s">
        <v>446</v>
      </c>
      <c r="F3" s="245" t="s">
        <v>447</v>
      </c>
      <c r="G3" s="246" t="s">
        <v>448</v>
      </c>
      <c r="H3" s="247" t="s">
        <v>446</v>
      </c>
      <c r="I3" s="245" t="s">
        <v>447</v>
      </c>
      <c r="J3" s="248" t="s">
        <v>448</v>
      </c>
      <c r="K3" s="245" t="s">
        <v>449</v>
      </c>
      <c r="L3" s="249" t="s">
        <v>450</v>
      </c>
    </row>
    <row r="4" spans="1:12">
      <c r="A4" s="250" t="s">
        <v>451</v>
      </c>
      <c r="B4" s="251"/>
      <c r="C4" s="251"/>
      <c r="D4" s="252"/>
      <c r="E4" s="253">
        <v>522466.48</v>
      </c>
      <c r="F4" s="254">
        <v>517614.84000000008</v>
      </c>
      <c r="G4" s="254">
        <v>555570.25</v>
      </c>
      <c r="H4" s="255">
        <v>100</v>
      </c>
      <c r="I4" s="256">
        <v>100</v>
      </c>
      <c r="J4" s="256">
        <v>100</v>
      </c>
      <c r="K4" s="257">
        <v>-0.9</v>
      </c>
      <c r="L4" s="258">
        <v>7.3</v>
      </c>
    </row>
    <row r="5" spans="1:12">
      <c r="A5" s="250"/>
      <c r="B5" s="259" t="s">
        <v>369</v>
      </c>
      <c r="C5" s="260"/>
      <c r="D5" s="261"/>
      <c r="E5" s="262">
        <v>363651.64</v>
      </c>
      <c r="F5" s="263">
        <v>358406.55000000005</v>
      </c>
      <c r="G5" s="263">
        <v>389585.72</v>
      </c>
      <c r="H5" s="264">
        <v>69.599999999999994</v>
      </c>
      <c r="I5" s="265">
        <v>69.2</v>
      </c>
      <c r="J5" s="265">
        <v>70.099999999999994</v>
      </c>
      <c r="K5" s="266">
        <v>-1.4</v>
      </c>
      <c r="L5" s="267">
        <v>8.6999999999999993</v>
      </c>
    </row>
    <row r="6" spans="1:12">
      <c r="A6" s="250"/>
      <c r="B6" s="268"/>
      <c r="C6" s="259" t="s">
        <v>452</v>
      </c>
      <c r="D6" s="261"/>
      <c r="E6" s="269">
        <v>178209.83</v>
      </c>
      <c r="F6" s="270">
        <v>181863.46</v>
      </c>
      <c r="G6" s="270">
        <v>186743.71</v>
      </c>
      <c r="H6" s="271">
        <v>34.1</v>
      </c>
      <c r="I6" s="272">
        <v>35.1</v>
      </c>
      <c r="J6" s="272">
        <v>33.6</v>
      </c>
      <c r="K6" s="273">
        <v>2.1</v>
      </c>
      <c r="L6" s="274">
        <v>2.7</v>
      </c>
    </row>
    <row r="7" spans="1:12">
      <c r="A7" s="250"/>
      <c r="B7" s="268"/>
      <c r="C7" s="268"/>
      <c r="D7" s="275" t="s">
        <v>453</v>
      </c>
      <c r="E7" s="276">
        <v>97129.67</v>
      </c>
      <c r="F7" s="270">
        <v>101179.37</v>
      </c>
      <c r="G7" s="270">
        <v>106135.42</v>
      </c>
      <c r="H7" s="271">
        <v>18.600000000000001</v>
      </c>
      <c r="I7" s="272">
        <v>19.5</v>
      </c>
      <c r="J7" s="272">
        <v>19.100000000000001</v>
      </c>
      <c r="K7" s="266">
        <v>4.2</v>
      </c>
      <c r="L7" s="267">
        <v>4.9000000000000004</v>
      </c>
    </row>
    <row r="8" spans="1:12">
      <c r="A8" s="250"/>
      <c r="B8" s="268"/>
      <c r="C8" s="277"/>
      <c r="D8" s="278" t="s">
        <v>454</v>
      </c>
      <c r="E8" s="276">
        <v>81080.160000000003</v>
      </c>
      <c r="F8" s="279">
        <v>80684.09</v>
      </c>
      <c r="G8" s="279">
        <v>80608.289999999994</v>
      </c>
      <c r="H8" s="280">
        <v>15.5</v>
      </c>
      <c r="I8" s="281">
        <v>15.6</v>
      </c>
      <c r="J8" s="281">
        <v>14.5</v>
      </c>
      <c r="K8" s="266">
        <v>-0.5</v>
      </c>
      <c r="L8" s="267">
        <v>-0.1</v>
      </c>
    </row>
    <row r="9" spans="1:12">
      <c r="A9" s="250"/>
      <c r="B9" s="268"/>
      <c r="C9" s="259" t="s">
        <v>455</v>
      </c>
      <c r="D9" s="261"/>
      <c r="E9" s="282">
        <v>185441.81</v>
      </c>
      <c r="F9" s="270">
        <v>176543.09000000003</v>
      </c>
      <c r="G9" s="270">
        <v>202842.01</v>
      </c>
      <c r="H9" s="271">
        <v>35.5</v>
      </c>
      <c r="I9" s="272">
        <v>34.1</v>
      </c>
      <c r="J9" s="272">
        <v>36.5</v>
      </c>
      <c r="K9" s="273">
        <v>-4.8</v>
      </c>
      <c r="L9" s="274">
        <v>14.9</v>
      </c>
    </row>
    <row r="10" spans="1:12">
      <c r="A10" s="250"/>
      <c r="B10" s="268"/>
      <c r="C10" s="268"/>
      <c r="D10" s="283" t="s">
        <v>456</v>
      </c>
      <c r="E10" s="284">
        <v>6255.17</v>
      </c>
      <c r="F10" s="270">
        <v>4912.37</v>
      </c>
      <c r="G10" s="285">
        <v>5583.28</v>
      </c>
      <c r="H10" s="272">
        <v>1.2</v>
      </c>
      <c r="I10" s="272">
        <v>0.9</v>
      </c>
      <c r="J10" s="272">
        <v>1</v>
      </c>
      <c r="K10" s="266">
        <v>-21.5</v>
      </c>
      <c r="L10" s="267">
        <v>13.7</v>
      </c>
    </row>
    <row r="11" spans="1:12">
      <c r="A11" s="250"/>
      <c r="B11" s="268"/>
      <c r="C11" s="268"/>
      <c r="D11" s="286" t="s">
        <v>58</v>
      </c>
      <c r="E11" s="284">
        <v>94719</v>
      </c>
      <c r="F11" s="254">
        <v>92640.639999999999</v>
      </c>
      <c r="G11" s="287">
        <v>99249.18</v>
      </c>
      <c r="H11" s="256">
        <v>18.100000000000001</v>
      </c>
      <c r="I11" s="256">
        <v>17.899999999999999</v>
      </c>
      <c r="J11" s="256">
        <v>17.899999999999999</v>
      </c>
      <c r="K11" s="266">
        <v>-2.2000000000000002</v>
      </c>
      <c r="L11" s="267">
        <v>7.1</v>
      </c>
    </row>
    <row r="12" spans="1:12">
      <c r="A12" s="250"/>
      <c r="B12" s="268"/>
      <c r="C12" s="268"/>
      <c r="D12" s="286" t="s">
        <v>59</v>
      </c>
      <c r="E12" s="284">
        <v>36714.300000000003</v>
      </c>
      <c r="F12" s="254">
        <v>32452.68</v>
      </c>
      <c r="G12" s="287">
        <v>37746.410000000003</v>
      </c>
      <c r="H12" s="256">
        <v>7</v>
      </c>
      <c r="I12" s="256">
        <v>6.3</v>
      </c>
      <c r="J12" s="256">
        <v>6.8</v>
      </c>
      <c r="K12" s="266">
        <v>-11.6</v>
      </c>
      <c r="L12" s="267">
        <v>16.3</v>
      </c>
    </row>
    <row r="13" spans="1:12">
      <c r="A13" s="250"/>
      <c r="B13" s="268"/>
      <c r="C13" s="268"/>
      <c r="D13" s="286" t="s">
        <v>60</v>
      </c>
      <c r="E13" s="284">
        <v>35652.839999999997</v>
      </c>
      <c r="F13" s="254">
        <v>37037.129999999997</v>
      </c>
      <c r="G13" s="287">
        <v>49491.95</v>
      </c>
      <c r="H13" s="256">
        <v>6.8</v>
      </c>
      <c r="I13" s="256">
        <v>7.2</v>
      </c>
      <c r="J13" s="256">
        <v>8.9</v>
      </c>
      <c r="K13" s="266">
        <v>3.9</v>
      </c>
      <c r="L13" s="267">
        <v>33.6</v>
      </c>
    </row>
    <row r="14" spans="1:12">
      <c r="A14" s="250"/>
      <c r="B14" s="268"/>
      <c r="C14" s="268"/>
      <c r="D14" s="286" t="s">
        <v>457</v>
      </c>
      <c r="E14" s="284">
        <v>13511.24</v>
      </c>
      <c r="F14" s="254">
        <v>10733.04</v>
      </c>
      <c r="G14" s="287">
        <v>11863.24</v>
      </c>
      <c r="H14" s="256">
        <v>2.6</v>
      </c>
      <c r="I14" s="256">
        <v>2.1</v>
      </c>
      <c r="J14" s="256">
        <v>2.1</v>
      </c>
      <c r="K14" s="266">
        <v>-20.6</v>
      </c>
      <c r="L14" s="267">
        <v>10.5</v>
      </c>
    </row>
    <row r="15" spans="1:12">
      <c r="A15" s="250"/>
      <c r="B15" s="277"/>
      <c r="C15" s="277"/>
      <c r="D15" s="288" t="s">
        <v>458</v>
      </c>
      <c r="E15" s="284">
        <v>-1410.74</v>
      </c>
      <c r="F15" s="279">
        <v>-1232.77</v>
      </c>
      <c r="G15" s="289">
        <v>-1092.05</v>
      </c>
      <c r="H15" s="281">
        <v>-0.3</v>
      </c>
      <c r="I15" s="281">
        <v>-0.2</v>
      </c>
      <c r="J15" s="281">
        <v>-0.2</v>
      </c>
      <c r="K15" s="266">
        <v>12.6</v>
      </c>
      <c r="L15" s="267">
        <v>11.4</v>
      </c>
    </row>
    <row r="16" spans="1:12">
      <c r="A16" s="250"/>
      <c r="B16" s="290" t="s">
        <v>459</v>
      </c>
      <c r="C16" s="260"/>
      <c r="D16" s="261"/>
      <c r="E16" s="282">
        <v>158814.84</v>
      </c>
      <c r="F16" s="254">
        <v>159208.29</v>
      </c>
      <c r="G16" s="279">
        <v>165984.53</v>
      </c>
      <c r="H16" s="255">
        <v>30.4</v>
      </c>
      <c r="I16" s="256">
        <v>30.8</v>
      </c>
      <c r="J16" s="256">
        <v>29.9</v>
      </c>
      <c r="K16" s="273">
        <v>0.2</v>
      </c>
      <c r="L16" s="274">
        <v>4.3</v>
      </c>
    </row>
    <row r="17" spans="1:12">
      <c r="A17" s="250"/>
      <c r="B17" s="268"/>
      <c r="C17" s="290" t="s">
        <v>460</v>
      </c>
      <c r="D17" s="261"/>
      <c r="E17" s="284">
        <v>27046.52</v>
      </c>
      <c r="F17" s="270">
        <v>29137.52</v>
      </c>
      <c r="G17" s="270">
        <v>38102.65</v>
      </c>
      <c r="H17" s="271">
        <v>5.2</v>
      </c>
      <c r="I17" s="272">
        <v>5.6</v>
      </c>
      <c r="J17" s="272">
        <v>6.9</v>
      </c>
      <c r="K17" s="266">
        <v>7.7</v>
      </c>
      <c r="L17" s="267">
        <v>30.8</v>
      </c>
    </row>
    <row r="18" spans="1:12">
      <c r="A18" s="291"/>
      <c r="B18" s="277"/>
      <c r="C18" s="277" t="s">
        <v>461</v>
      </c>
      <c r="D18" s="292"/>
      <c r="E18" s="293">
        <v>131768.32000000001</v>
      </c>
      <c r="F18" s="279">
        <v>130070.77</v>
      </c>
      <c r="G18" s="279">
        <v>127881.88</v>
      </c>
      <c r="H18" s="280">
        <v>25.2</v>
      </c>
      <c r="I18" s="281">
        <v>25.1</v>
      </c>
      <c r="J18" s="281">
        <v>23</v>
      </c>
      <c r="K18" s="266">
        <v>-1.3</v>
      </c>
      <c r="L18" s="267">
        <v>-1.7</v>
      </c>
    </row>
    <row r="19" spans="1:12">
      <c r="A19" s="294" t="s">
        <v>462</v>
      </c>
      <c r="B19" s="260"/>
      <c r="C19" s="260"/>
      <c r="D19" s="261"/>
      <c r="E19" s="295">
        <v>522466.48</v>
      </c>
      <c r="F19" s="270">
        <v>517614.83999999997</v>
      </c>
      <c r="G19" s="270">
        <v>555570.25</v>
      </c>
      <c r="H19" s="271">
        <v>100</v>
      </c>
      <c r="I19" s="272">
        <v>100</v>
      </c>
      <c r="J19" s="272">
        <v>100</v>
      </c>
      <c r="K19" s="273">
        <v>-0.9</v>
      </c>
      <c r="L19" s="274">
        <v>7.3</v>
      </c>
    </row>
    <row r="20" spans="1:12">
      <c r="A20" s="250"/>
      <c r="B20" s="259" t="s">
        <v>463</v>
      </c>
      <c r="C20" s="296"/>
      <c r="D20" s="297"/>
      <c r="E20" s="262">
        <v>371256.47</v>
      </c>
      <c r="F20" s="263">
        <v>372714.8</v>
      </c>
      <c r="G20" s="263">
        <v>400276.42</v>
      </c>
      <c r="H20" s="264">
        <v>71.099999999999994</v>
      </c>
      <c r="I20" s="265">
        <v>72</v>
      </c>
      <c r="J20" s="265">
        <v>72</v>
      </c>
      <c r="K20" s="266">
        <v>0.4</v>
      </c>
      <c r="L20" s="267">
        <v>7.4</v>
      </c>
    </row>
    <row r="21" spans="1:12">
      <c r="A21" s="250"/>
      <c r="B21" s="268"/>
      <c r="C21" s="277" t="s">
        <v>464</v>
      </c>
      <c r="D21" s="292"/>
      <c r="E21" s="284">
        <v>178209.83</v>
      </c>
      <c r="F21" s="254">
        <v>181863.46</v>
      </c>
      <c r="G21" s="254">
        <v>186743.71</v>
      </c>
      <c r="H21" s="255">
        <v>34.1</v>
      </c>
      <c r="I21" s="256">
        <v>35.1</v>
      </c>
      <c r="J21" s="256">
        <v>33.6</v>
      </c>
      <c r="K21" s="273">
        <v>2.1</v>
      </c>
      <c r="L21" s="274">
        <v>2.7</v>
      </c>
    </row>
    <row r="22" spans="1:12">
      <c r="A22" s="250"/>
      <c r="B22" s="268"/>
      <c r="C22" s="290" t="s">
        <v>465</v>
      </c>
      <c r="D22" s="261"/>
      <c r="E22" s="295">
        <v>193046.64</v>
      </c>
      <c r="F22" s="270">
        <v>190851.34</v>
      </c>
      <c r="G22" s="270">
        <v>213532.71</v>
      </c>
      <c r="H22" s="271">
        <v>36.9</v>
      </c>
      <c r="I22" s="272">
        <v>36.9</v>
      </c>
      <c r="J22" s="272">
        <v>38.4</v>
      </c>
      <c r="K22" s="298">
        <v>-1.1000000000000001</v>
      </c>
      <c r="L22" s="299">
        <v>11.9</v>
      </c>
    </row>
    <row r="23" spans="1:12">
      <c r="A23" s="250"/>
      <c r="B23" s="268"/>
      <c r="C23" s="268"/>
      <c r="D23" s="283" t="s">
        <v>456</v>
      </c>
      <c r="E23" s="300">
        <v>6255.17</v>
      </c>
      <c r="F23" s="301">
        <v>4912.37</v>
      </c>
      <c r="G23" s="285">
        <v>5583.28</v>
      </c>
      <c r="H23" s="302">
        <v>1.2</v>
      </c>
      <c r="I23" s="271">
        <v>0.9</v>
      </c>
      <c r="J23" s="302">
        <v>1</v>
      </c>
      <c r="K23" s="298">
        <v>-21.5</v>
      </c>
      <c r="L23" s="303">
        <v>13.7</v>
      </c>
    </row>
    <row r="24" spans="1:12">
      <c r="A24" s="250"/>
      <c r="B24" s="268"/>
      <c r="C24" s="268"/>
      <c r="D24" s="286" t="s">
        <v>44</v>
      </c>
      <c r="E24" s="304">
        <v>109335.72</v>
      </c>
      <c r="F24" s="305">
        <v>112982.15</v>
      </c>
      <c r="G24" s="287">
        <v>120511.17</v>
      </c>
      <c r="H24" s="306">
        <v>20.9</v>
      </c>
      <c r="I24" s="255">
        <v>21.8</v>
      </c>
      <c r="J24" s="306">
        <v>21.7</v>
      </c>
      <c r="K24" s="266">
        <v>3.3</v>
      </c>
      <c r="L24" s="307">
        <v>6.7</v>
      </c>
    </row>
    <row r="25" spans="1:12">
      <c r="A25" s="250"/>
      <c r="B25" s="268"/>
      <c r="C25" s="268"/>
      <c r="D25" s="308" t="s">
        <v>45</v>
      </c>
      <c r="E25" s="304">
        <v>34156.49</v>
      </c>
      <c r="F25" s="305">
        <v>38365.1</v>
      </c>
      <c r="G25" s="287">
        <v>41664.199999999997</v>
      </c>
      <c r="H25" s="306">
        <v>6.5</v>
      </c>
      <c r="I25" s="255">
        <v>7.4</v>
      </c>
      <c r="J25" s="306">
        <v>7.5</v>
      </c>
      <c r="K25" s="266">
        <v>12.3</v>
      </c>
      <c r="L25" s="307">
        <v>8.6</v>
      </c>
    </row>
    <row r="26" spans="1:12">
      <c r="A26" s="250"/>
      <c r="B26" s="268"/>
      <c r="C26" s="268"/>
      <c r="D26" s="286" t="s">
        <v>466</v>
      </c>
      <c r="E26" s="304">
        <v>41991.39</v>
      </c>
      <c r="F26" s="305">
        <v>33743.769999999997</v>
      </c>
      <c r="G26" s="287">
        <v>45193.79</v>
      </c>
      <c r="H26" s="306">
        <v>8</v>
      </c>
      <c r="I26" s="255">
        <v>6.5</v>
      </c>
      <c r="J26" s="306">
        <v>8.1</v>
      </c>
      <c r="K26" s="266">
        <v>-19.600000000000001</v>
      </c>
      <c r="L26" s="307">
        <v>33.9</v>
      </c>
    </row>
    <row r="27" spans="1:12">
      <c r="A27" s="250"/>
      <c r="B27" s="277"/>
      <c r="C27" s="277"/>
      <c r="D27" s="288" t="s">
        <v>46</v>
      </c>
      <c r="E27" s="309">
        <v>1307.8699999999999</v>
      </c>
      <c r="F27" s="310">
        <v>847.95</v>
      </c>
      <c r="G27" s="289">
        <v>580.27</v>
      </c>
      <c r="H27" s="311">
        <v>0.3</v>
      </c>
      <c r="I27" s="280">
        <v>0.2</v>
      </c>
      <c r="J27" s="311">
        <v>0.1</v>
      </c>
      <c r="K27" s="257">
        <v>-35.200000000000003</v>
      </c>
      <c r="L27" s="312">
        <v>-31.6</v>
      </c>
    </row>
    <row r="28" spans="1:12">
      <c r="A28" s="250"/>
      <c r="B28" s="268" t="s">
        <v>467</v>
      </c>
      <c r="C28" s="313"/>
      <c r="D28" s="292"/>
      <c r="E28" s="314">
        <v>151210.01</v>
      </c>
      <c r="F28" s="279">
        <v>144900.03999999998</v>
      </c>
      <c r="G28" s="279">
        <v>155293.82999999999</v>
      </c>
      <c r="H28" s="280">
        <v>28.9</v>
      </c>
      <c r="I28" s="281">
        <v>28</v>
      </c>
      <c r="J28" s="281">
        <v>28</v>
      </c>
      <c r="K28" s="257">
        <v>-4.2</v>
      </c>
      <c r="L28" s="258">
        <v>7.2</v>
      </c>
    </row>
    <row r="29" spans="1:12">
      <c r="A29" s="250"/>
      <c r="B29" s="268"/>
      <c r="C29" s="268" t="s">
        <v>47</v>
      </c>
      <c r="D29" s="252"/>
      <c r="E29" s="284">
        <v>30535.85</v>
      </c>
      <c r="F29" s="254">
        <v>31806.53</v>
      </c>
      <c r="G29" s="254">
        <v>36355.32</v>
      </c>
      <c r="H29" s="255">
        <v>5.8</v>
      </c>
      <c r="I29" s="256">
        <v>6.1</v>
      </c>
      <c r="J29" s="256">
        <v>6.5</v>
      </c>
      <c r="K29" s="266">
        <v>4.2</v>
      </c>
      <c r="L29" s="267">
        <v>14.3</v>
      </c>
    </row>
    <row r="30" spans="1:12">
      <c r="A30" s="250"/>
      <c r="B30" s="268"/>
      <c r="C30" s="268" t="s">
        <v>48</v>
      </c>
      <c r="D30" s="252"/>
      <c r="E30" s="284">
        <v>120674.16</v>
      </c>
      <c r="F30" s="254">
        <v>113093.51</v>
      </c>
      <c r="G30" s="254">
        <v>118938.51</v>
      </c>
      <c r="H30" s="255">
        <v>23.1</v>
      </c>
      <c r="I30" s="256">
        <v>21.8</v>
      </c>
      <c r="J30" s="256">
        <v>21.4</v>
      </c>
      <c r="K30" s="266">
        <v>-6.3</v>
      </c>
      <c r="L30" s="267">
        <v>5.2</v>
      </c>
    </row>
    <row r="31" spans="1:12">
      <c r="A31" s="250" t="s">
        <v>468</v>
      </c>
      <c r="B31" s="260"/>
      <c r="C31" s="260"/>
      <c r="D31" s="261"/>
      <c r="E31" s="262">
        <v>-7604.8299999999872</v>
      </c>
      <c r="F31" s="263">
        <v>-14308.250000000029</v>
      </c>
      <c r="G31" s="263">
        <v>-10690.700000000012</v>
      </c>
      <c r="H31" s="271" t="s">
        <v>469</v>
      </c>
      <c r="I31" s="272" t="s">
        <v>469</v>
      </c>
      <c r="J31" s="272" t="s">
        <v>469</v>
      </c>
      <c r="K31" s="298">
        <v>-88.1</v>
      </c>
      <c r="L31" s="299">
        <v>25.3</v>
      </c>
    </row>
    <row r="32" spans="1:12">
      <c r="A32" s="315"/>
      <c r="B32" s="290" t="s">
        <v>470</v>
      </c>
      <c r="C32" s="260" t="s">
        <v>471</v>
      </c>
      <c r="D32" s="261" t="s">
        <v>435</v>
      </c>
      <c r="E32" s="316">
        <v>19370.810000000001</v>
      </c>
      <c r="F32" s="317">
        <v>18903.43</v>
      </c>
      <c r="G32" s="318">
        <v>19551.84</v>
      </c>
      <c r="H32" s="319" t="s">
        <v>469</v>
      </c>
      <c r="I32" s="271" t="s">
        <v>469</v>
      </c>
      <c r="J32" s="302" t="s">
        <v>469</v>
      </c>
      <c r="K32" s="320">
        <v>-2.4</v>
      </c>
      <c r="L32" s="299">
        <v>3.4</v>
      </c>
    </row>
    <row r="33" spans="1:12" ht="18" thickBot="1">
      <c r="A33" s="321"/>
      <c r="B33" s="322"/>
      <c r="C33" s="323"/>
      <c r="D33" s="324" t="s">
        <v>436</v>
      </c>
      <c r="E33" s="325">
        <v>-26975.64</v>
      </c>
      <c r="F33" s="326">
        <v>-33211.68</v>
      </c>
      <c r="G33" s="327">
        <v>-30242.54</v>
      </c>
      <c r="H33" s="328" t="s">
        <v>469</v>
      </c>
      <c r="I33" s="329" t="s">
        <v>469</v>
      </c>
      <c r="J33" s="330" t="s">
        <v>469</v>
      </c>
      <c r="K33" s="331">
        <v>-23.1</v>
      </c>
      <c r="L33" s="332">
        <v>8.9</v>
      </c>
    </row>
    <row r="34" spans="1:12">
      <c r="A34" s="333"/>
      <c r="B34" s="333"/>
      <c r="C34" s="333"/>
      <c r="D34" s="333"/>
    </row>
    <row r="35" spans="1:12">
      <c r="A35" s="333"/>
      <c r="B35" s="333"/>
      <c r="C35" s="333"/>
      <c r="D35" s="333"/>
      <c r="E35" s="333"/>
      <c r="F35" s="333"/>
      <c r="G35" s="333"/>
      <c r="H35" s="333"/>
      <c r="I35" s="333"/>
      <c r="J35" s="333"/>
      <c r="K35" s="333"/>
      <c r="L35" s="333"/>
    </row>
    <row r="36" spans="1:12">
      <c r="A36" s="333"/>
      <c r="B36" s="333"/>
      <c r="C36" s="333"/>
      <c r="D36" s="333"/>
      <c r="E36" s="333"/>
      <c r="F36" s="333"/>
      <c r="G36" s="333"/>
      <c r="H36" s="333"/>
      <c r="I36" s="333"/>
      <c r="J36" s="333"/>
      <c r="K36" s="333"/>
      <c r="L36" s="333"/>
    </row>
    <row r="37" spans="1:12">
      <c r="A37" s="333"/>
      <c r="B37" s="333"/>
      <c r="C37" s="333"/>
      <c r="D37" s="333"/>
      <c r="E37" s="333"/>
      <c r="F37" s="333"/>
      <c r="G37" s="333"/>
      <c r="H37" s="333"/>
      <c r="I37" s="333"/>
      <c r="J37" s="333"/>
      <c r="K37" s="333"/>
      <c r="L37" s="333"/>
    </row>
    <row r="38" spans="1:12">
      <c r="A38" s="333"/>
      <c r="B38" s="333"/>
      <c r="C38" s="333"/>
      <c r="D38" s="333"/>
      <c r="E38" s="333"/>
      <c r="F38" s="333"/>
      <c r="G38" s="333"/>
      <c r="H38" s="333"/>
      <c r="I38" s="333"/>
      <c r="J38" s="333"/>
      <c r="K38" s="333"/>
      <c r="L38" s="333"/>
    </row>
    <row r="39" spans="1:12">
      <c r="A39" s="333"/>
      <c r="B39" s="333"/>
      <c r="C39" s="333"/>
      <c r="D39" s="333"/>
      <c r="E39" s="333"/>
      <c r="F39" s="333"/>
      <c r="G39" s="333"/>
      <c r="H39" s="333"/>
      <c r="I39" s="333"/>
      <c r="J39" s="333"/>
      <c r="K39" s="333"/>
      <c r="L39" s="333"/>
    </row>
    <row r="40" spans="1:12">
      <c r="A40" s="333"/>
      <c r="B40" s="333"/>
      <c r="C40" s="333"/>
      <c r="D40" s="333"/>
      <c r="E40" s="333"/>
      <c r="F40" s="333"/>
      <c r="G40" s="333"/>
      <c r="H40" s="333"/>
      <c r="I40" s="333"/>
      <c r="J40" s="333"/>
      <c r="K40" s="333"/>
      <c r="L40" s="333"/>
    </row>
    <row r="41" spans="1:12">
      <c r="A41" s="333"/>
      <c r="B41" s="333"/>
      <c r="C41" s="333"/>
      <c r="D41" s="333"/>
      <c r="E41" s="333"/>
      <c r="F41" s="333"/>
      <c r="G41" s="333"/>
      <c r="H41" s="333"/>
      <c r="I41" s="333"/>
      <c r="J41" s="333"/>
      <c r="K41" s="333"/>
      <c r="L41" s="333"/>
    </row>
    <row r="42" spans="1:12">
      <c r="A42" s="333"/>
      <c r="B42" s="333"/>
      <c r="C42" s="333"/>
      <c r="D42" s="333"/>
      <c r="E42" s="333"/>
      <c r="F42" s="333"/>
      <c r="G42" s="333"/>
      <c r="H42" s="333"/>
      <c r="I42" s="333"/>
      <c r="J42" s="333"/>
      <c r="K42" s="333"/>
      <c r="L42" s="333"/>
    </row>
    <row r="43" spans="1:12">
      <c r="A43" s="333"/>
      <c r="B43" s="333"/>
      <c r="C43" s="333"/>
      <c r="D43" s="333"/>
      <c r="E43" s="333"/>
      <c r="F43" s="333"/>
      <c r="G43" s="333"/>
      <c r="H43" s="333"/>
      <c r="I43" s="333"/>
      <c r="J43" s="333"/>
      <c r="K43" s="333"/>
      <c r="L43" s="333"/>
    </row>
    <row r="44" spans="1:12">
      <c r="A44" s="333"/>
      <c r="B44" s="333"/>
      <c r="C44" s="333"/>
      <c r="D44" s="333"/>
      <c r="E44" s="333"/>
      <c r="F44" s="333"/>
      <c r="G44" s="333"/>
      <c r="H44" s="333"/>
      <c r="I44" s="333"/>
      <c r="J44" s="333"/>
      <c r="K44" s="333"/>
      <c r="L44" s="333"/>
    </row>
    <row r="45" spans="1:12">
      <c r="A45" s="333"/>
      <c r="B45" s="333"/>
      <c r="C45" s="333"/>
      <c r="D45" s="333"/>
      <c r="E45" s="333"/>
      <c r="F45" s="333"/>
      <c r="G45" s="333"/>
      <c r="H45" s="333"/>
      <c r="I45" s="333"/>
      <c r="J45" s="333"/>
      <c r="K45" s="333"/>
      <c r="L45" s="333"/>
    </row>
    <row r="46" spans="1:12">
      <c r="A46" s="333"/>
      <c r="B46" s="333"/>
      <c r="C46" s="333"/>
      <c r="D46" s="333"/>
      <c r="E46" s="333"/>
      <c r="F46" s="333"/>
      <c r="G46" s="333"/>
      <c r="H46" s="333"/>
      <c r="I46" s="333"/>
      <c r="J46" s="333"/>
      <c r="K46" s="333"/>
      <c r="L46" s="333"/>
    </row>
    <row r="47" spans="1:12">
      <c r="A47" s="333"/>
      <c r="B47" s="333"/>
      <c r="C47" s="333"/>
      <c r="D47" s="333"/>
      <c r="E47" s="333"/>
      <c r="F47" s="333"/>
      <c r="G47" s="333"/>
      <c r="H47" s="333"/>
      <c r="I47" s="333"/>
      <c r="J47" s="333"/>
      <c r="K47" s="333"/>
      <c r="L47" s="333"/>
    </row>
    <row r="48" spans="1:12">
      <c r="A48" s="333"/>
      <c r="B48" s="333"/>
      <c r="C48" s="333"/>
      <c r="D48" s="333"/>
      <c r="E48" s="333"/>
      <c r="F48" s="333"/>
      <c r="G48" s="333"/>
      <c r="H48" s="333"/>
      <c r="I48" s="333"/>
      <c r="J48" s="333"/>
      <c r="K48" s="333"/>
      <c r="L48" s="333"/>
    </row>
    <row r="49" spans="1:12">
      <c r="A49" s="333"/>
      <c r="B49" s="333"/>
      <c r="C49" s="333"/>
      <c r="D49" s="333"/>
      <c r="E49" s="333"/>
      <c r="F49" s="333"/>
      <c r="G49" s="333"/>
      <c r="H49" s="333"/>
      <c r="I49" s="333"/>
      <c r="J49" s="333"/>
      <c r="K49" s="333"/>
      <c r="L49" s="333"/>
    </row>
    <row r="50" spans="1:12">
      <c r="A50" s="333"/>
      <c r="B50" s="333"/>
      <c r="C50" s="333"/>
      <c r="D50" s="333"/>
      <c r="E50" s="333"/>
      <c r="F50" s="333"/>
      <c r="G50" s="333"/>
      <c r="H50" s="333"/>
      <c r="I50" s="333"/>
      <c r="J50" s="333"/>
      <c r="K50" s="333"/>
      <c r="L50" s="333"/>
    </row>
    <row r="51" spans="1:12">
      <c r="A51" s="333"/>
      <c r="B51" s="333"/>
      <c r="C51" s="333"/>
      <c r="D51" s="333"/>
      <c r="E51" s="333"/>
      <c r="F51" s="333"/>
      <c r="G51" s="333"/>
      <c r="H51" s="333"/>
      <c r="I51" s="333"/>
      <c r="J51" s="333"/>
      <c r="K51" s="333"/>
      <c r="L51" s="333"/>
    </row>
    <row r="52" spans="1:12">
      <c r="A52" s="333"/>
      <c r="B52" s="333"/>
      <c r="C52" s="333"/>
      <c r="D52" s="333"/>
      <c r="E52" s="333"/>
      <c r="F52" s="333"/>
      <c r="G52" s="333"/>
      <c r="H52" s="333"/>
      <c r="I52" s="333"/>
      <c r="J52" s="333"/>
      <c r="K52" s="333"/>
      <c r="L52" s="333"/>
    </row>
    <row r="53" spans="1:12">
      <c r="A53" s="333"/>
      <c r="B53" s="333"/>
      <c r="C53" s="333"/>
      <c r="D53" s="333"/>
      <c r="E53" s="333"/>
      <c r="F53" s="333"/>
      <c r="G53" s="333"/>
      <c r="H53" s="333"/>
      <c r="I53" s="333"/>
      <c r="J53" s="333"/>
      <c r="K53" s="333"/>
      <c r="L53" s="333"/>
    </row>
    <row r="54" spans="1:12">
      <c r="A54" s="333"/>
      <c r="B54" s="333"/>
      <c r="C54" s="333"/>
      <c r="D54" s="333"/>
      <c r="E54" s="333"/>
      <c r="F54" s="333"/>
      <c r="G54" s="333"/>
      <c r="H54" s="333"/>
      <c r="I54" s="333"/>
      <c r="J54" s="333"/>
      <c r="K54" s="333"/>
      <c r="L54" s="333"/>
    </row>
    <row r="55" spans="1:12">
      <c r="A55" s="333"/>
      <c r="B55" s="333"/>
      <c r="C55" s="333"/>
      <c r="D55" s="333"/>
      <c r="E55" s="333"/>
      <c r="F55" s="333"/>
      <c r="G55" s="333"/>
      <c r="H55" s="333"/>
      <c r="I55" s="333"/>
      <c r="J55" s="333"/>
      <c r="K55" s="333"/>
      <c r="L55" s="333"/>
    </row>
    <row r="56" spans="1:12">
      <c r="A56" s="333"/>
      <c r="B56" s="333"/>
      <c r="C56" s="333"/>
      <c r="D56" s="333"/>
      <c r="E56" s="333"/>
      <c r="F56" s="333"/>
      <c r="G56" s="333"/>
      <c r="H56" s="333"/>
      <c r="I56" s="333"/>
      <c r="J56" s="333"/>
      <c r="K56" s="333"/>
      <c r="L56" s="333"/>
    </row>
    <row r="57" spans="1:12">
      <c r="A57" s="333"/>
      <c r="B57" s="333"/>
      <c r="C57" s="333"/>
      <c r="D57" s="333"/>
      <c r="E57" s="333"/>
      <c r="F57" s="333"/>
      <c r="G57" s="333"/>
      <c r="H57" s="333"/>
      <c r="I57" s="333"/>
      <c r="J57" s="333"/>
      <c r="K57" s="333"/>
      <c r="L57" s="333"/>
    </row>
    <row r="58" spans="1:12">
      <c r="A58" s="333"/>
      <c r="B58" s="333"/>
      <c r="C58" s="333"/>
      <c r="D58" s="333"/>
      <c r="E58" s="333"/>
      <c r="F58" s="333"/>
      <c r="G58" s="333"/>
      <c r="H58" s="333"/>
      <c r="I58" s="333"/>
      <c r="J58" s="333"/>
      <c r="K58" s="333"/>
      <c r="L58" s="333"/>
    </row>
    <row r="59" spans="1:12">
      <c r="A59" s="333"/>
      <c r="B59" s="333"/>
      <c r="C59" s="333"/>
      <c r="D59" s="333"/>
      <c r="E59" s="333"/>
      <c r="F59" s="333"/>
      <c r="G59" s="333"/>
      <c r="H59" s="333"/>
      <c r="I59" s="333"/>
      <c r="J59" s="333"/>
      <c r="K59" s="333"/>
      <c r="L59" s="333"/>
    </row>
    <row r="60" spans="1:12">
      <c r="A60" s="333"/>
      <c r="B60" s="333"/>
      <c r="C60" s="333"/>
      <c r="D60" s="333"/>
      <c r="E60" s="333"/>
      <c r="F60" s="333"/>
      <c r="G60" s="333"/>
      <c r="H60" s="333"/>
      <c r="I60" s="333"/>
      <c r="J60" s="333"/>
      <c r="K60" s="333"/>
      <c r="L60" s="333"/>
    </row>
    <row r="61" spans="1:12">
      <c r="A61" s="333"/>
      <c r="B61" s="333"/>
      <c r="C61" s="333"/>
      <c r="D61" s="333"/>
      <c r="E61" s="333"/>
      <c r="F61" s="333"/>
      <c r="G61" s="333"/>
      <c r="H61" s="333"/>
      <c r="I61" s="333"/>
      <c r="J61" s="333"/>
      <c r="K61" s="333"/>
      <c r="L61" s="333"/>
    </row>
    <row r="62" spans="1:12">
      <c r="A62" s="333"/>
      <c r="B62" s="333"/>
      <c r="C62" s="333"/>
      <c r="D62" s="333"/>
      <c r="E62" s="333"/>
      <c r="F62" s="333"/>
      <c r="G62" s="333"/>
      <c r="H62" s="333"/>
      <c r="I62" s="333"/>
      <c r="J62" s="333"/>
      <c r="K62" s="333"/>
      <c r="L62" s="333"/>
    </row>
    <row r="63" spans="1:12">
      <c r="A63" s="333"/>
      <c r="B63" s="333"/>
      <c r="C63" s="333"/>
      <c r="D63" s="333"/>
      <c r="E63" s="333"/>
      <c r="F63" s="333"/>
      <c r="G63" s="333"/>
      <c r="H63" s="333"/>
      <c r="I63" s="333"/>
      <c r="J63" s="333"/>
      <c r="K63" s="333"/>
      <c r="L63" s="333"/>
    </row>
    <row r="64" spans="1:12">
      <c r="A64" s="333"/>
      <c r="B64" s="333"/>
      <c r="C64" s="333"/>
      <c r="D64" s="333"/>
      <c r="E64" s="333"/>
      <c r="F64" s="333"/>
      <c r="G64" s="333"/>
      <c r="H64" s="333"/>
      <c r="I64" s="333"/>
      <c r="J64" s="333"/>
      <c r="K64" s="333"/>
      <c r="L64" s="333"/>
    </row>
    <row r="65" spans="1:12">
      <c r="A65" s="333"/>
      <c r="B65" s="333"/>
      <c r="C65" s="333"/>
      <c r="D65" s="333"/>
      <c r="E65" s="333"/>
      <c r="F65" s="333"/>
      <c r="G65" s="333"/>
      <c r="H65" s="333"/>
      <c r="I65" s="333"/>
      <c r="J65" s="333"/>
      <c r="K65" s="333"/>
      <c r="L65" s="333"/>
    </row>
    <row r="66" spans="1:12">
      <c r="A66" s="333"/>
      <c r="B66" s="333"/>
      <c r="C66" s="333"/>
      <c r="D66" s="333"/>
      <c r="E66" s="333"/>
      <c r="F66" s="333"/>
      <c r="G66" s="333"/>
      <c r="H66" s="333"/>
      <c r="I66" s="333"/>
      <c r="J66" s="333"/>
      <c r="K66" s="333"/>
      <c r="L66" s="333"/>
    </row>
    <row r="67" spans="1:12">
      <c r="A67" s="333"/>
      <c r="B67" s="333"/>
      <c r="C67" s="333"/>
      <c r="D67" s="333"/>
      <c r="E67" s="333"/>
      <c r="F67" s="333"/>
      <c r="G67" s="333"/>
      <c r="H67" s="333"/>
      <c r="I67" s="333"/>
      <c r="J67" s="333"/>
      <c r="K67" s="333"/>
      <c r="L67" s="333"/>
    </row>
    <row r="68" spans="1:12">
      <c r="A68" s="333"/>
      <c r="B68" s="333"/>
      <c r="C68" s="333"/>
      <c r="D68" s="333"/>
      <c r="E68" s="333"/>
      <c r="F68" s="333"/>
      <c r="G68" s="333"/>
      <c r="H68" s="333"/>
      <c r="I68" s="333"/>
      <c r="J68" s="333"/>
      <c r="K68" s="333"/>
      <c r="L68" s="333"/>
    </row>
    <row r="69" spans="1:12">
      <c r="A69" s="333"/>
      <c r="B69" s="333"/>
      <c r="C69" s="333"/>
      <c r="D69" s="333"/>
      <c r="E69" s="333"/>
      <c r="F69" s="333"/>
      <c r="G69" s="333"/>
      <c r="H69" s="333"/>
      <c r="I69" s="333"/>
      <c r="J69" s="333"/>
      <c r="K69" s="333"/>
      <c r="L69" s="333"/>
    </row>
    <row r="70" spans="1:12">
      <c r="A70" s="333"/>
      <c r="B70" s="333"/>
      <c r="C70" s="333"/>
      <c r="D70" s="333"/>
      <c r="E70" s="333"/>
      <c r="F70" s="333"/>
      <c r="G70" s="333"/>
      <c r="H70" s="333"/>
      <c r="I70" s="333"/>
      <c r="J70" s="333"/>
      <c r="K70" s="333"/>
      <c r="L70" s="333"/>
    </row>
    <row r="71" spans="1:12">
      <c r="A71" s="333"/>
      <c r="B71" s="333"/>
      <c r="C71" s="333"/>
      <c r="D71" s="333"/>
      <c r="E71" s="333"/>
      <c r="F71" s="333"/>
      <c r="G71" s="333"/>
      <c r="H71" s="333"/>
      <c r="I71" s="333"/>
      <c r="J71" s="333"/>
      <c r="K71" s="333"/>
      <c r="L71" s="333"/>
    </row>
    <row r="72" spans="1:12">
      <c r="A72" s="333"/>
      <c r="B72" s="333"/>
      <c r="C72" s="333"/>
      <c r="D72" s="333"/>
      <c r="E72" s="333"/>
      <c r="F72" s="333"/>
      <c r="G72" s="333"/>
      <c r="H72" s="333"/>
      <c r="I72" s="333"/>
      <c r="J72" s="333"/>
      <c r="K72" s="333"/>
      <c r="L72" s="333"/>
    </row>
    <row r="73" spans="1:12">
      <c r="A73" s="333"/>
      <c r="B73" s="333"/>
      <c r="C73" s="333"/>
      <c r="D73" s="333"/>
      <c r="E73" s="333"/>
      <c r="F73" s="333"/>
      <c r="G73" s="333"/>
      <c r="H73" s="333"/>
      <c r="I73" s="333"/>
      <c r="J73" s="333"/>
      <c r="K73" s="333"/>
      <c r="L73" s="333"/>
    </row>
    <row r="74" spans="1:12">
      <c r="A74" s="333"/>
      <c r="B74" s="333"/>
      <c r="C74" s="333"/>
      <c r="D74" s="333"/>
      <c r="E74" s="333"/>
      <c r="F74" s="333"/>
      <c r="G74" s="333"/>
      <c r="H74" s="333"/>
      <c r="I74" s="333"/>
      <c r="J74" s="333"/>
      <c r="K74" s="333"/>
      <c r="L74" s="333"/>
    </row>
    <row r="75" spans="1:12">
      <c r="A75" s="333"/>
      <c r="B75" s="333"/>
      <c r="C75" s="333"/>
      <c r="D75" s="333"/>
      <c r="E75" s="333"/>
      <c r="F75" s="333"/>
      <c r="G75" s="333"/>
      <c r="H75" s="333"/>
      <c r="I75" s="333"/>
      <c r="J75" s="333"/>
      <c r="K75" s="333"/>
      <c r="L75" s="333"/>
    </row>
    <row r="76" spans="1:12">
      <c r="A76" s="333"/>
      <c r="B76" s="333"/>
      <c r="C76" s="333"/>
      <c r="D76" s="333"/>
      <c r="E76" s="333"/>
      <c r="F76" s="333"/>
      <c r="G76" s="333"/>
      <c r="H76" s="333"/>
      <c r="I76" s="333"/>
      <c r="J76" s="333"/>
      <c r="K76" s="333"/>
      <c r="L76" s="333"/>
    </row>
    <row r="77" spans="1:12">
      <c r="A77" s="333"/>
      <c r="B77" s="333"/>
      <c r="C77" s="333"/>
      <c r="D77" s="333"/>
      <c r="E77" s="333"/>
      <c r="F77" s="333"/>
      <c r="G77" s="333"/>
      <c r="H77" s="333"/>
      <c r="I77" s="333"/>
      <c r="J77" s="333"/>
      <c r="K77" s="333"/>
      <c r="L77" s="333"/>
    </row>
    <row r="78" spans="1:12">
      <c r="A78" s="333"/>
      <c r="B78" s="333"/>
      <c r="C78" s="333"/>
      <c r="D78" s="333"/>
      <c r="E78" s="333"/>
      <c r="F78" s="333"/>
      <c r="G78" s="333"/>
      <c r="H78" s="333"/>
      <c r="I78" s="333"/>
      <c r="J78" s="333"/>
      <c r="K78" s="333"/>
      <c r="L78" s="333"/>
    </row>
    <row r="79" spans="1:12">
      <c r="A79" s="333"/>
      <c r="B79" s="333"/>
      <c r="C79" s="333"/>
      <c r="D79" s="333"/>
      <c r="E79" s="333"/>
      <c r="F79" s="333"/>
      <c r="G79" s="333"/>
      <c r="H79" s="333"/>
      <c r="I79" s="333"/>
      <c r="J79" s="333"/>
      <c r="K79" s="333"/>
      <c r="L79" s="333"/>
    </row>
    <row r="80" spans="1:12">
      <c r="A80" s="333"/>
      <c r="B80" s="333"/>
      <c r="C80" s="333"/>
      <c r="D80" s="333"/>
      <c r="E80" s="333"/>
      <c r="F80" s="333"/>
      <c r="G80" s="333"/>
      <c r="H80" s="333"/>
      <c r="I80" s="333"/>
      <c r="J80" s="333"/>
      <c r="K80" s="333"/>
      <c r="L80" s="333"/>
    </row>
    <row r="81" spans="1:12">
      <c r="A81" s="333"/>
      <c r="B81" s="333"/>
      <c r="C81" s="333"/>
      <c r="D81" s="333"/>
      <c r="E81" s="333"/>
      <c r="F81" s="333"/>
      <c r="G81" s="333"/>
      <c r="H81" s="333"/>
      <c r="I81" s="333"/>
      <c r="J81" s="333"/>
      <c r="K81" s="333"/>
      <c r="L81" s="333"/>
    </row>
    <row r="82" spans="1:12">
      <c r="A82" s="333"/>
      <c r="B82" s="333"/>
      <c r="C82" s="333"/>
      <c r="D82" s="333"/>
      <c r="E82" s="333"/>
      <c r="F82" s="333"/>
      <c r="G82" s="333"/>
      <c r="H82" s="333"/>
      <c r="I82" s="333"/>
      <c r="J82" s="333"/>
      <c r="K82" s="333"/>
      <c r="L82" s="333"/>
    </row>
    <row r="83" spans="1:12">
      <c r="A83" s="333"/>
      <c r="B83" s="333"/>
      <c r="C83" s="333"/>
      <c r="D83" s="333"/>
      <c r="E83" s="333"/>
      <c r="F83" s="333"/>
      <c r="G83" s="333"/>
      <c r="H83" s="333"/>
      <c r="I83" s="333"/>
      <c r="J83" s="333"/>
      <c r="K83" s="333"/>
      <c r="L83" s="333"/>
    </row>
    <row r="84" spans="1:12">
      <c r="A84" s="333"/>
      <c r="B84" s="333"/>
      <c r="C84" s="333"/>
      <c r="D84" s="333"/>
      <c r="E84" s="333"/>
      <c r="F84" s="333"/>
      <c r="G84" s="333"/>
      <c r="H84" s="333"/>
      <c r="I84" s="333"/>
      <c r="J84" s="333"/>
      <c r="K84" s="333"/>
      <c r="L84" s="333"/>
    </row>
    <row r="85" spans="1:12">
      <c r="A85" s="333"/>
      <c r="B85" s="333"/>
      <c r="C85" s="333"/>
      <c r="D85" s="333"/>
      <c r="E85" s="333"/>
      <c r="F85" s="333"/>
      <c r="G85" s="333"/>
      <c r="H85" s="333"/>
      <c r="I85" s="333"/>
      <c r="J85" s="333"/>
      <c r="K85" s="333"/>
      <c r="L85" s="333"/>
    </row>
    <row r="86" spans="1:12">
      <c r="A86" s="333"/>
      <c r="B86" s="333"/>
      <c r="C86" s="333"/>
      <c r="D86" s="333"/>
      <c r="E86" s="333"/>
      <c r="F86" s="333"/>
      <c r="G86" s="333"/>
      <c r="H86" s="333"/>
      <c r="I86" s="333"/>
      <c r="J86" s="333"/>
      <c r="K86" s="333"/>
      <c r="L86" s="333"/>
    </row>
    <row r="87" spans="1:12">
      <c r="A87" s="333"/>
      <c r="B87" s="333"/>
      <c r="C87" s="333"/>
      <c r="D87" s="333"/>
      <c r="E87" s="333"/>
      <c r="F87" s="333"/>
      <c r="G87" s="333"/>
      <c r="H87" s="333"/>
      <c r="I87" s="333"/>
      <c r="J87" s="333"/>
      <c r="K87" s="333"/>
      <c r="L87" s="333"/>
    </row>
    <row r="88" spans="1:12">
      <c r="A88" s="333"/>
      <c r="B88" s="333"/>
      <c r="C88" s="333"/>
      <c r="D88" s="333"/>
      <c r="E88" s="333"/>
      <c r="F88" s="333"/>
      <c r="G88" s="333"/>
      <c r="H88" s="333"/>
      <c r="I88" s="333"/>
      <c r="J88" s="333"/>
      <c r="K88" s="333"/>
      <c r="L88" s="333"/>
    </row>
    <row r="89" spans="1:12">
      <c r="A89" s="333"/>
      <c r="B89" s="333"/>
      <c r="C89" s="333"/>
      <c r="D89" s="333"/>
      <c r="E89" s="333"/>
      <c r="F89" s="333"/>
      <c r="G89" s="333"/>
      <c r="H89" s="333"/>
      <c r="I89" s="333"/>
      <c r="J89" s="333"/>
      <c r="K89" s="333"/>
      <c r="L89" s="333"/>
    </row>
    <row r="90" spans="1:12">
      <c r="A90" s="333"/>
      <c r="B90" s="333"/>
      <c r="C90" s="333"/>
      <c r="D90" s="333"/>
      <c r="E90" s="333"/>
      <c r="F90" s="333"/>
      <c r="G90" s="333"/>
      <c r="H90" s="333"/>
      <c r="I90" s="333"/>
      <c r="J90" s="333"/>
      <c r="K90" s="333"/>
      <c r="L90" s="333"/>
    </row>
    <row r="91" spans="1:12">
      <c r="A91" s="333"/>
      <c r="B91" s="333"/>
      <c r="C91" s="333"/>
      <c r="D91" s="333"/>
      <c r="E91" s="333"/>
      <c r="F91" s="333"/>
      <c r="G91" s="333"/>
      <c r="H91" s="333"/>
      <c r="I91" s="333"/>
      <c r="J91" s="333"/>
      <c r="K91" s="333"/>
      <c r="L91" s="333"/>
    </row>
    <row r="92" spans="1:12">
      <c r="A92" s="333"/>
      <c r="B92" s="333"/>
      <c r="C92" s="333"/>
      <c r="D92" s="333"/>
      <c r="E92" s="333"/>
      <c r="F92" s="333"/>
      <c r="G92" s="333"/>
      <c r="H92" s="333"/>
      <c r="I92" s="333"/>
      <c r="J92" s="333"/>
      <c r="K92" s="333"/>
      <c r="L92" s="333"/>
    </row>
    <row r="93" spans="1:12">
      <c r="A93" s="333"/>
      <c r="B93" s="333"/>
      <c r="C93" s="333"/>
      <c r="D93" s="333"/>
      <c r="E93" s="333"/>
      <c r="F93" s="333"/>
      <c r="G93" s="333"/>
      <c r="H93" s="333"/>
      <c r="I93" s="333"/>
      <c r="J93" s="333"/>
      <c r="K93" s="333"/>
      <c r="L93" s="333"/>
    </row>
    <row r="94" spans="1:12">
      <c r="A94" s="333"/>
      <c r="B94" s="333"/>
      <c r="C94" s="333"/>
      <c r="D94" s="333"/>
      <c r="E94" s="333"/>
      <c r="F94" s="333"/>
      <c r="G94" s="333"/>
      <c r="H94" s="333"/>
      <c r="I94" s="333"/>
      <c r="J94" s="333"/>
      <c r="K94" s="333"/>
      <c r="L94" s="333"/>
    </row>
    <row r="95" spans="1:12">
      <c r="A95" s="333"/>
      <c r="B95" s="333"/>
      <c r="C95" s="333"/>
      <c r="D95" s="333"/>
      <c r="E95" s="333"/>
      <c r="F95" s="333"/>
      <c r="G95" s="333"/>
      <c r="H95" s="333"/>
      <c r="I95" s="333"/>
      <c r="J95" s="333"/>
      <c r="K95" s="333"/>
      <c r="L95" s="333"/>
    </row>
    <row r="96" spans="1:12">
      <c r="A96" s="333"/>
      <c r="B96" s="333"/>
      <c r="C96" s="333"/>
      <c r="D96" s="333"/>
      <c r="E96" s="333"/>
      <c r="F96" s="333"/>
      <c r="G96" s="333"/>
      <c r="H96" s="333"/>
      <c r="I96" s="333"/>
      <c r="J96" s="333"/>
      <c r="K96" s="333"/>
      <c r="L96" s="333"/>
    </row>
    <row r="97" spans="1:12">
      <c r="A97" s="333"/>
      <c r="B97" s="333"/>
      <c r="C97" s="333"/>
      <c r="D97" s="333"/>
      <c r="E97" s="333"/>
      <c r="F97" s="333"/>
      <c r="G97" s="333"/>
      <c r="H97" s="333"/>
      <c r="I97" s="333"/>
      <c r="J97" s="333"/>
      <c r="K97" s="333"/>
      <c r="L97" s="333"/>
    </row>
    <row r="98" spans="1:12">
      <c r="A98" s="333"/>
      <c r="B98" s="333"/>
      <c r="C98" s="333"/>
      <c r="D98" s="333"/>
      <c r="E98" s="333"/>
      <c r="F98" s="333"/>
      <c r="G98" s="333"/>
      <c r="H98" s="333"/>
      <c r="I98" s="333"/>
      <c r="J98" s="333"/>
      <c r="K98" s="333"/>
      <c r="L98" s="333"/>
    </row>
    <row r="99" spans="1:12">
      <c r="A99" s="333"/>
      <c r="B99" s="333"/>
      <c r="C99" s="333"/>
      <c r="D99" s="333"/>
      <c r="E99" s="333"/>
      <c r="F99" s="333"/>
      <c r="G99" s="333"/>
      <c r="H99" s="333"/>
      <c r="I99" s="333"/>
      <c r="J99" s="333"/>
      <c r="K99" s="333"/>
      <c r="L99" s="333"/>
    </row>
    <row r="100" spans="1:12">
      <c r="A100" s="333"/>
      <c r="B100" s="333"/>
      <c r="C100" s="333"/>
      <c r="D100" s="333"/>
      <c r="E100" s="333"/>
      <c r="F100" s="333"/>
      <c r="G100" s="333"/>
      <c r="H100" s="333"/>
      <c r="I100" s="333"/>
      <c r="J100" s="333"/>
      <c r="K100" s="333"/>
      <c r="L100" s="333"/>
    </row>
    <row r="101" spans="1:12">
      <c r="A101" s="333"/>
      <c r="B101" s="333"/>
      <c r="C101" s="333"/>
      <c r="D101" s="333"/>
      <c r="E101" s="333"/>
      <c r="F101" s="333"/>
      <c r="G101" s="333"/>
      <c r="H101" s="333"/>
      <c r="I101" s="333"/>
      <c r="J101" s="333"/>
      <c r="K101" s="333"/>
      <c r="L101" s="333"/>
    </row>
    <row r="102" spans="1:12">
      <c r="A102" s="333"/>
      <c r="B102" s="333"/>
      <c r="C102" s="333"/>
      <c r="D102" s="333"/>
      <c r="E102" s="333"/>
      <c r="F102" s="333"/>
      <c r="G102" s="333"/>
      <c r="H102" s="333"/>
      <c r="I102" s="333"/>
      <c r="J102" s="333"/>
      <c r="K102" s="333"/>
      <c r="L102" s="333"/>
    </row>
    <row r="103" spans="1:12">
      <c r="A103" s="333"/>
      <c r="B103" s="333"/>
      <c r="C103" s="333"/>
      <c r="D103" s="333"/>
      <c r="E103" s="333"/>
      <c r="F103" s="333"/>
      <c r="G103" s="333"/>
      <c r="H103" s="333"/>
      <c r="I103" s="333"/>
      <c r="J103" s="333"/>
      <c r="K103" s="333"/>
      <c r="L103" s="333"/>
    </row>
    <row r="104" spans="1:12">
      <c r="A104" s="333"/>
      <c r="B104" s="333"/>
      <c r="C104" s="333"/>
      <c r="D104" s="333"/>
      <c r="E104" s="333"/>
      <c r="F104" s="333"/>
      <c r="G104" s="333"/>
      <c r="H104" s="333"/>
      <c r="I104" s="333"/>
      <c r="J104" s="333"/>
      <c r="K104" s="333"/>
      <c r="L104" s="333"/>
    </row>
    <row r="105" spans="1:12">
      <c r="A105" s="333"/>
      <c r="B105" s="333"/>
      <c r="C105" s="333"/>
      <c r="D105" s="333"/>
      <c r="E105" s="333"/>
      <c r="F105" s="333"/>
      <c r="G105" s="333"/>
      <c r="H105" s="333"/>
      <c r="I105" s="333"/>
      <c r="J105" s="333"/>
      <c r="K105" s="333"/>
      <c r="L105" s="333"/>
    </row>
    <row r="106" spans="1:12">
      <c r="A106" s="333"/>
      <c r="B106" s="333"/>
      <c r="C106" s="333"/>
      <c r="D106" s="333"/>
      <c r="E106" s="333"/>
      <c r="F106" s="333"/>
      <c r="G106" s="333"/>
      <c r="H106" s="333"/>
      <c r="I106" s="333"/>
      <c r="J106" s="333"/>
      <c r="K106" s="333"/>
      <c r="L106" s="333"/>
    </row>
    <row r="107" spans="1:12">
      <c r="A107" s="333"/>
      <c r="B107" s="333"/>
      <c r="C107" s="333"/>
      <c r="D107" s="333"/>
      <c r="E107" s="333"/>
      <c r="F107" s="333"/>
      <c r="G107" s="333"/>
      <c r="H107" s="333"/>
      <c r="I107" s="333"/>
      <c r="J107" s="333"/>
      <c r="K107" s="333"/>
      <c r="L107" s="333"/>
    </row>
    <row r="108" spans="1:12">
      <c r="A108" s="333"/>
      <c r="B108" s="333"/>
      <c r="C108" s="333"/>
      <c r="D108" s="333"/>
      <c r="E108" s="333"/>
      <c r="F108" s="333"/>
      <c r="G108" s="333"/>
      <c r="H108" s="333"/>
      <c r="I108" s="333"/>
      <c r="J108" s="333"/>
      <c r="K108" s="333"/>
      <c r="L108" s="333"/>
    </row>
    <row r="109" spans="1:12">
      <c r="A109" s="333"/>
      <c r="B109" s="333"/>
      <c r="C109" s="333"/>
      <c r="D109" s="333"/>
      <c r="E109" s="333"/>
      <c r="F109" s="333"/>
      <c r="G109" s="333"/>
      <c r="H109" s="333"/>
      <c r="I109" s="333"/>
      <c r="J109" s="333"/>
      <c r="K109" s="333"/>
      <c r="L109" s="333"/>
    </row>
    <row r="110" spans="1:12">
      <c r="A110" s="333"/>
      <c r="B110" s="333"/>
      <c r="C110" s="333"/>
      <c r="D110" s="333"/>
      <c r="E110" s="333"/>
      <c r="F110" s="333"/>
      <c r="G110" s="333"/>
      <c r="H110" s="333"/>
      <c r="I110" s="333"/>
      <c r="J110" s="333"/>
      <c r="K110" s="333"/>
      <c r="L110" s="333"/>
    </row>
    <row r="111" spans="1:12">
      <c r="A111" s="333"/>
      <c r="B111" s="333"/>
      <c r="C111" s="333"/>
      <c r="D111" s="333"/>
      <c r="E111" s="333"/>
      <c r="F111" s="333"/>
      <c r="G111" s="333"/>
      <c r="H111" s="333"/>
      <c r="I111" s="333"/>
      <c r="J111" s="333"/>
      <c r="K111" s="333"/>
      <c r="L111" s="333"/>
    </row>
    <row r="112" spans="1:12">
      <c r="A112" s="333"/>
      <c r="B112" s="333"/>
      <c r="C112" s="333"/>
      <c r="D112" s="333"/>
      <c r="E112" s="333"/>
      <c r="F112" s="333"/>
      <c r="G112" s="333"/>
      <c r="H112" s="333"/>
      <c r="I112" s="333"/>
      <c r="J112" s="333"/>
      <c r="K112" s="333"/>
      <c r="L112" s="333"/>
    </row>
    <row r="113" spans="1:12">
      <c r="A113" s="333"/>
      <c r="B113" s="333"/>
      <c r="C113" s="333"/>
      <c r="D113" s="333"/>
      <c r="E113" s="333"/>
      <c r="F113" s="333"/>
      <c r="G113" s="333"/>
      <c r="H113" s="333"/>
      <c r="I113" s="333"/>
      <c r="J113" s="333"/>
      <c r="K113" s="333"/>
      <c r="L113" s="333"/>
    </row>
    <row r="114" spans="1:12">
      <c r="A114" s="333"/>
      <c r="B114" s="333"/>
      <c r="C114" s="333"/>
      <c r="D114" s="333"/>
      <c r="E114" s="333"/>
      <c r="F114" s="333"/>
      <c r="G114" s="333"/>
      <c r="H114" s="333"/>
      <c r="I114" s="333"/>
      <c r="J114" s="333"/>
      <c r="K114" s="333"/>
      <c r="L114" s="333"/>
    </row>
    <row r="115" spans="1:12">
      <c r="A115" s="333"/>
      <c r="B115" s="333"/>
      <c r="C115" s="333"/>
      <c r="D115" s="333"/>
      <c r="E115" s="333"/>
      <c r="F115" s="333"/>
      <c r="G115" s="333"/>
      <c r="H115" s="333"/>
      <c r="I115" s="333"/>
      <c r="J115" s="333"/>
      <c r="K115" s="333"/>
      <c r="L115" s="333"/>
    </row>
    <row r="116" spans="1:12">
      <c r="A116" s="333"/>
      <c r="B116" s="333"/>
      <c r="C116" s="333"/>
      <c r="D116" s="333"/>
      <c r="E116" s="333"/>
      <c r="F116" s="333"/>
      <c r="G116" s="333"/>
      <c r="H116" s="333"/>
      <c r="I116" s="333"/>
      <c r="J116" s="333"/>
      <c r="K116" s="333"/>
      <c r="L116" s="333"/>
    </row>
    <row r="117" spans="1:12">
      <c r="A117" s="333"/>
      <c r="B117" s="333"/>
      <c r="C117" s="333"/>
      <c r="D117" s="333"/>
      <c r="E117" s="333"/>
      <c r="F117" s="333"/>
      <c r="G117" s="333"/>
      <c r="H117" s="333"/>
      <c r="I117" s="333"/>
      <c r="J117" s="333"/>
      <c r="K117" s="333"/>
      <c r="L117" s="333"/>
    </row>
    <row r="118" spans="1:12">
      <c r="A118" s="333"/>
      <c r="B118" s="333"/>
      <c r="C118" s="333"/>
      <c r="D118" s="333"/>
      <c r="E118" s="333"/>
      <c r="F118" s="333"/>
      <c r="G118" s="333"/>
      <c r="H118" s="333"/>
      <c r="I118" s="333"/>
      <c r="J118" s="333"/>
      <c r="K118" s="333"/>
      <c r="L118" s="333"/>
    </row>
    <row r="119" spans="1:12">
      <c r="A119" s="333"/>
      <c r="B119" s="333"/>
      <c r="C119" s="333"/>
      <c r="D119" s="333"/>
      <c r="E119" s="333"/>
      <c r="F119" s="333"/>
      <c r="G119" s="333"/>
      <c r="H119" s="333"/>
      <c r="I119" s="333"/>
      <c r="J119" s="333"/>
      <c r="K119" s="333"/>
      <c r="L119" s="333"/>
    </row>
    <row r="120" spans="1:12">
      <c r="A120" s="333"/>
      <c r="B120" s="333"/>
      <c r="C120" s="333"/>
      <c r="D120" s="333"/>
      <c r="E120" s="333"/>
      <c r="F120" s="333"/>
      <c r="G120" s="333"/>
      <c r="H120" s="333"/>
      <c r="I120" s="333"/>
      <c r="J120" s="333"/>
      <c r="K120" s="333"/>
      <c r="L120" s="333"/>
    </row>
    <row r="121" spans="1:12">
      <c r="A121" s="333"/>
      <c r="B121" s="333"/>
      <c r="C121" s="333"/>
      <c r="D121" s="333"/>
      <c r="E121" s="333"/>
      <c r="F121" s="333"/>
      <c r="G121" s="333"/>
      <c r="H121" s="333"/>
      <c r="I121" s="333"/>
      <c r="J121" s="333"/>
      <c r="K121" s="333"/>
      <c r="L121" s="333"/>
    </row>
    <row r="122" spans="1:12">
      <c r="A122" s="333"/>
      <c r="B122" s="333"/>
      <c r="C122" s="333"/>
      <c r="D122" s="333"/>
      <c r="E122" s="333"/>
      <c r="F122" s="333"/>
      <c r="G122" s="333"/>
      <c r="H122" s="333"/>
      <c r="I122" s="333"/>
      <c r="J122" s="333"/>
      <c r="K122" s="333"/>
      <c r="L122" s="333"/>
    </row>
    <row r="123" spans="1:12">
      <c r="A123" s="333"/>
      <c r="B123" s="333"/>
      <c r="C123" s="333"/>
      <c r="D123" s="333"/>
      <c r="E123" s="333"/>
      <c r="F123" s="333"/>
      <c r="G123" s="333"/>
      <c r="H123" s="333"/>
      <c r="I123" s="333"/>
      <c r="J123" s="333"/>
      <c r="K123" s="333"/>
      <c r="L123" s="333"/>
    </row>
    <row r="124" spans="1:12">
      <c r="A124" s="333"/>
      <c r="B124" s="333"/>
      <c r="C124" s="333"/>
      <c r="D124" s="333"/>
      <c r="E124" s="333"/>
      <c r="F124" s="333"/>
      <c r="G124" s="333"/>
      <c r="H124" s="333"/>
      <c r="I124" s="333"/>
      <c r="J124" s="333"/>
      <c r="K124" s="333"/>
      <c r="L124" s="333"/>
    </row>
    <row r="125" spans="1:12">
      <c r="A125" s="333"/>
      <c r="B125" s="333"/>
      <c r="C125" s="333"/>
      <c r="D125" s="333"/>
      <c r="E125" s="333"/>
      <c r="F125" s="333"/>
      <c r="G125" s="333"/>
      <c r="H125" s="333"/>
      <c r="I125" s="333"/>
      <c r="J125" s="333"/>
      <c r="K125" s="333"/>
      <c r="L125" s="333"/>
    </row>
    <row r="126" spans="1:12">
      <c r="A126" s="333"/>
      <c r="B126" s="333"/>
      <c r="C126" s="333"/>
      <c r="D126" s="333"/>
      <c r="E126" s="333"/>
      <c r="F126" s="333"/>
      <c r="G126" s="333"/>
      <c r="H126" s="333"/>
      <c r="I126" s="333"/>
      <c r="J126" s="333"/>
      <c r="K126" s="333"/>
      <c r="L126" s="333"/>
    </row>
    <row r="127" spans="1:12">
      <c r="A127" s="333"/>
      <c r="B127" s="333"/>
      <c r="C127" s="333"/>
      <c r="D127" s="333"/>
      <c r="E127" s="333"/>
      <c r="F127" s="333"/>
      <c r="G127" s="333"/>
      <c r="H127" s="333"/>
      <c r="I127" s="333"/>
      <c r="J127" s="333"/>
      <c r="K127" s="333"/>
      <c r="L127" s="333"/>
    </row>
    <row r="128" spans="1:12">
      <c r="A128" s="333"/>
      <c r="B128" s="333"/>
      <c r="C128" s="333"/>
      <c r="D128" s="333"/>
      <c r="E128" s="333"/>
      <c r="F128" s="333"/>
      <c r="G128" s="333"/>
      <c r="H128" s="333"/>
      <c r="I128" s="333"/>
      <c r="J128" s="333"/>
      <c r="K128" s="333"/>
      <c r="L128" s="333"/>
    </row>
    <row r="129" spans="1:12">
      <c r="A129" s="333"/>
      <c r="B129" s="333"/>
      <c r="C129" s="333"/>
      <c r="D129" s="333"/>
      <c r="E129" s="333"/>
      <c r="F129" s="333"/>
      <c r="G129" s="333"/>
      <c r="H129" s="333"/>
      <c r="I129" s="333"/>
      <c r="J129" s="333"/>
      <c r="K129" s="333"/>
      <c r="L129" s="333"/>
    </row>
    <row r="130" spans="1:12">
      <c r="A130" s="333"/>
      <c r="B130" s="333"/>
      <c r="C130" s="333"/>
      <c r="D130" s="333"/>
      <c r="E130" s="333"/>
      <c r="F130" s="333"/>
      <c r="G130" s="333"/>
      <c r="H130" s="333"/>
      <c r="I130" s="333"/>
      <c r="J130" s="333"/>
      <c r="K130" s="333"/>
      <c r="L130" s="333"/>
    </row>
    <row r="131" spans="1:12">
      <c r="A131" s="333"/>
      <c r="B131" s="333"/>
      <c r="C131" s="333"/>
      <c r="D131" s="333"/>
      <c r="E131" s="333"/>
      <c r="F131" s="333"/>
      <c r="G131" s="333"/>
      <c r="H131" s="333"/>
      <c r="I131" s="333"/>
      <c r="J131" s="333"/>
      <c r="K131" s="333"/>
      <c r="L131" s="333"/>
    </row>
    <row r="132" spans="1:12">
      <c r="A132" s="333"/>
      <c r="B132" s="333"/>
      <c r="C132" s="333"/>
      <c r="D132" s="333"/>
      <c r="E132" s="333"/>
      <c r="F132" s="333"/>
      <c r="G132" s="333"/>
      <c r="H132" s="333"/>
      <c r="I132" s="333"/>
      <c r="J132" s="333"/>
      <c r="K132" s="333"/>
      <c r="L132" s="333"/>
    </row>
    <row r="133" spans="1:12">
      <c r="A133" s="333"/>
      <c r="B133" s="333"/>
      <c r="C133" s="333"/>
      <c r="D133" s="333"/>
      <c r="E133" s="333"/>
      <c r="F133" s="333"/>
      <c r="G133" s="333"/>
      <c r="H133" s="333"/>
      <c r="I133" s="333"/>
      <c r="J133" s="333"/>
      <c r="K133" s="333"/>
      <c r="L133" s="333"/>
    </row>
    <row r="134" spans="1:12">
      <c r="A134" s="333"/>
      <c r="B134" s="333"/>
      <c r="C134" s="333"/>
      <c r="D134" s="333"/>
      <c r="E134" s="333"/>
      <c r="F134" s="333"/>
      <c r="G134" s="333"/>
      <c r="H134" s="333"/>
      <c r="I134" s="333"/>
      <c r="J134" s="333"/>
      <c r="K134" s="333"/>
      <c r="L134" s="333"/>
    </row>
    <row r="135" spans="1:12">
      <c r="A135" s="333"/>
      <c r="B135" s="333"/>
      <c r="C135" s="333"/>
      <c r="D135" s="333"/>
      <c r="E135" s="333"/>
      <c r="F135" s="333"/>
      <c r="G135" s="333"/>
      <c r="H135" s="333"/>
      <c r="I135" s="333"/>
      <c r="J135" s="333"/>
      <c r="K135" s="333"/>
      <c r="L135" s="333"/>
    </row>
    <row r="136" spans="1:12">
      <c r="A136" s="333"/>
      <c r="B136" s="333"/>
      <c r="C136" s="333"/>
      <c r="D136" s="333"/>
      <c r="E136" s="333"/>
      <c r="F136" s="333"/>
      <c r="G136" s="333"/>
      <c r="H136" s="333"/>
      <c r="I136" s="333"/>
      <c r="J136" s="333"/>
      <c r="K136" s="333"/>
      <c r="L136" s="333"/>
    </row>
    <row r="137" spans="1:12">
      <c r="A137" s="333"/>
      <c r="B137" s="333"/>
      <c r="C137" s="333"/>
      <c r="D137" s="333"/>
      <c r="E137" s="333"/>
      <c r="F137" s="333"/>
      <c r="G137" s="333"/>
      <c r="H137" s="333"/>
      <c r="I137" s="333"/>
      <c r="J137" s="333"/>
      <c r="K137" s="333"/>
      <c r="L137" s="333"/>
    </row>
    <row r="138" spans="1:12">
      <c r="A138" s="333"/>
      <c r="B138" s="333"/>
      <c r="C138" s="333"/>
      <c r="D138" s="333"/>
      <c r="E138" s="333"/>
      <c r="F138" s="333"/>
      <c r="G138" s="333"/>
      <c r="H138" s="333"/>
      <c r="I138" s="333"/>
      <c r="J138" s="333"/>
      <c r="K138" s="333"/>
      <c r="L138" s="333"/>
    </row>
    <row r="139" spans="1:12">
      <c r="A139" s="333"/>
      <c r="B139" s="333"/>
      <c r="C139" s="333"/>
      <c r="D139" s="333"/>
      <c r="E139" s="333"/>
      <c r="F139" s="333"/>
      <c r="G139" s="333"/>
      <c r="H139" s="333"/>
      <c r="I139" s="333"/>
      <c r="J139" s="333"/>
      <c r="K139" s="333"/>
      <c r="L139" s="333"/>
    </row>
    <row r="140" spans="1:12">
      <c r="A140" s="333"/>
      <c r="B140" s="333"/>
      <c r="C140" s="333"/>
      <c r="D140" s="333"/>
      <c r="E140" s="333"/>
      <c r="F140" s="333"/>
      <c r="G140" s="333"/>
      <c r="H140" s="333"/>
      <c r="I140" s="333"/>
      <c r="J140" s="333"/>
      <c r="K140" s="333"/>
      <c r="L140" s="333"/>
    </row>
    <row r="141" spans="1:12">
      <c r="A141" s="333"/>
      <c r="B141" s="333"/>
      <c r="C141" s="333"/>
      <c r="D141" s="333"/>
      <c r="E141" s="333"/>
      <c r="F141" s="333"/>
      <c r="G141" s="333"/>
      <c r="H141" s="333"/>
      <c r="I141" s="333"/>
      <c r="J141" s="333"/>
      <c r="K141" s="333"/>
      <c r="L141" s="333"/>
    </row>
    <row r="142" spans="1:12">
      <c r="A142" s="333"/>
      <c r="B142" s="333"/>
      <c r="C142" s="333"/>
      <c r="D142" s="333"/>
      <c r="E142" s="333"/>
      <c r="F142" s="333"/>
      <c r="G142" s="333"/>
      <c r="H142" s="333"/>
      <c r="I142" s="333"/>
      <c r="J142" s="333"/>
      <c r="K142" s="333"/>
      <c r="L142" s="333"/>
    </row>
    <row r="143" spans="1:12">
      <c r="A143" s="333"/>
      <c r="B143" s="333"/>
      <c r="C143" s="333"/>
      <c r="D143" s="333"/>
      <c r="E143" s="333"/>
      <c r="F143" s="333"/>
      <c r="G143" s="333"/>
      <c r="H143" s="333"/>
      <c r="I143" s="333"/>
      <c r="J143" s="333"/>
      <c r="K143" s="333"/>
      <c r="L143" s="333"/>
    </row>
    <row r="144" spans="1:12">
      <c r="A144" s="333"/>
      <c r="B144" s="333"/>
      <c r="C144" s="333"/>
      <c r="D144" s="333"/>
      <c r="E144" s="333"/>
      <c r="F144" s="333"/>
      <c r="G144" s="333"/>
      <c r="H144" s="333"/>
      <c r="I144" s="333"/>
      <c r="J144" s="333"/>
      <c r="K144" s="333"/>
      <c r="L144" s="333"/>
    </row>
    <row r="145" spans="1:12">
      <c r="A145" s="333"/>
      <c r="B145" s="333"/>
      <c r="C145" s="333"/>
      <c r="D145" s="333"/>
      <c r="E145" s="333"/>
      <c r="F145" s="333"/>
      <c r="G145" s="333"/>
      <c r="H145" s="333"/>
      <c r="I145" s="333"/>
      <c r="J145" s="333"/>
      <c r="K145" s="333"/>
      <c r="L145" s="333"/>
    </row>
    <row r="146" spans="1:12">
      <c r="A146" s="333"/>
      <c r="B146" s="333"/>
      <c r="C146" s="333"/>
      <c r="D146" s="333"/>
      <c r="E146" s="333"/>
      <c r="F146" s="333"/>
      <c r="G146" s="333"/>
      <c r="H146" s="333"/>
      <c r="I146" s="333"/>
      <c r="J146" s="333"/>
      <c r="K146" s="333"/>
      <c r="L146" s="333"/>
    </row>
    <row r="147" spans="1:12">
      <c r="A147" s="333"/>
      <c r="B147" s="333"/>
      <c r="C147" s="333"/>
      <c r="D147" s="333"/>
      <c r="E147" s="333"/>
      <c r="F147" s="333"/>
      <c r="G147" s="333"/>
      <c r="H147" s="333"/>
      <c r="I147" s="333"/>
      <c r="J147" s="333"/>
      <c r="K147" s="333"/>
      <c r="L147" s="333"/>
    </row>
    <row r="148" spans="1:12">
      <c r="A148" s="333"/>
      <c r="B148" s="333"/>
      <c r="C148" s="333"/>
      <c r="D148" s="333"/>
      <c r="E148" s="333"/>
      <c r="F148" s="333"/>
      <c r="G148" s="333"/>
      <c r="H148" s="333"/>
      <c r="I148" s="333"/>
      <c r="J148" s="333"/>
      <c r="K148" s="333"/>
      <c r="L148" s="333"/>
    </row>
    <row r="149" spans="1:12">
      <c r="A149" s="333"/>
      <c r="B149" s="333"/>
      <c r="C149" s="333"/>
      <c r="D149" s="333"/>
      <c r="E149" s="333"/>
      <c r="F149" s="333"/>
      <c r="G149" s="333"/>
      <c r="H149" s="333"/>
      <c r="I149" s="333"/>
      <c r="J149" s="333"/>
      <c r="K149" s="333"/>
      <c r="L149" s="333"/>
    </row>
    <row r="150" spans="1:12">
      <c r="A150" s="333"/>
      <c r="B150" s="333"/>
      <c r="C150" s="333"/>
      <c r="D150" s="333"/>
      <c r="E150" s="333"/>
      <c r="F150" s="333"/>
      <c r="G150" s="333"/>
      <c r="H150" s="333"/>
      <c r="I150" s="333"/>
      <c r="J150" s="333"/>
      <c r="K150" s="333"/>
      <c r="L150" s="333"/>
    </row>
    <row r="151" spans="1:12">
      <c r="A151" s="333"/>
      <c r="B151" s="333"/>
      <c r="C151" s="333"/>
      <c r="D151" s="333"/>
      <c r="E151" s="333"/>
      <c r="F151" s="333"/>
      <c r="G151" s="333"/>
      <c r="H151" s="333"/>
      <c r="I151" s="333"/>
      <c r="J151" s="333"/>
      <c r="K151" s="333"/>
      <c r="L151" s="333"/>
    </row>
    <row r="152" spans="1:12">
      <c r="A152" s="333"/>
      <c r="B152" s="333"/>
      <c r="C152" s="333"/>
      <c r="D152" s="333"/>
      <c r="E152" s="333"/>
      <c r="F152" s="333"/>
      <c r="G152" s="333"/>
      <c r="H152" s="333"/>
      <c r="I152" s="333"/>
      <c r="J152" s="333"/>
      <c r="K152" s="333"/>
      <c r="L152" s="333"/>
    </row>
    <row r="153" spans="1:12">
      <c r="A153" s="333"/>
      <c r="B153" s="333"/>
      <c r="C153" s="333"/>
      <c r="D153" s="333"/>
      <c r="E153" s="333"/>
      <c r="F153" s="333"/>
      <c r="G153" s="333"/>
      <c r="H153" s="333"/>
      <c r="I153" s="333"/>
      <c r="J153" s="333"/>
      <c r="K153" s="333"/>
      <c r="L153" s="333"/>
    </row>
    <row r="154" spans="1:12">
      <c r="A154" s="333"/>
      <c r="B154" s="333"/>
      <c r="C154" s="333"/>
      <c r="D154" s="333"/>
      <c r="E154" s="333"/>
      <c r="F154" s="333"/>
      <c r="G154" s="333"/>
      <c r="H154" s="333"/>
      <c r="I154" s="333"/>
      <c r="J154" s="333"/>
      <c r="K154" s="333"/>
      <c r="L154" s="333"/>
    </row>
    <row r="155" spans="1:12">
      <c r="A155" s="333"/>
      <c r="B155" s="333"/>
      <c r="C155" s="333"/>
      <c r="D155" s="333"/>
      <c r="E155" s="333"/>
      <c r="F155" s="333"/>
      <c r="G155" s="333"/>
      <c r="H155" s="333"/>
      <c r="I155" s="333"/>
      <c r="J155" s="333"/>
      <c r="K155" s="333"/>
      <c r="L155" s="333"/>
    </row>
    <row r="156" spans="1:12">
      <c r="A156" s="333"/>
      <c r="B156" s="333"/>
      <c r="C156" s="333"/>
      <c r="D156" s="333"/>
      <c r="E156" s="333"/>
      <c r="F156" s="333"/>
      <c r="G156" s="333"/>
      <c r="H156" s="333"/>
      <c r="I156" s="333"/>
      <c r="J156" s="333"/>
      <c r="K156" s="333"/>
      <c r="L156" s="333"/>
    </row>
    <row r="157" spans="1:12">
      <c r="A157" s="333"/>
      <c r="B157" s="333"/>
      <c r="C157" s="333"/>
      <c r="D157" s="333"/>
      <c r="E157" s="333"/>
      <c r="F157" s="333"/>
      <c r="G157" s="333"/>
      <c r="H157" s="333"/>
      <c r="I157" s="333"/>
      <c r="J157" s="333"/>
      <c r="K157" s="333"/>
      <c r="L157" s="333"/>
    </row>
    <row r="158" spans="1:12">
      <c r="A158" s="333"/>
      <c r="B158" s="333"/>
      <c r="C158" s="333"/>
      <c r="D158" s="333"/>
      <c r="E158" s="333"/>
      <c r="F158" s="333"/>
      <c r="G158" s="333"/>
      <c r="H158" s="333"/>
      <c r="I158" s="333"/>
      <c r="J158" s="333"/>
      <c r="K158" s="333"/>
      <c r="L158" s="333"/>
    </row>
    <row r="159" spans="1:12">
      <c r="A159" s="333"/>
      <c r="B159" s="333"/>
      <c r="C159" s="333"/>
      <c r="D159" s="333"/>
      <c r="E159" s="333"/>
      <c r="F159" s="333"/>
      <c r="G159" s="333"/>
      <c r="H159" s="333"/>
      <c r="I159" s="333"/>
      <c r="J159" s="333"/>
      <c r="K159" s="333"/>
      <c r="L159" s="333"/>
    </row>
    <row r="160" spans="1:12">
      <c r="A160" s="333"/>
      <c r="B160" s="333"/>
      <c r="C160" s="333"/>
      <c r="D160" s="333"/>
      <c r="E160" s="333"/>
      <c r="F160" s="333"/>
      <c r="G160" s="333"/>
      <c r="H160" s="333"/>
      <c r="I160" s="333"/>
      <c r="J160" s="333"/>
      <c r="K160" s="333"/>
      <c r="L160" s="333"/>
    </row>
    <row r="161" spans="1:12">
      <c r="A161" s="333"/>
      <c r="B161" s="333"/>
      <c r="C161" s="333"/>
      <c r="D161" s="333"/>
      <c r="E161" s="333"/>
      <c r="F161" s="333"/>
      <c r="G161" s="333"/>
      <c r="H161" s="333"/>
      <c r="I161" s="333"/>
      <c r="J161" s="333"/>
      <c r="K161" s="333"/>
      <c r="L161" s="333"/>
    </row>
    <row r="162" spans="1:12">
      <c r="A162" s="333"/>
      <c r="B162" s="333"/>
      <c r="C162" s="333"/>
      <c r="D162" s="333"/>
      <c r="E162" s="333"/>
      <c r="F162" s="333"/>
      <c r="G162" s="333"/>
      <c r="H162" s="333"/>
      <c r="I162" s="333"/>
      <c r="J162" s="333"/>
      <c r="K162" s="333"/>
      <c r="L162" s="333"/>
    </row>
    <row r="163" spans="1:12">
      <c r="A163" s="333"/>
      <c r="B163" s="333"/>
      <c r="C163" s="333"/>
      <c r="D163" s="333"/>
      <c r="E163" s="333"/>
      <c r="F163" s="333"/>
      <c r="G163" s="333"/>
      <c r="H163" s="333"/>
      <c r="I163" s="333"/>
      <c r="J163" s="333"/>
      <c r="K163" s="333"/>
      <c r="L163" s="333"/>
    </row>
    <row r="164" spans="1:12">
      <c r="A164" s="333"/>
      <c r="B164" s="333"/>
      <c r="C164" s="333"/>
      <c r="D164" s="333"/>
      <c r="E164" s="333"/>
      <c r="F164" s="333"/>
      <c r="G164" s="333"/>
      <c r="H164" s="333"/>
      <c r="I164" s="333"/>
      <c r="J164" s="333"/>
      <c r="K164" s="333"/>
      <c r="L164" s="333"/>
    </row>
    <row r="165" spans="1:12">
      <c r="A165" s="333"/>
      <c r="B165" s="333"/>
      <c r="C165" s="333"/>
      <c r="D165" s="333"/>
      <c r="E165" s="333"/>
      <c r="F165" s="333"/>
      <c r="G165" s="333"/>
      <c r="H165" s="333"/>
      <c r="I165" s="333"/>
      <c r="J165" s="333"/>
      <c r="K165" s="333"/>
      <c r="L165" s="333"/>
    </row>
    <row r="166" spans="1:12">
      <c r="A166" s="333"/>
      <c r="B166" s="333"/>
      <c r="C166" s="333"/>
      <c r="D166" s="333"/>
      <c r="E166" s="333"/>
      <c r="F166" s="333"/>
      <c r="G166" s="333"/>
      <c r="H166" s="333"/>
      <c r="I166" s="333"/>
      <c r="J166" s="333"/>
      <c r="K166" s="333"/>
      <c r="L166" s="333"/>
    </row>
    <row r="167" spans="1:12">
      <c r="A167" s="333"/>
      <c r="B167" s="333"/>
      <c r="C167" s="333"/>
      <c r="D167" s="333"/>
      <c r="E167" s="333"/>
      <c r="F167" s="333"/>
      <c r="G167" s="333"/>
      <c r="H167" s="333"/>
      <c r="I167" s="333"/>
      <c r="J167" s="333"/>
      <c r="K167" s="333"/>
      <c r="L167" s="333"/>
    </row>
    <row r="168" spans="1:12">
      <c r="A168" s="333"/>
      <c r="B168" s="333"/>
      <c r="C168" s="333"/>
      <c r="D168" s="333"/>
      <c r="E168" s="333"/>
      <c r="F168" s="333"/>
      <c r="G168" s="333"/>
      <c r="H168" s="333"/>
      <c r="I168" s="333"/>
      <c r="J168" s="333"/>
      <c r="K168" s="333"/>
      <c r="L168" s="333"/>
    </row>
    <row r="169" spans="1:12">
      <c r="A169" s="333"/>
      <c r="B169" s="333"/>
      <c r="C169" s="333"/>
      <c r="D169" s="333"/>
      <c r="E169" s="333"/>
      <c r="F169" s="333"/>
      <c r="G169" s="333"/>
      <c r="H169" s="333"/>
      <c r="I169" s="333"/>
      <c r="J169" s="333"/>
      <c r="K169" s="333"/>
      <c r="L169" s="333"/>
    </row>
    <row r="170" spans="1:12">
      <c r="A170" s="333"/>
      <c r="B170" s="333"/>
      <c r="C170" s="333"/>
      <c r="D170" s="333"/>
      <c r="E170" s="333"/>
      <c r="F170" s="333"/>
      <c r="G170" s="333"/>
      <c r="H170" s="333"/>
      <c r="I170" s="333"/>
      <c r="J170" s="333"/>
      <c r="K170" s="333"/>
      <c r="L170" s="333"/>
    </row>
    <row r="171" spans="1:12">
      <c r="A171" s="333"/>
      <c r="B171" s="333"/>
      <c r="C171" s="333"/>
      <c r="D171" s="333"/>
      <c r="E171" s="333"/>
      <c r="F171" s="333"/>
      <c r="G171" s="333"/>
      <c r="H171" s="333"/>
      <c r="I171" s="333"/>
      <c r="J171" s="333"/>
      <c r="K171" s="333"/>
      <c r="L171" s="333"/>
    </row>
    <row r="172" spans="1:12">
      <c r="A172" s="333"/>
      <c r="B172" s="333"/>
      <c r="C172" s="333"/>
      <c r="D172" s="333"/>
      <c r="E172" s="333"/>
      <c r="F172" s="333"/>
      <c r="G172" s="333"/>
      <c r="H172" s="333"/>
      <c r="I172" s="333"/>
      <c r="J172" s="333"/>
      <c r="K172" s="333"/>
      <c r="L172" s="333"/>
    </row>
    <row r="173" spans="1:12">
      <c r="A173" s="333"/>
      <c r="B173" s="333"/>
      <c r="C173" s="333"/>
      <c r="D173" s="333"/>
      <c r="E173" s="333"/>
      <c r="F173" s="333"/>
      <c r="G173" s="333"/>
      <c r="H173" s="333"/>
      <c r="I173" s="333"/>
      <c r="J173" s="333"/>
      <c r="K173" s="333"/>
      <c r="L173" s="333"/>
    </row>
    <row r="174" spans="1:12">
      <c r="A174" s="333"/>
      <c r="B174" s="333"/>
      <c r="C174" s="333"/>
      <c r="D174" s="333"/>
      <c r="E174" s="333"/>
      <c r="F174" s="333"/>
      <c r="G174" s="333"/>
      <c r="H174" s="333"/>
      <c r="I174" s="333"/>
      <c r="J174" s="333"/>
      <c r="K174" s="333"/>
      <c r="L174" s="333"/>
    </row>
    <row r="175" spans="1:12">
      <c r="A175" s="333"/>
      <c r="B175" s="333"/>
      <c r="C175" s="333"/>
      <c r="D175" s="333"/>
      <c r="E175" s="333"/>
      <c r="F175" s="333"/>
      <c r="G175" s="333"/>
      <c r="H175" s="333"/>
      <c r="I175" s="333"/>
      <c r="J175" s="333"/>
      <c r="K175" s="333"/>
      <c r="L175" s="333"/>
    </row>
    <row r="176" spans="1:12">
      <c r="A176" s="333"/>
      <c r="B176" s="333"/>
      <c r="C176" s="333"/>
      <c r="D176" s="333"/>
      <c r="E176" s="333"/>
      <c r="F176" s="333"/>
      <c r="G176" s="333"/>
      <c r="H176" s="333"/>
      <c r="I176" s="333"/>
      <c r="J176" s="333"/>
      <c r="K176" s="333"/>
      <c r="L176" s="333"/>
    </row>
    <row r="177" spans="1:12">
      <c r="A177" s="333"/>
      <c r="B177" s="333"/>
      <c r="C177" s="333"/>
      <c r="D177" s="333"/>
      <c r="E177" s="333"/>
      <c r="F177" s="333"/>
      <c r="G177" s="333"/>
      <c r="H177" s="333"/>
      <c r="I177" s="333"/>
      <c r="J177" s="333"/>
      <c r="K177" s="333"/>
      <c r="L177" s="333"/>
    </row>
    <row r="178" spans="1:12">
      <c r="A178" s="333"/>
      <c r="B178" s="333"/>
      <c r="C178" s="333"/>
      <c r="D178" s="333"/>
      <c r="E178" s="333"/>
      <c r="F178" s="333"/>
      <c r="G178" s="333"/>
      <c r="H178" s="333"/>
      <c r="I178" s="333"/>
      <c r="J178" s="333"/>
      <c r="K178" s="333"/>
      <c r="L178" s="333"/>
    </row>
    <row r="179" spans="1:12">
      <c r="A179" s="333"/>
      <c r="B179" s="333"/>
      <c r="C179" s="333"/>
      <c r="D179" s="333"/>
      <c r="E179" s="333"/>
      <c r="F179" s="333"/>
      <c r="G179" s="333"/>
      <c r="H179" s="333"/>
      <c r="I179" s="333"/>
      <c r="J179" s="333"/>
      <c r="K179" s="333"/>
      <c r="L179" s="333"/>
    </row>
    <row r="180" spans="1:12">
      <c r="A180" s="333"/>
      <c r="B180" s="333"/>
      <c r="C180" s="333"/>
      <c r="D180" s="333"/>
      <c r="E180" s="333"/>
      <c r="F180" s="333"/>
      <c r="G180" s="333"/>
      <c r="H180" s="333"/>
      <c r="I180" s="333"/>
      <c r="J180" s="333"/>
      <c r="K180" s="333"/>
      <c r="L180" s="333"/>
    </row>
    <row r="181" spans="1:12">
      <c r="A181" s="333"/>
      <c r="B181" s="333"/>
      <c r="C181" s="333"/>
      <c r="D181" s="333"/>
      <c r="E181" s="333"/>
      <c r="F181" s="333"/>
      <c r="G181" s="333"/>
      <c r="H181" s="333"/>
      <c r="I181" s="333"/>
      <c r="J181" s="333"/>
      <c r="K181" s="333"/>
      <c r="L181" s="333"/>
    </row>
    <row r="182" spans="1:12">
      <c r="A182" s="333"/>
      <c r="B182" s="333"/>
      <c r="C182" s="333"/>
      <c r="D182" s="333"/>
      <c r="E182" s="333"/>
      <c r="F182" s="333"/>
      <c r="G182" s="333"/>
      <c r="H182" s="333"/>
      <c r="I182" s="333"/>
      <c r="J182" s="333"/>
      <c r="K182" s="333"/>
      <c r="L182" s="333"/>
    </row>
    <row r="183" spans="1:12">
      <c r="A183" s="333"/>
      <c r="B183" s="333"/>
      <c r="C183" s="333"/>
      <c r="D183" s="333"/>
      <c r="E183" s="333"/>
      <c r="F183" s="333"/>
      <c r="G183" s="333"/>
      <c r="H183" s="333"/>
      <c r="I183" s="333"/>
      <c r="J183" s="333"/>
      <c r="K183" s="333"/>
      <c r="L183" s="333"/>
    </row>
    <row r="184" spans="1:12">
      <c r="A184" s="333"/>
      <c r="B184" s="333"/>
      <c r="C184" s="333"/>
      <c r="D184" s="333"/>
      <c r="E184" s="333"/>
      <c r="F184" s="333"/>
      <c r="G184" s="333"/>
      <c r="H184" s="333"/>
      <c r="I184" s="333"/>
      <c r="J184" s="333"/>
      <c r="K184" s="333"/>
      <c r="L184" s="333"/>
    </row>
    <row r="185" spans="1:12">
      <c r="A185" s="333"/>
      <c r="B185" s="333"/>
      <c r="C185" s="333"/>
      <c r="D185" s="333"/>
      <c r="E185" s="333"/>
      <c r="F185" s="333"/>
      <c r="G185" s="333"/>
      <c r="H185" s="333"/>
      <c r="I185" s="333"/>
      <c r="J185" s="333"/>
      <c r="K185" s="333"/>
      <c r="L185" s="333"/>
    </row>
    <row r="186" spans="1:12">
      <c r="A186" s="333"/>
      <c r="B186" s="333"/>
      <c r="C186" s="333"/>
      <c r="D186" s="333"/>
      <c r="E186" s="333"/>
      <c r="F186" s="333"/>
      <c r="G186" s="333"/>
      <c r="H186" s="333"/>
      <c r="I186" s="333"/>
      <c r="J186" s="333"/>
      <c r="K186" s="333"/>
      <c r="L186" s="333"/>
    </row>
    <row r="187" spans="1:12">
      <c r="A187" s="333"/>
      <c r="B187" s="333"/>
      <c r="C187" s="333"/>
      <c r="D187" s="333"/>
      <c r="E187" s="333"/>
      <c r="F187" s="333"/>
      <c r="G187" s="333"/>
      <c r="H187" s="333"/>
      <c r="I187" s="333"/>
      <c r="J187" s="333"/>
      <c r="K187" s="333"/>
      <c r="L187" s="333"/>
    </row>
    <row r="188" spans="1:12">
      <c r="A188" s="333"/>
      <c r="B188" s="333"/>
      <c r="C188" s="333"/>
      <c r="D188" s="333"/>
      <c r="E188" s="333"/>
      <c r="F188" s="333"/>
      <c r="G188" s="333"/>
      <c r="H188" s="333"/>
      <c r="I188" s="333"/>
      <c r="J188" s="333"/>
      <c r="K188" s="333"/>
      <c r="L188" s="333"/>
    </row>
    <row r="189" spans="1:12">
      <c r="A189" s="333"/>
      <c r="B189" s="333"/>
      <c r="C189" s="333"/>
      <c r="D189" s="333"/>
      <c r="E189" s="333"/>
      <c r="F189" s="333"/>
      <c r="G189" s="333"/>
      <c r="H189" s="333"/>
      <c r="I189" s="333"/>
      <c r="J189" s="333"/>
      <c r="K189" s="333"/>
      <c r="L189" s="333"/>
    </row>
    <row r="190" spans="1:12">
      <c r="A190" s="333"/>
      <c r="B190" s="333"/>
      <c r="C190" s="333"/>
      <c r="D190" s="333"/>
      <c r="E190" s="333"/>
      <c r="F190" s="333"/>
      <c r="G190" s="333"/>
      <c r="H190" s="333"/>
      <c r="I190" s="333"/>
      <c r="J190" s="333"/>
      <c r="K190" s="333"/>
      <c r="L190" s="333"/>
    </row>
    <row r="191" spans="1:12">
      <c r="A191" s="333"/>
      <c r="B191" s="333"/>
      <c r="C191" s="333"/>
      <c r="D191" s="333"/>
      <c r="E191" s="333"/>
      <c r="F191" s="333"/>
      <c r="G191" s="333"/>
      <c r="H191" s="333"/>
      <c r="I191" s="333"/>
      <c r="J191" s="333"/>
      <c r="K191" s="333"/>
      <c r="L191" s="333"/>
    </row>
    <row r="192" spans="1:12">
      <c r="A192" s="333"/>
      <c r="B192" s="333"/>
      <c r="C192" s="333"/>
      <c r="D192" s="333"/>
      <c r="E192" s="333"/>
      <c r="F192" s="333"/>
      <c r="G192" s="333"/>
      <c r="H192" s="333"/>
      <c r="I192" s="333"/>
      <c r="J192" s="333"/>
      <c r="K192" s="333"/>
      <c r="L192" s="333"/>
    </row>
    <row r="193" spans="1:12">
      <c r="A193" s="333"/>
      <c r="B193" s="333"/>
      <c r="C193" s="333"/>
      <c r="D193" s="333"/>
      <c r="E193" s="333"/>
      <c r="F193" s="333"/>
      <c r="G193" s="333"/>
      <c r="H193" s="333"/>
      <c r="I193" s="333"/>
      <c r="J193" s="333"/>
      <c r="K193" s="333"/>
      <c r="L193" s="333"/>
    </row>
    <row r="194" spans="1:12">
      <c r="A194" s="333"/>
      <c r="B194" s="333"/>
      <c r="C194" s="333"/>
      <c r="D194" s="333"/>
      <c r="E194" s="333"/>
      <c r="F194" s="333"/>
      <c r="G194" s="333"/>
      <c r="H194" s="333"/>
      <c r="I194" s="333"/>
      <c r="J194" s="333"/>
      <c r="K194" s="333"/>
      <c r="L194" s="333"/>
    </row>
    <row r="195" spans="1:12">
      <c r="A195" s="333"/>
      <c r="B195" s="333"/>
      <c r="C195" s="333"/>
      <c r="D195" s="333"/>
      <c r="E195" s="333"/>
      <c r="F195" s="333"/>
      <c r="G195" s="333"/>
      <c r="H195" s="333"/>
      <c r="I195" s="333"/>
      <c r="J195" s="333"/>
      <c r="K195" s="333"/>
      <c r="L195" s="333"/>
    </row>
    <row r="196" spans="1:12">
      <c r="A196" s="333"/>
      <c r="B196" s="333"/>
      <c r="C196" s="333"/>
      <c r="D196" s="333"/>
      <c r="E196" s="333"/>
      <c r="F196" s="333"/>
      <c r="G196" s="333"/>
      <c r="H196" s="333"/>
      <c r="I196" s="333"/>
      <c r="J196" s="333"/>
      <c r="K196" s="333"/>
      <c r="L196" s="333"/>
    </row>
    <row r="197" spans="1:12">
      <c r="A197" s="333"/>
      <c r="B197" s="333"/>
      <c r="C197" s="333"/>
      <c r="D197" s="333"/>
      <c r="E197" s="333"/>
      <c r="F197" s="333"/>
      <c r="G197" s="333"/>
      <c r="H197" s="333"/>
      <c r="I197" s="333"/>
      <c r="J197" s="333"/>
      <c r="K197" s="333"/>
      <c r="L197" s="333"/>
    </row>
    <row r="198" spans="1:12">
      <c r="A198" s="333"/>
      <c r="B198" s="333"/>
      <c r="C198" s="333"/>
      <c r="D198" s="333"/>
      <c r="E198" s="333"/>
      <c r="F198" s="333"/>
      <c r="G198" s="333"/>
      <c r="H198" s="333"/>
      <c r="I198" s="333"/>
      <c r="J198" s="333"/>
      <c r="K198" s="333"/>
      <c r="L198" s="333"/>
    </row>
    <row r="199" spans="1:12">
      <c r="A199" s="333"/>
      <c r="B199" s="333"/>
      <c r="C199" s="333"/>
      <c r="D199" s="333"/>
      <c r="E199" s="333"/>
      <c r="F199" s="333"/>
      <c r="G199" s="333"/>
      <c r="H199" s="333"/>
      <c r="I199" s="333"/>
      <c r="J199" s="333"/>
      <c r="K199" s="333"/>
      <c r="L199" s="333"/>
    </row>
    <row r="200" spans="1:12">
      <c r="A200" s="333"/>
      <c r="B200" s="333"/>
      <c r="C200" s="333"/>
      <c r="D200" s="333"/>
      <c r="E200" s="333"/>
      <c r="F200" s="333"/>
      <c r="G200" s="333"/>
      <c r="H200" s="333"/>
      <c r="I200" s="333"/>
      <c r="J200" s="333"/>
      <c r="K200" s="333"/>
      <c r="L200" s="333"/>
    </row>
    <row r="201" spans="1:12">
      <c r="A201" s="333"/>
      <c r="B201" s="333"/>
      <c r="C201" s="333"/>
      <c r="D201" s="333"/>
      <c r="E201" s="333"/>
      <c r="F201" s="333"/>
      <c r="G201" s="333"/>
      <c r="H201" s="333"/>
      <c r="I201" s="333"/>
      <c r="J201" s="333"/>
      <c r="K201" s="333"/>
      <c r="L201" s="333"/>
    </row>
    <row r="202" spans="1:12">
      <c r="A202" s="333"/>
      <c r="B202" s="333"/>
      <c r="C202" s="333"/>
      <c r="D202" s="333"/>
      <c r="E202" s="333"/>
      <c r="F202" s="333"/>
      <c r="G202" s="333"/>
      <c r="H202" s="333"/>
      <c r="I202" s="333"/>
      <c r="J202" s="333"/>
      <c r="K202" s="333"/>
      <c r="L202" s="333"/>
    </row>
    <row r="203" spans="1:12">
      <c r="A203" s="333"/>
      <c r="B203" s="333"/>
      <c r="C203" s="333"/>
      <c r="D203" s="333"/>
      <c r="E203" s="333"/>
      <c r="F203" s="333"/>
      <c r="G203" s="333"/>
      <c r="H203" s="333"/>
      <c r="I203" s="333"/>
      <c r="J203" s="333"/>
      <c r="K203" s="333"/>
      <c r="L203" s="333"/>
    </row>
    <row r="204" spans="1:12">
      <c r="A204" s="333"/>
      <c r="B204" s="333"/>
      <c r="C204" s="333"/>
      <c r="D204" s="333"/>
      <c r="E204" s="333"/>
      <c r="F204" s="333"/>
      <c r="G204" s="333"/>
      <c r="H204" s="333"/>
      <c r="I204" s="333"/>
      <c r="J204" s="333"/>
      <c r="K204" s="333"/>
      <c r="L204" s="333"/>
    </row>
    <row r="205" spans="1:12">
      <c r="A205" s="333"/>
      <c r="B205" s="333"/>
      <c r="C205" s="333"/>
      <c r="D205" s="333"/>
      <c r="E205" s="333"/>
      <c r="F205" s="333"/>
      <c r="G205" s="333"/>
      <c r="H205" s="333"/>
      <c r="I205" s="333"/>
      <c r="J205" s="333"/>
      <c r="K205" s="333"/>
      <c r="L205" s="333"/>
    </row>
    <row r="206" spans="1:12">
      <c r="A206" s="333"/>
      <c r="B206" s="333"/>
      <c r="C206" s="333"/>
      <c r="D206" s="333"/>
      <c r="E206" s="333"/>
      <c r="F206" s="333"/>
      <c r="G206" s="333"/>
      <c r="H206" s="333"/>
      <c r="I206" s="333"/>
      <c r="J206" s="333"/>
      <c r="K206" s="333"/>
      <c r="L206" s="333"/>
    </row>
    <row r="207" spans="1:12">
      <c r="A207" s="333"/>
      <c r="B207" s="333"/>
      <c r="C207" s="333"/>
      <c r="D207" s="333"/>
      <c r="E207" s="333"/>
      <c r="F207" s="333"/>
      <c r="G207" s="333"/>
      <c r="H207" s="333"/>
      <c r="I207" s="333"/>
      <c r="J207" s="333"/>
      <c r="K207" s="333"/>
      <c r="L207" s="333"/>
    </row>
    <row r="208" spans="1:12">
      <c r="A208" s="333"/>
      <c r="B208" s="333"/>
      <c r="C208" s="333"/>
      <c r="D208" s="333"/>
      <c r="E208" s="333"/>
      <c r="F208" s="333"/>
      <c r="G208" s="333"/>
      <c r="H208" s="333"/>
      <c r="I208" s="333"/>
      <c r="J208" s="333"/>
      <c r="K208" s="333"/>
      <c r="L208" s="333"/>
    </row>
    <row r="209" spans="1:12">
      <c r="A209" s="333"/>
      <c r="B209" s="333"/>
      <c r="C209" s="333"/>
      <c r="D209" s="333"/>
      <c r="E209" s="333"/>
      <c r="F209" s="333"/>
      <c r="G209" s="333"/>
      <c r="H209" s="333"/>
      <c r="I209" s="333"/>
      <c r="J209" s="333"/>
      <c r="K209" s="333"/>
      <c r="L209" s="333"/>
    </row>
    <row r="210" spans="1:12">
      <c r="A210" s="333"/>
      <c r="B210" s="333"/>
      <c r="C210" s="333"/>
      <c r="D210" s="333"/>
      <c r="E210" s="333"/>
      <c r="F210" s="333"/>
      <c r="G210" s="333"/>
      <c r="H210" s="333"/>
      <c r="I210" s="333"/>
      <c r="J210" s="333"/>
      <c r="K210" s="333"/>
      <c r="L210" s="333"/>
    </row>
    <row r="211" spans="1:12">
      <c r="A211" s="333"/>
      <c r="B211" s="333"/>
      <c r="C211" s="333"/>
      <c r="D211" s="333"/>
      <c r="E211" s="333"/>
      <c r="F211" s="333"/>
      <c r="G211" s="333"/>
      <c r="H211" s="333"/>
      <c r="I211" s="333"/>
      <c r="J211" s="333"/>
      <c r="K211" s="333"/>
      <c r="L211" s="333"/>
    </row>
    <row r="212" spans="1:12">
      <c r="A212" s="333"/>
      <c r="B212" s="333"/>
      <c r="C212" s="333"/>
      <c r="D212" s="333"/>
      <c r="E212" s="333"/>
      <c r="F212" s="333"/>
      <c r="G212" s="333"/>
      <c r="H212" s="333"/>
      <c r="I212" s="333"/>
      <c r="J212" s="333"/>
      <c r="K212" s="333"/>
      <c r="L212" s="333"/>
    </row>
    <row r="213" spans="1:12">
      <c r="A213" s="333"/>
      <c r="B213" s="333"/>
      <c r="C213" s="333"/>
      <c r="D213" s="333"/>
      <c r="E213" s="333"/>
      <c r="F213" s="333"/>
      <c r="G213" s="333"/>
      <c r="H213" s="333"/>
      <c r="I213" s="333"/>
      <c r="J213" s="333"/>
      <c r="K213" s="333"/>
      <c r="L213" s="333"/>
    </row>
    <row r="214" spans="1:12">
      <c r="A214" s="333"/>
      <c r="B214" s="333"/>
      <c r="C214" s="333"/>
      <c r="D214" s="333"/>
      <c r="E214" s="333"/>
      <c r="F214" s="333"/>
      <c r="G214" s="333"/>
      <c r="H214" s="333"/>
      <c r="I214" s="333"/>
      <c r="J214" s="333"/>
      <c r="K214" s="333"/>
      <c r="L214" s="333"/>
    </row>
    <row r="215" spans="1:12">
      <c r="A215" s="333"/>
      <c r="B215" s="333"/>
      <c r="C215" s="333"/>
      <c r="D215" s="333"/>
      <c r="E215" s="333"/>
      <c r="F215" s="333"/>
      <c r="G215" s="333"/>
      <c r="H215" s="333"/>
      <c r="I215" s="333"/>
      <c r="J215" s="333"/>
      <c r="K215" s="333"/>
      <c r="L215" s="333"/>
    </row>
    <row r="216" spans="1:12">
      <c r="A216" s="333"/>
      <c r="B216" s="333"/>
      <c r="C216" s="333"/>
      <c r="D216" s="333"/>
      <c r="E216" s="333"/>
      <c r="F216" s="333"/>
      <c r="G216" s="333"/>
      <c r="H216" s="333"/>
      <c r="I216" s="333"/>
      <c r="J216" s="333"/>
      <c r="K216" s="333"/>
      <c r="L216" s="333"/>
    </row>
    <row r="217" spans="1:12">
      <c r="A217" s="333"/>
      <c r="B217" s="333"/>
      <c r="C217" s="333"/>
      <c r="D217" s="333"/>
      <c r="E217" s="333"/>
      <c r="F217" s="333"/>
      <c r="G217" s="333"/>
      <c r="H217" s="333"/>
      <c r="I217" s="333"/>
      <c r="J217" s="333"/>
      <c r="K217" s="333"/>
      <c r="L217" s="333"/>
    </row>
    <row r="218" spans="1:12">
      <c r="A218" s="333"/>
      <c r="B218" s="333"/>
      <c r="C218" s="333"/>
      <c r="D218" s="333"/>
      <c r="E218" s="333"/>
      <c r="F218" s="333"/>
      <c r="G218" s="333"/>
      <c r="H218" s="333"/>
      <c r="I218" s="333"/>
      <c r="J218" s="333"/>
      <c r="K218" s="333"/>
      <c r="L218" s="333"/>
    </row>
    <row r="219" spans="1:12">
      <c r="A219" s="333"/>
      <c r="B219" s="333"/>
      <c r="C219" s="333"/>
      <c r="D219" s="333"/>
      <c r="E219" s="333"/>
      <c r="F219" s="333"/>
      <c r="G219" s="333"/>
      <c r="H219" s="333"/>
      <c r="I219" s="333"/>
      <c r="J219" s="333"/>
      <c r="K219" s="333"/>
      <c r="L219" s="333"/>
    </row>
    <row r="220" spans="1:12">
      <c r="A220" s="333"/>
      <c r="B220" s="333"/>
      <c r="C220" s="333"/>
      <c r="D220" s="333"/>
      <c r="E220" s="333"/>
      <c r="F220" s="333"/>
      <c r="G220" s="333"/>
      <c r="H220" s="333"/>
      <c r="I220" s="333"/>
      <c r="J220" s="333"/>
      <c r="K220" s="333"/>
      <c r="L220" s="333"/>
    </row>
    <row r="221" spans="1:12">
      <c r="A221" s="333"/>
      <c r="B221" s="333"/>
      <c r="C221" s="333"/>
      <c r="D221" s="333"/>
      <c r="E221" s="333"/>
      <c r="F221" s="333"/>
      <c r="G221" s="333"/>
      <c r="H221" s="333"/>
      <c r="I221" s="333"/>
      <c r="J221" s="333"/>
      <c r="K221" s="333"/>
      <c r="L221" s="333"/>
    </row>
    <row r="222" spans="1:12">
      <c r="A222" s="333"/>
      <c r="B222" s="333"/>
      <c r="C222" s="333"/>
      <c r="D222" s="333"/>
      <c r="E222" s="333"/>
      <c r="F222" s="333"/>
      <c r="G222" s="333"/>
      <c r="H222" s="333"/>
      <c r="I222" s="333"/>
      <c r="J222" s="333"/>
      <c r="K222" s="333"/>
      <c r="L222" s="333"/>
    </row>
    <row r="223" spans="1:12">
      <c r="A223" s="333"/>
      <c r="B223" s="333"/>
      <c r="C223" s="333"/>
      <c r="D223" s="333"/>
      <c r="E223" s="333"/>
      <c r="F223" s="333"/>
      <c r="G223" s="333"/>
      <c r="H223" s="333"/>
      <c r="I223" s="333"/>
      <c r="J223" s="333"/>
      <c r="K223" s="333"/>
      <c r="L223" s="333"/>
    </row>
    <row r="224" spans="1:12">
      <c r="A224" s="333"/>
      <c r="B224" s="333"/>
      <c r="C224" s="333"/>
      <c r="D224" s="333"/>
      <c r="E224" s="333"/>
      <c r="F224" s="333"/>
      <c r="G224" s="333"/>
      <c r="H224" s="333"/>
      <c r="I224" s="333"/>
      <c r="J224" s="333"/>
      <c r="K224" s="333"/>
      <c r="L224" s="333"/>
    </row>
    <row r="225" spans="1:12">
      <c r="A225" s="333"/>
      <c r="B225" s="333"/>
      <c r="C225" s="333"/>
      <c r="D225" s="333"/>
      <c r="E225" s="333"/>
      <c r="F225" s="333"/>
      <c r="G225" s="333"/>
      <c r="H225" s="333"/>
      <c r="I225" s="333"/>
      <c r="J225" s="333"/>
      <c r="K225" s="333"/>
      <c r="L225" s="333"/>
    </row>
    <row r="226" spans="1:12">
      <c r="A226" s="333"/>
      <c r="B226" s="333"/>
      <c r="C226" s="333"/>
      <c r="D226" s="333"/>
      <c r="E226" s="333"/>
      <c r="F226" s="333"/>
      <c r="G226" s="333"/>
      <c r="H226" s="333"/>
      <c r="I226" s="333"/>
      <c r="J226" s="333"/>
      <c r="K226" s="333"/>
      <c r="L226" s="333"/>
    </row>
    <row r="227" spans="1:12">
      <c r="A227" s="333"/>
      <c r="B227" s="333"/>
      <c r="C227" s="333"/>
      <c r="D227" s="333"/>
      <c r="E227" s="333"/>
      <c r="F227" s="333"/>
      <c r="G227" s="333"/>
      <c r="H227" s="333"/>
      <c r="I227" s="333"/>
      <c r="J227" s="333"/>
      <c r="K227" s="333"/>
      <c r="L227" s="333"/>
    </row>
    <row r="228" spans="1:12">
      <c r="A228" s="333"/>
      <c r="B228" s="333"/>
      <c r="C228" s="333"/>
      <c r="D228" s="333"/>
      <c r="E228" s="333"/>
      <c r="F228" s="333"/>
      <c r="G228" s="333"/>
      <c r="H228" s="333"/>
      <c r="I228" s="333"/>
      <c r="J228" s="333"/>
      <c r="K228" s="333"/>
      <c r="L228" s="333"/>
    </row>
    <row r="229" spans="1:12">
      <c r="A229" s="333"/>
      <c r="B229" s="333"/>
      <c r="C229" s="333"/>
      <c r="D229" s="333"/>
      <c r="E229" s="333"/>
      <c r="F229" s="333"/>
      <c r="G229" s="333"/>
      <c r="H229" s="333"/>
      <c r="I229" s="333"/>
      <c r="J229" s="333"/>
      <c r="K229" s="333"/>
      <c r="L229" s="333"/>
    </row>
    <row r="230" spans="1:12">
      <c r="A230" s="333"/>
      <c r="B230" s="333"/>
      <c r="C230" s="333"/>
      <c r="D230" s="333"/>
      <c r="E230" s="333"/>
      <c r="F230" s="333"/>
      <c r="G230" s="333"/>
      <c r="H230" s="333"/>
      <c r="I230" s="333"/>
      <c r="J230" s="333"/>
      <c r="K230" s="333"/>
      <c r="L230" s="333"/>
    </row>
    <row r="231" spans="1:12">
      <c r="A231" s="333"/>
      <c r="B231" s="333"/>
      <c r="C231" s="333"/>
      <c r="D231" s="333"/>
      <c r="E231" s="333"/>
      <c r="F231" s="333"/>
      <c r="G231" s="333"/>
      <c r="H231" s="333"/>
      <c r="I231" s="333"/>
      <c r="J231" s="333"/>
      <c r="K231" s="333"/>
      <c r="L231" s="333"/>
    </row>
    <row r="232" spans="1:12">
      <c r="A232" s="333"/>
      <c r="B232" s="333"/>
      <c r="C232" s="333"/>
      <c r="D232" s="333"/>
      <c r="E232" s="333"/>
      <c r="F232" s="333"/>
      <c r="G232" s="333"/>
      <c r="H232" s="333"/>
      <c r="I232" s="333"/>
      <c r="J232" s="333"/>
      <c r="K232" s="333"/>
      <c r="L232" s="333"/>
    </row>
    <row r="233" spans="1:12">
      <c r="A233" s="333"/>
      <c r="B233" s="333"/>
      <c r="C233" s="333"/>
      <c r="D233" s="333"/>
      <c r="E233" s="333"/>
      <c r="F233" s="333"/>
      <c r="G233" s="333"/>
      <c r="H233" s="333"/>
      <c r="I233" s="333"/>
      <c r="J233" s="333"/>
      <c r="K233" s="333"/>
      <c r="L233" s="333"/>
    </row>
    <row r="234" spans="1:12">
      <c r="A234" s="333"/>
      <c r="B234" s="333"/>
      <c r="C234" s="333"/>
      <c r="D234" s="333"/>
      <c r="E234" s="333"/>
      <c r="F234" s="333"/>
      <c r="G234" s="333"/>
      <c r="H234" s="333"/>
      <c r="I234" s="333"/>
      <c r="J234" s="333"/>
      <c r="K234" s="333"/>
      <c r="L234" s="333"/>
    </row>
    <row r="235" spans="1:12">
      <c r="A235" s="333"/>
      <c r="B235" s="333"/>
      <c r="C235" s="333"/>
      <c r="D235" s="333"/>
      <c r="E235" s="333"/>
      <c r="F235" s="333"/>
      <c r="G235" s="333"/>
      <c r="H235" s="333"/>
      <c r="I235" s="333"/>
      <c r="J235" s="333"/>
      <c r="K235" s="333"/>
      <c r="L235" s="333"/>
    </row>
    <row r="236" spans="1:12">
      <c r="A236" s="333"/>
      <c r="B236" s="333"/>
      <c r="C236" s="333"/>
      <c r="D236" s="333"/>
      <c r="E236" s="333"/>
      <c r="F236" s="333"/>
      <c r="G236" s="333"/>
      <c r="H236" s="333"/>
      <c r="I236" s="333"/>
      <c r="J236" s="333"/>
      <c r="K236" s="333"/>
      <c r="L236" s="333"/>
    </row>
    <row r="237" spans="1:12">
      <c r="A237" s="333"/>
      <c r="B237" s="333"/>
      <c r="C237" s="333"/>
      <c r="D237" s="333"/>
      <c r="E237" s="333"/>
      <c r="F237" s="333"/>
      <c r="G237" s="333"/>
      <c r="H237" s="333"/>
      <c r="I237" s="333"/>
      <c r="J237" s="333"/>
      <c r="K237" s="333"/>
      <c r="L237" s="333"/>
    </row>
    <row r="238" spans="1:12">
      <c r="A238" s="333"/>
      <c r="B238" s="333"/>
      <c r="C238" s="333"/>
      <c r="D238" s="333"/>
      <c r="E238" s="333"/>
      <c r="F238" s="333"/>
      <c r="G238" s="333"/>
      <c r="H238" s="333"/>
      <c r="I238" s="333"/>
      <c r="J238" s="333"/>
      <c r="K238" s="333"/>
      <c r="L238" s="333"/>
    </row>
    <row r="239" spans="1:12">
      <c r="A239" s="333"/>
      <c r="B239" s="333"/>
      <c r="C239" s="333"/>
      <c r="D239" s="333"/>
      <c r="E239" s="333"/>
      <c r="F239" s="333"/>
      <c r="G239" s="333"/>
      <c r="H239" s="333"/>
      <c r="I239" s="333"/>
      <c r="J239" s="333"/>
      <c r="K239" s="333"/>
      <c r="L239" s="333"/>
    </row>
    <row r="240" spans="1:12">
      <c r="A240" s="333"/>
      <c r="B240" s="333"/>
      <c r="C240" s="333"/>
      <c r="D240" s="333"/>
      <c r="E240" s="333"/>
      <c r="F240" s="333"/>
      <c r="G240" s="333"/>
      <c r="H240" s="333"/>
      <c r="I240" s="333"/>
      <c r="J240" s="333"/>
      <c r="K240" s="333"/>
      <c r="L240" s="333"/>
    </row>
    <row r="241" spans="1:12">
      <c r="A241" s="333"/>
      <c r="B241" s="333"/>
      <c r="C241" s="333"/>
      <c r="D241" s="333"/>
      <c r="E241" s="333"/>
      <c r="F241" s="333"/>
      <c r="G241" s="333"/>
      <c r="H241" s="333"/>
      <c r="I241" s="333"/>
      <c r="J241" s="333"/>
      <c r="K241" s="333"/>
      <c r="L241" s="333"/>
    </row>
    <row r="242" spans="1:12">
      <c r="A242" s="333"/>
      <c r="B242" s="333"/>
      <c r="C242" s="333"/>
      <c r="D242" s="333"/>
      <c r="E242" s="333"/>
      <c r="F242" s="333"/>
      <c r="G242" s="333"/>
      <c r="H242" s="333"/>
      <c r="I242" s="333"/>
      <c r="J242" s="333"/>
      <c r="K242" s="333"/>
      <c r="L242" s="333"/>
    </row>
    <row r="243" spans="1:12">
      <c r="A243" s="333"/>
      <c r="B243" s="333"/>
      <c r="C243" s="333"/>
      <c r="D243" s="333"/>
      <c r="E243" s="333"/>
      <c r="F243" s="333"/>
      <c r="G243" s="333"/>
      <c r="H243" s="333"/>
      <c r="I243" s="333"/>
      <c r="J243" s="333"/>
      <c r="K243" s="333"/>
      <c r="L243" s="333"/>
    </row>
    <row r="244" spans="1:12">
      <c r="A244" s="333"/>
      <c r="B244" s="333"/>
      <c r="C244" s="333"/>
      <c r="D244" s="333"/>
      <c r="E244" s="333"/>
      <c r="F244" s="333"/>
      <c r="G244" s="333"/>
      <c r="H244" s="333"/>
      <c r="I244" s="333"/>
      <c r="J244" s="333"/>
      <c r="K244" s="333"/>
      <c r="L244" s="333"/>
    </row>
    <row r="245" spans="1:12">
      <c r="A245" s="333"/>
      <c r="B245" s="333"/>
      <c r="C245" s="333"/>
      <c r="D245" s="333"/>
      <c r="E245" s="333"/>
      <c r="F245" s="333"/>
      <c r="G245" s="333"/>
      <c r="H245" s="333"/>
      <c r="I245" s="333"/>
      <c r="J245" s="333"/>
      <c r="K245" s="333"/>
      <c r="L245" s="333"/>
    </row>
    <row r="246" spans="1:12">
      <c r="A246" s="333"/>
      <c r="B246" s="333"/>
      <c r="C246" s="333"/>
      <c r="D246" s="333"/>
      <c r="E246" s="333"/>
      <c r="F246" s="333"/>
      <c r="G246" s="333"/>
      <c r="H246" s="333"/>
      <c r="I246" s="333"/>
      <c r="J246" s="333"/>
      <c r="K246" s="333"/>
      <c r="L246" s="333"/>
    </row>
    <row r="247" spans="1:12">
      <c r="A247" s="333"/>
      <c r="B247" s="333"/>
      <c r="C247" s="333"/>
      <c r="D247" s="333"/>
      <c r="E247" s="333"/>
      <c r="F247" s="333"/>
      <c r="G247" s="333"/>
      <c r="H247" s="333"/>
      <c r="I247" s="333"/>
      <c r="J247" s="333"/>
      <c r="K247" s="333"/>
      <c r="L247" s="333"/>
    </row>
    <row r="248" spans="1:12">
      <c r="A248" s="333"/>
      <c r="B248" s="333"/>
      <c r="C248" s="333"/>
      <c r="D248" s="333"/>
      <c r="E248" s="333"/>
      <c r="F248" s="333"/>
      <c r="G248" s="333"/>
      <c r="H248" s="333"/>
      <c r="I248" s="333"/>
      <c r="J248" s="333"/>
      <c r="K248" s="333"/>
      <c r="L248" s="333"/>
    </row>
    <row r="249" spans="1:12">
      <c r="A249" s="333"/>
      <c r="B249" s="333"/>
      <c r="C249" s="333"/>
      <c r="D249" s="333"/>
      <c r="E249" s="333"/>
      <c r="F249" s="333"/>
      <c r="G249" s="333"/>
      <c r="H249" s="333"/>
      <c r="I249" s="333"/>
      <c r="J249" s="333"/>
      <c r="K249" s="333"/>
      <c r="L249" s="333"/>
    </row>
    <row r="250" spans="1:12">
      <c r="A250" s="333"/>
      <c r="B250" s="333"/>
      <c r="C250" s="333"/>
      <c r="D250" s="333"/>
      <c r="E250" s="333"/>
      <c r="F250" s="333"/>
      <c r="G250" s="333"/>
      <c r="H250" s="333"/>
      <c r="I250" s="333"/>
      <c r="J250" s="333"/>
      <c r="K250" s="333"/>
      <c r="L250" s="333"/>
    </row>
    <row r="251" spans="1:12">
      <c r="A251" s="333"/>
      <c r="B251" s="333"/>
      <c r="C251" s="333"/>
      <c r="D251" s="333"/>
      <c r="E251" s="333"/>
      <c r="F251" s="333"/>
      <c r="G251" s="333"/>
      <c r="H251" s="333"/>
      <c r="I251" s="333"/>
      <c r="J251" s="333"/>
      <c r="K251" s="333"/>
      <c r="L251" s="333"/>
    </row>
    <row r="252" spans="1:12">
      <c r="A252" s="333"/>
      <c r="B252" s="333"/>
      <c r="C252" s="333"/>
      <c r="D252" s="333"/>
      <c r="E252" s="333"/>
      <c r="F252" s="333"/>
      <c r="G252" s="333"/>
      <c r="H252" s="333"/>
      <c r="I252" s="333"/>
      <c r="J252" s="333"/>
      <c r="K252" s="333"/>
      <c r="L252" s="333"/>
    </row>
    <row r="253" spans="1:12">
      <c r="A253" s="333"/>
      <c r="B253" s="333"/>
      <c r="C253" s="333"/>
      <c r="D253" s="333"/>
      <c r="E253" s="333"/>
      <c r="F253" s="333"/>
      <c r="G253" s="333"/>
      <c r="H253" s="333"/>
      <c r="I253" s="333"/>
      <c r="J253" s="333"/>
      <c r="K253" s="333"/>
      <c r="L253" s="333"/>
    </row>
  </sheetData>
  <mergeCells count="3">
    <mergeCell ref="E2:G2"/>
    <mergeCell ref="H2:J2"/>
    <mergeCell ref="K2:L2"/>
  </mergeCells>
  <phoneticPr fontId="5"/>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5" activePane="bottomRight" state="frozen"/>
      <selection activeCell="D62" sqref="D62"/>
      <selection pane="topRight" activeCell="D62" sqref="D62"/>
      <selection pane="bottomLeft" activeCell="D62" sqref="D62"/>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315</v>
      </c>
      <c r="S2" s="5" t="s">
        <v>158</v>
      </c>
      <c r="U2" s="74" t="s">
        <v>216</v>
      </c>
      <c r="W2" s="5" t="s">
        <v>135</v>
      </c>
      <c r="Y2" s="5" t="s">
        <v>159</v>
      </c>
    </row>
    <row r="3" spans="1:25" ht="45">
      <c r="B3" s="75"/>
      <c r="C3" s="76" t="s">
        <v>234</v>
      </c>
      <c r="D3" s="76" t="s">
        <v>316</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85">
        <f>最終需要_まとめ!C6</f>
        <v>0</v>
      </c>
      <c r="D5" s="86">
        <f>投入係数表!C5</f>
        <v>0.126541414459031</v>
      </c>
      <c r="E5" s="87">
        <f>$C$5*D5</f>
        <v>0</v>
      </c>
      <c r="F5" s="86">
        <f>分析係数表!C8</f>
        <v>0.16988323914406789</v>
      </c>
      <c r="G5" s="87">
        <f t="shared" ref="G5:G38" si="0">E5*F5</f>
        <v>0</v>
      </c>
      <c r="H5" s="87">
        <f t="array" ref="H5:H43">MMULT(逆行列係数!C5:AO43,'1'!G5:G43)</f>
        <v>0</v>
      </c>
      <c r="I5" s="87">
        <f t="shared" ref="I5:I38" si="1">C5+H5</f>
        <v>0</v>
      </c>
      <c r="J5" s="86">
        <f>分析係数表!G8</f>
        <v>0.11982810575688495</v>
      </c>
      <c r="K5" s="88">
        <f t="shared" ref="K5:K38" si="2">I5*J5</f>
        <v>0</v>
      </c>
      <c r="L5" s="89" t="s">
        <v>183</v>
      </c>
      <c r="M5" s="90" t="s">
        <v>183</v>
      </c>
      <c r="N5" s="91">
        <f>分析係数表!H8</f>
        <v>1.1007693311748612E-2</v>
      </c>
      <c r="O5" s="92">
        <f t="shared" ref="O5:O43" si="3">$M$44*N5</f>
        <v>0</v>
      </c>
      <c r="P5" s="86">
        <f>分析係数表!C8</f>
        <v>0.16988323914406789</v>
      </c>
      <c r="Q5" s="92">
        <f t="shared" ref="Q5:Q38" si="4">O5*P5</f>
        <v>0</v>
      </c>
      <c r="R5" s="93">
        <f t="array" ref="R5:R43">MMULT(逆行列係数!C5:AO43,'1'!Q5:Q43)</f>
        <v>0</v>
      </c>
      <c r="S5" s="94">
        <f t="shared" ref="S5:S38" si="5">I5+R5</f>
        <v>0</v>
      </c>
      <c r="T5" s="95">
        <f>分析係数表!F8</f>
        <v>0.4520504153237429</v>
      </c>
      <c r="U5" s="96">
        <f t="shared" ref="U5:U43" si="6">S5*T5</f>
        <v>0</v>
      </c>
      <c r="V5" s="97">
        <f>分析係数表!D8</f>
        <v>0.2736524906322878</v>
      </c>
      <c r="W5" s="193">
        <f t="shared" ref="W5:W43" si="7">ROUND(S5*V5,0)</f>
        <v>0</v>
      </c>
      <c r="X5" s="86">
        <f>分析係数表!E8</f>
        <v>4.6479574456934729E-2</v>
      </c>
      <c r="Y5" s="192">
        <f t="shared" ref="Y5:Y43" si="8">ROUND(S5*X5,0)</f>
        <v>0</v>
      </c>
    </row>
    <row r="6" spans="1:25">
      <c r="A6" s="10" t="s">
        <v>226</v>
      </c>
      <c r="B6" s="9" t="s">
        <v>274</v>
      </c>
      <c r="C6" s="100"/>
      <c r="D6" s="86">
        <f>投入係数表!C6</f>
        <v>1.5197966616880225E-4</v>
      </c>
      <c r="E6" s="87">
        <f t="shared" ref="E6:E38" si="9">$C$5*D6</f>
        <v>0</v>
      </c>
      <c r="F6" s="86">
        <f>分析係数表!C9</f>
        <v>0.40976645435244163</v>
      </c>
      <c r="G6" s="87">
        <f t="shared" si="0"/>
        <v>0</v>
      </c>
      <c r="H6" s="87">
        <v>0</v>
      </c>
      <c r="I6" s="87">
        <f t="shared" si="1"/>
        <v>0</v>
      </c>
      <c r="J6" s="86">
        <f>分析係数表!G9</f>
        <v>0.27278621711745094</v>
      </c>
      <c r="K6" s="88">
        <f t="shared" si="2"/>
        <v>0</v>
      </c>
      <c r="L6" s="89"/>
      <c r="M6" s="90"/>
      <c r="N6" s="91">
        <f>分析係数表!H9</f>
        <v>5.6766522140644718E-4</v>
      </c>
      <c r="O6" s="92">
        <f t="shared" si="3"/>
        <v>0</v>
      </c>
      <c r="P6" s="86">
        <f>分析係数表!C9</f>
        <v>0.40976645435244163</v>
      </c>
      <c r="Q6" s="92">
        <f t="shared" si="4"/>
        <v>0</v>
      </c>
      <c r="R6" s="93">
        <v>0</v>
      </c>
      <c r="S6" s="94">
        <f t="shared" si="5"/>
        <v>0</v>
      </c>
      <c r="T6" s="95">
        <f>分析係数表!F9</f>
        <v>0.74407187847350875</v>
      </c>
      <c r="U6" s="96">
        <f t="shared" si="6"/>
        <v>0</v>
      </c>
      <c r="V6" s="97">
        <f>分析係数表!D9</f>
        <v>0.14440533530937386</v>
      </c>
      <c r="W6" s="193">
        <f t="shared" si="7"/>
        <v>0</v>
      </c>
      <c r="X6" s="86">
        <f>分析係数表!E9</f>
        <v>0.11439422008151168</v>
      </c>
      <c r="Y6" s="192">
        <f t="shared" si="8"/>
        <v>0</v>
      </c>
    </row>
    <row r="7" spans="1:25">
      <c r="A7" s="10" t="s">
        <v>227</v>
      </c>
      <c r="B7" s="9" t="s">
        <v>275</v>
      </c>
      <c r="C7" s="100"/>
      <c r="D7" s="86">
        <f>投入係数表!C7</f>
        <v>0</v>
      </c>
      <c r="E7" s="87">
        <f t="shared" si="9"/>
        <v>0</v>
      </c>
      <c r="F7" s="86">
        <f>分析係数表!C10</f>
        <v>0.68007710705743762</v>
      </c>
      <c r="G7" s="87">
        <f t="shared" si="0"/>
        <v>0</v>
      </c>
      <c r="H7" s="87">
        <v>0</v>
      </c>
      <c r="I7" s="87">
        <f t="shared" si="1"/>
        <v>0</v>
      </c>
      <c r="J7" s="86">
        <f>分析係数表!G10</f>
        <v>0.17854260725424764</v>
      </c>
      <c r="K7" s="88">
        <f t="shared" si="2"/>
        <v>0</v>
      </c>
      <c r="L7" s="89"/>
      <c r="M7" s="90"/>
      <c r="N7" s="91">
        <f>分析係数表!H10</f>
        <v>1.290834700219075E-3</v>
      </c>
      <c r="O7" s="92">
        <f t="shared" si="3"/>
        <v>0</v>
      </c>
      <c r="P7" s="86">
        <f>分析係数表!C10</f>
        <v>0.68007710705743762</v>
      </c>
      <c r="Q7" s="92">
        <f t="shared" si="4"/>
        <v>0</v>
      </c>
      <c r="R7" s="93">
        <v>0</v>
      </c>
      <c r="S7" s="94">
        <f t="shared" si="5"/>
        <v>0</v>
      </c>
      <c r="T7" s="95">
        <f>分析係数表!F10</f>
        <v>0.51654343606185527</v>
      </c>
      <c r="U7" s="96">
        <f t="shared" si="6"/>
        <v>0</v>
      </c>
      <c r="V7" s="97">
        <f>分析係数表!D10</f>
        <v>9.7799297694606213E-2</v>
      </c>
      <c r="W7" s="193">
        <f t="shared" si="7"/>
        <v>0</v>
      </c>
      <c r="X7" s="86">
        <f>分析係数表!E10</f>
        <v>2.6958057972911079E-2</v>
      </c>
      <c r="Y7" s="192">
        <f t="shared" si="8"/>
        <v>0</v>
      </c>
    </row>
    <row r="8" spans="1:25">
      <c r="A8" s="10" t="s">
        <v>228</v>
      </c>
      <c r="B8" s="9" t="s">
        <v>27</v>
      </c>
      <c r="C8" s="100"/>
      <c r="D8" s="86">
        <f>投入係数表!C8</f>
        <v>5.2406781437518015E-6</v>
      </c>
      <c r="E8" s="87">
        <f t="shared" si="9"/>
        <v>0</v>
      </c>
      <c r="F8" s="86">
        <f>分析係数表!C11</f>
        <v>2.1147201560344109E-2</v>
      </c>
      <c r="G8" s="87">
        <f t="shared" si="0"/>
        <v>0</v>
      </c>
      <c r="H8" s="87">
        <v>0</v>
      </c>
      <c r="I8" s="87">
        <f t="shared" si="1"/>
        <v>0</v>
      </c>
      <c r="J8" s="86">
        <f>分析係数表!G11</f>
        <v>0.2349962690544718</v>
      </c>
      <c r="K8" s="88">
        <f t="shared" si="2"/>
        <v>0</v>
      </c>
      <c r="L8" s="89"/>
      <c r="M8" s="90"/>
      <c r="N8" s="91">
        <f>分析係数表!H11</f>
        <v>-2.2238602446561594E-5</v>
      </c>
      <c r="O8" s="92">
        <f t="shared" si="3"/>
        <v>0</v>
      </c>
      <c r="P8" s="86">
        <f>分析係数表!C11</f>
        <v>2.1147201560344109E-2</v>
      </c>
      <c r="Q8" s="92">
        <f t="shared" si="4"/>
        <v>0</v>
      </c>
      <c r="R8" s="93">
        <v>0</v>
      </c>
      <c r="S8" s="94">
        <f t="shared" si="5"/>
        <v>0</v>
      </c>
      <c r="T8" s="95">
        <f>分析係数表!F11</f>
        <v>0.38828483104146677</v>
      </c>
      <c r="U8" s="96">
        <f t="shared" si="6"/>
        <v>0</v>
      </c>
      <c r="V8" s="97">
        <f>分析係数表!D11</f>
        <v>2.238567316917173E-2</v>
      </c>
      <c r="W8" s="193">
        <f t="shared" si="7"/>
        <v>0</v>
      </c>
      <c r="X8" s="86">
        <f>分析係数表!E11</f>
        <v>2.1852680950858117E-2</v>
      </c>
      <c r="Y8" s="192">
        <f t="shared" si="8"/>
        <v>0</v>
      </c>
    </row>
    <row r="9" spans="1:25">
      <c r="A9" s="10" t="s">
        <v>229</v>
      </c>
      <c r="B9" s="9" t="s">
        <v>196</v>
      </c>
      <c r="C9" s="100"/>
      <c r="D9" s="86">
        <f>投入係数表!C9</f>
        <v>0.12721222126143122</v>
      </c>
      <c r="E9" s="87">
        <f t="shared" si="9"/>
        <v>0</v>
      </c>
      <c r="F9" s="86">
        <f>分析係数表!C12</f>
        <v>0.26979296775158057</v>
      </c>
      <c r="G9" s="87">
        <f t="shared" si="0"/>
        <v>0</v>
      </c>
      <c r="H9" s="87">
        <v>0</v>
      </c>
      <c r="I9" s="87">
        <f t="shared" si="1"/>
        <v>0</v>
      </c>
      <c r="J9" s="86">
        <f>分析係数表!G12</f>
        <v>0.14399966915404239</v>
      </c>
      <c r="K9" s="88">
        <f t="shared" si="2"/>
        <v>0</v>
      </c>
      <c r="L9" s="89"/>
      <c r="M9" s="90"/>
      <c r="N9" s="91">
        <f>分析係数表!H12</f>
        <v>8.4790563397567215E-2</v>
      </c>
      <c r="O9" s="92">
        <f t="shared" si="3"/>
        <v>0</v>
      </c>
      <c r="P9" s="86">
        <f>分析係数表!C12</f>
        <v>0.26979296775158057</v>
      </c>
      <c r="Q9" s="92">
        <f t="shared" si="4"/>
        <v>0</v>
      </c>
      <c r="R9" s="93">
        <v>0</v>
      </c>
      <c r="S9" s="94">
        <f t="shared" si="5"/>
        <v>0</v>
      </c>
      <c r="T9" s="95">
        <f>分析係数表!F12</f>
        <v>0.33481714299007204</v>
      </c>
      <c r="U9" s="96">
        <f t="shared" si="6"/>
        <v>0</v>
      </c>
      <c r="V9" s="97">
        <f>分析係数表!D12</f>
        <v>3.7088865741159563E-2</v>
      </c>
      <c r="W9" s="193">
        <f t="shared" si="7"/>
        <v>0</v>
      </c>
      <c r="X9" s="86">
        <f>分析係数表!E12</f>
        <v>3.539948357013805E-2</v>
      </c>
      <c r="Y9" s="192">
        <f t="shared" si="8"/>
        <v>0</v>
      </c>
    </row>
    <row r="10" spans="1:25">
      <c r="A10" s="10" t="s">
        <v>230</v>
      </c>
      <c r="B10" s="9" t="s">
        <v>28</v>
      </c>
      <c r="C10" s="100"/>
      <c r="D10" s="86">
        <f>投入係数表!C10</f>
        <v>3.9724340329638655E-3</v>
      </c>
      <c r="E10" s="87">
        <f t="shared" si="9"/>
        <v>0</v>
      </c>
      <c r="F10" s="86">
        <f>分析係数表!C13</f>
        <v>6.684233532602335E-2</v>
      </c>
      <c r="G10" s="87">
        <f t="shared" si="0"/>
        <v>0</v>
      </c>
      <c r="H10" s="87">
        <v>0</v>
      </c>
      <c r="I10" s="87">
        <f t="shared" si="1"/>
        <v>0</v>
      </c>
      <c r="J10" s="86">
        <f>分析係数表!G13</f>
        <v>0.23596605339775753</v>
      </c>
      <c r="K10" s="88">
        <f t="shared" si="2"/>
        <v>0</v>
      </c>
      <c r="L10" s="89"/>
      <c r="M10" s="90"/>
      <c r="N10" s="91">
        <f>分析係数表!H13</f>
        <v>1.6879182236800124E-2</v>
      </c>
      <c r="O10" s="92">
        <f t="shared" si="3"/>
        <v>0</v>
      </c>
      <c r="P10" s="86">
        <f>分析係数表!C13</f>
        <v>6.684233532602335E-2</v>
      </c>
      <c r="Q10" s="92">
        <f t="shared" si="4"/>
        <v>0</v>
      </c>
      <c r="R10" s="93">
        <v>0</v>
      </c>
      <c r="S10" s="94">
        <f t="shared" si="5"/>
        <v>0</v>
      </c>
      <c r="T10" s="95">
        <f>分析係数表!F13</f>
        <v>0.36934894381465649</v>
      </c>
      <c r="U10" s="96">
        <f t="shared" si="6"/>
        <v>0</v>
      </c>
      <c r="V10" s="97">
        <f>分析係数表!D13</f>
        <v>0.1651861487951434</v>
      </c>
      <c r="W10" s="193">
        <f t="shared" si="7"/>
        <v>0</v>
      </c>
      <c r="X10" s="86">
        <f>分析係数表!E13</f>
        <v>0.12199715046769498</v>
      </c>
      <c r="Y10" s="192">
        <f t="shared" si="8"/>
        <v>0</v>
      </c>
    </row>
    <row r="11" spans="1:25">
      <c r="A11" s="10" t="s">
        <v>231</v>
      </c>
      <c r="B11" s="9" t="s">
        <v>276</v>
      </c>
      <c r="C11" s="100"/>
      <c r="D11" s="86">
        <f>投入係数表!C11</f>
        <v>2.4767444907371015E-2</v>
      </c>
      <c r="E11" s="87">
        <f t="shared" si="9"/>
        <v>0</v>
      </c>
      <c r="F11" s="86">
        <f>分析係数表!C14</f>
        <v>0.21710827927701792</v>
      </c>
      <c r="G11" s="87">
        <f t="shared" si="0"/>
        <v>0</v>
      </c>
      <c r="H11" s="87">
        <v>0</v>
      </c>
      <c r="I11" s="87">
        <f t="shared" si="1"/>
        <v>0</v>
      </c>
      <c r="J11" s="86">
        <f>分析係数表!G14</f>
        <v>0.17574790290253137</v>
      </c>
      <c r="K11" s="88">
        <f t="shared" si="2"/>
        <v>0</v>
      </c>
      <c r="L11" s="89"/>
      <c r="M11" s="90"/>
      <c r="N11" s="91">
        <f>分析係数表!H14</f>
        <v>1.1225515443921091E-3</v>
      </c>
      <c r="O11" s="92">
        <f t="shared" si="3"/>
        <v>0</v>
      </c>
      <c r="P11" s="86">
        <f>分析係数表!C14</f>
        <v>0.21710827927701792</v>
      </c>
      <c r="Q11" s="92">
        <f t="shared" si="4"/>
        <v>0</v>
      </c>
      <c r="R11" s="93">
        <v>0</v>
      </c>
      <c r="S11" s="94">
        <f t="shared" si="5"/>
        <v>0</v>
      </c>
      <c r="T11" s="95">
        <f>分析係数表!F14</f>
        <v>0.32729567218469302</v>
      </c>
      <c r="U11" s="96">
        <f t="shared" si="6"/>
        <v>0</v>
      </c>
      <c r="V11" s="97">
        <f>分析係数表!D14</f>
        <v>4.5196804531672026E-2</v>
      </c>
      <c r="W11" s="193">
        <f t="shared" si="7"/>
        <v>0</v>
      </c>
      <c r="X11" s="86">
        <f>分析係数表!E14</f>
        <v>3.8130342673435243E-2</v>
      </c>
      <c r="Y11" s="192">
        <f t="shared" si="8"/>
        <v>0</v>
      </c>
    </row>
    <row r="12" spans="1:25">
      <c r="A12" s="10" t="s">
        <v>232</v>
      </c>
      <c r="B12" s="9" t="s">
        <v>29</v>
      </c>
      <c r="C12" s="100"/>
      <c r="D12" s="86">
        <f>投入係数表!C12</f>
        <v>6.3611351308859365E-2</v>
      </c>
      <c r="E12" s="87">
        <f t="shared" si="9"/>
        <v>0</v>
      </c>
      <c r="F12" s="86">
        <f>分析係数表!C15</f>
        <v>0.1777237835164599</v>
      </c>
      <c r="G12" s="87">
        <f t="shared" si="0"/>
        <v>0</v>
      </c>
      <c r="H12" s="87">
        <v>0</v>
      </c>
      <c r="I12" s="87">
        <f t="shared" si="1"/>
        <v>0</v>
      </c>
      <c r="J12" s="86">
        <f>分析係数表!G15</f>
        <v>0.10387096116118634</v>
      </c>
      <c r="K12" s="88">
        <f t="shared" si="2"/>
        <v>0</v>
      </c>
      <c r="L12" s="89"/>
      <c r="M12" s="90"/>
      <c r="N12" s="91">
        <f>分析係数表!H15</f>
        <v>7.5144901505810619E-3</v>
      </c>
      <c r="O12" s="92">
        <f t="shared" si="3"/>
        <v>0</v>
      </c>
      <c r="P12" s="86">
        <f>分析係数表!C15</f>
        <v>0.1777237835164599</v>
      </c>
      <c r="Q12" s="92">
        <f t="shared" si="4"/>
        <v>0</v>
      </c>
      <c r="R12" s="93">
        <v>0</v>
      </c>
      <c r="S12" s="94">
        <f t="shared" si="5"/>
        <v>0</v>
      </c>
      <c r="T12" s="95">
        <f>分析係数表!F15</f>
        <v>0.33005409485469872</v>
      </c>
      <c r="U12" s="96">
        <f t="shared" si="6"/>
        <v>0</v>
      </c>
      <c r="V12" s="97">
        <f>分析係数表!D15</f>
        <v>1.862209422908882E-2</v>
      </c>
      <c r="W12" s="193">
        <f t="shared" si="7"/>
        <v>0</v>
      </c>
      <c r="X12" s="86">
        <f>分析係数表!E15</f>
        <v>1.8544573004253467E-2</v>
      </c>
      <c r="Y12" s="192">
        <f t="shared" si="8"/>
        <v>0</v>
      </c>
    </row>
    <row r="13" spans="1:25">
      <c r="A13" s="10" t="s">
        <v>233</v>
      </c>
      <c r="B13" s="9" t="s">
        <v>30</v>
      </c>
      <c r="C13" s="100"/>
      <c r="D13" s="86">
        <f>投入係数表!C13</f>
        <v>1.7304719230668449E-2</v>
      </c>
      <c r="E13" s="87">
        <f t="shared" si="9"/>
        <v>0</v>
      </c>
      <c r="F13" s="86">
        <f>分析係数表!C16</f>
        <v>0.12368252551663639</v>
      </c>
      <c r="G13" s="87">
        <f t="shared" si="0"/>
        <v>0</v>
      </c>
      <c r="H13" s="87">
        <v>0</v>
      </c>
      <c r="I13" s="87">
        <f t="shared" si="1"/>
        <v>0</v>
      </c>
      <c r="J13" s="86">
        <f>分析係数表!G16</f>
        <v>1.9772048092292722E-2</v>
      </c>
      <c r="K13" s="88">
        <f t="shared" si="2"/>
        <v>0</v>
      </c>
      <c r="L13" s="89"/>
      <c r="M13" s="90"/>
      <c r="N13" s="91">
        <f>分析係数表!H16</f>
        <v>1.7113434381227897E-2</v>
      </c>
      <c r="O13" s="92">
        <f t="shared" si="3"/>
        <v>0</v>
      </c>
      <c r="P13" s="86">
        <f>分析係数表!C16</f>
        <v>0.12368252551663639</v>
      </c>
      <c r="Q13" s="92">
        <f t="shared" si="4"/>
        <v>0</v>
      </c>
      <c r="R13" s="93">
        <v>0</v>
      </c>
      <c r="S13" s="94">
        <f t="shared" si="5"/>
        <v>0</v>
      </c>
      <c r="T13" s="95">
        <f>分析係数表!F16</f>
        <v>0.17086837167280561</v>
      </c>
      <c r="U13" s="96">
        <f t="shared" si="6"/>
        <v>0</v>
      </c>
      <c r="V13" s="97">
        <f>分析係数表!D16</f>
        <v>1.2952602682604767E-2</v>
      </c>
      <c r="W13" s="193">
        <f t="shared" si="7"/>
        <v>0</v>
      </c>
      <c r="X13" s="86">
        <f>分析係数表!E16</f>
        <v>1.2952602682604767E-2</v>
      </c>
      <c r="Y13" s="192">
        <f t="shared" si="8"/>
        <v>0</v>
      </c>
    </row>
    <row r="14" spans="1:25">
      <c r="A14" s="10" t="s">
        <v>2</v>
      </c>
      <c r="B14" s="9" t="s">
        <v>388</v>
      </c>
      <c r="C14" s="100"/>
      <c r="D14" s="86">
        <f>投入係数表!C14</f>
        <v>7.0067866781961582E-3</v>
      </c>
      <c r="E14" s="87">
        <f t="shared" si="9"/>
        <v>0</v>
      </c>
      <c r="F14" s="86">
        <f>分析係数表!C17</f>
        <v>0.19283956701830429</v>
      </c>
      <c r="G14" s="87">
        <f t="shared" si="0"/>
        <v>0</v>
      </c>
      <c r="H14" s="87">
        <v>0</v>
      </c>
      <c r="I14" s="87">
        <f t="shared" si="1"/>
        <v>0</v>
      </c>
      <c r="J14" s="86">
        <f>分析係数表!G17</f>
        <v>0.23402763404868787</v>
      </c>
      <c r="K14" s="88">
        <f t="shared" si="2"/>
        <v>0</v>
      </c>
      <c r="L14" s="89"/>
      <c r="M14" s="90"/>
      <c r="N14" s="91">
        <f>分析係数表!H17</f>
        <v>3.1766349957435482E-3</v>
      </c>
      <c r="O14" s="92">
        <f t="shared" si="3"/>
        <v>0</v>
      </c>
      <c r="P14" s="86">
        <f>分析係数表!C17</f>
        <v>0.19283956701830429</v>
      </c>
      <c r="Q14" s="92">
        <f t="shared" si="4"/>
        <v>0</v>
      </c>
      <c r="R14" s="93">
        <v>0</v>
      </c>
      <c r="S14" s="94">
        <f t="shared" si="5"/>
        <v>0</v>
      </c>
      <c r="T14" s="95">
        <f>分析係数表!F17</f>
        <v>0.36995154049829787</v>
      </c>
      <c r="U14" s="96">
        <f t="shared" si="6"/>
        <v>0</v>
      </c>
      <c r="V14" s="97">
        <f>分析係数表!D17</f>
        <v>4.4453920652026524E-2</v>
      </c>
      <c r="W14" s="193">
        <f t="shared" si="7"/>
        <v>0</v>
      </c>
      <c r="X14" s="86">
        <f>分析係数表!E17</f>
        <v>4.2061277361062542E-2</v>
      </c>
      <c r="Y14" s="192">
        <f t="shared" si="8"/>
        <v>0</v>
      </c>
    </row>
    <row r="15" spans="1:25">
      <c r="A15" s="10" t="s">
        <v>3</v>
      </c>
      <c r="B15" s="9" t="s">
        <v>31</v>
      </c>
      <c r="C15" s="100"/>
      <c r="D15" s="86">
        <f>投入係数表!C15</f>
        <v>2.2272882110945156E-3</v>
      </c>
      <c r="E15" s="87">
        <f t="shared" si="9"/>
        <v>0</v>
      </c>
      <c r="F15" s="86">
        <f>分析係数表!C18</f>
        <v>0.30630539049432115</v>
      </c>
      <c r="G15" s="87">
        <f t="shared" si="0"/>
        <v>0</v>
      </c>
      <c r="H15" s="87">
        <v>0</v>
      </c>
      <c r="I15" s="87">
        <f t="shared" si="1"/>
        <v>0</v>
      </c>
      <c r="J15" s="86">
        <f>分析係数表!G18</f>
        <v>0.21755179396051724</v>
      </c>
      <c r="K15" s="88">
        <f t="shared" si="2"/>
        <v>0</v>
      </c>
      <c r="L15" s="89"/>
      <c r="M15" s="90"/>
      <c r="N15" s="91">
        <f>分析係数表!H18</f>
        <v>5.3704565311248737E-4</v>
      </c>
      <c r="O15" s="92">
        <f t="shared" si="3"/>
        <v>0</v>
      </c>
      <c r="P15" s="86">
        <f>分析係数表!C18</f>
        <v>0.30630539049432115</v>
      </c>
      <c r="Q15" s="92">
        <f t="shared" si="4"/>
        <v>0</v>
      </c>
      <c r="R15" s="93">
        <v>0</v>
      </c>
      <c r="S15" s="94">
        <f t="shared" si="5"/>
        <v>0</v>
      </c>
      <c r="T15" s="95">
        <f>分析係数表!F18</f>
        <v>0.4635011306393737</v>
      </c>
      <c r="U15" s="96">
        <f t="shared" si="6"/>
        <v>0</v>
      </c>
      <c r="V15" s="97">
        <f>分析係数表!D18</f>
        <v>4.1488554421314744E-2</v>
      </c>
      <c r="W15" s="193">
        <f t="shared" si="7"/>
        <v>0</v>
      </c>
      <c r="X15" s="86">
        <f>分析係数表!E18</f>
        <v>3.8178621954614265E-2</v>
      </c>
      <c r="Y15" s="192">
        <f t="shared" si="8"/>
        <v>0</v>
      </c>
    </row>
    <row r="16" spans="1:25">
      <c r="A16" s="10" t="s">
        <v>4</v>
      </c>
      <c r="B16" s="9" t="s">
        <v>32</v>
      </c>
      <c r="C16" s="100"/>
      <c r="D16" s="86">
        <f>投入係数表!C16</f>
        <v>2.6203390718759006E-5</v>
      </c>
      <c r="E16" s="87">
        <f t="shared" si="9"/>
        <v>0</v>
      </c>
      <c r="F16" s="86">
        <f>分析係数表!C19</f>
        <v>0.36966314955627488</v>
      </c>
      <c r="G16" s="87">
        <f t="shared" si="0"/>
        <v>0</v>
      </c>
      <c r="H16" s="87">
        <v>0</v>
      </c>
      <c r="I16" s="87">
        <f t="shared" si="1"/>
        <v>0</v>
      </c>
      <c r="J16" s="86">
        <f>分析係数表!G19</f>
        <v>4.2381117789262797E-2</v>
      </c>
      <c r="K16" s="88">
        <f t="shared" si="2"/>
        <v>0</v>
      </c>
      <c r="L16" s="89"/>
      <c r="M16" s="90"/>
      <c r="N16" s="91">
        <f>分析係数表!H19</f>
        <v>-1.254655481313475E-4</v>
      </c>
      <c r="O16" s="92">
        <f t="shared" si="3"/>
        <v>0</v>
      </c>
      <c r="P16" s="86">
        <f>分析係数表!C19</f>
        <v>0.36966314955627488</v>
      </c>
      <c r="Q16" s="92">
        <f t="shared" si="4"/>
        <v>0</v>
      </c>
      <c r="R16" s="93">
        <v>0</v>
      </c>
      <c r="S16" s="94">
        <f t="shared" si="5"/>
        <v>0</v>
      </c>
      <c r="T16" s="95">
        <f>分析係数表!F19</f>
        <v>0.17645477862102601</v>
      </c>
      <c r="U16" s="96">
        <f t="shared" si="6"/>
        <v>0</v>
      </c>
      <c r="V16" s="97">
        <f>分析係数表!D19</f>
        <v>8.3109656186295868E-3</v>
      </c>
      <c r="W16" s="193">
        <f t="shared" si="7"/>
        <v>0</v>
      </c>
      <c r="X16" s="86">
        <f>分析係数表!E19</f>
        <v>8.1137788631236215E-3</v>
      </c>
      <c r="Y16" s="192">
        <f t="shared" si="8"/>
        <v>0</v>
      </c>
    </row>
    <row r="17" spans="1:25">
      <c r="A17" s="10" t="s">
        <v>5</v>
      </c>
      <c r="B17" s="9" t="s">
        <v>33</v>
      </c>
      <c r="C17" s="100"/>
      <c r="D17" s="86">
        <f>投入係数表!C17</f>
        <v>0</v>
      </c>
      <c r="E17" s="87">
        <f t="shared" si="9"/>
        <v>0</v>
      </c>
      <c r="F17" s="86">
        <f>分析係数表!C20</f>
        <v>0.11840151680286914</v>
      </c>
      <c r="G17" s="87">
        <f t="shared" si="0"/>
        <v>0</v>
      </c>
      <c r="H17" s="87">
        <v>0</v>
      </c>
      <c r="I17" s="87">
        <f t="shared" si="1"/>
        <v>0</v>
      </c>
      <c r="J17" s="86">
        <f>分析係数表!G20</f>
        <v>0.11103277983246747</v>
      </c>
      <c r="K17" s="88">
        <f t="shared" si="2"/>
        <v>0</v>
      </c>
      <c r="L17" s="89"/>
      <c r="M17" s="90"/>
      <c r="N17" s="91">
        <f>分析係数表!H20</f>
        <v>6.0558701736942728E-4</v>
      </c>
      <c r="O17" s="92">
        <f t="shared" si="3"/>
        <v>0</v>
      </c>
      <c r="P17" s="86">
        <f>分析係数表!C20</f>
        <v>0.11840151680286914</v>
      </c>
      <c r="Q17" s="92">
        <f t="shared" si="4"/>
        <v>0</v>
      </c>
      <c r="R17" s="93">
        <v>0</v>
      </c>
      <c r="S17" s="94">
        <f t="shared" si="5"/>
        <v>0</v>
      </c>
      <c r="T17" s="95">
        <f>分析係数表!F20</f>
        <v>0.24737258814980315</v>
      </c>
      <c r="U17" s="96">
        <f t="shared" si="6"/>
        <v>0</v>
      </c>
      <c r="V17" s="97">
        <f>分析係数表!D20</f>
        <v>2.4837040813006365E-2</v>
      </c>
      <c r="W17" s="193">
        <f t="shared" si="7"/>
        <v>0</v>
      </c>
      <c r="X17" s="86">
        <f>分析係数表!E20</f>
        <v>2.4562278789456368E-2</v>
      </c>
      <c r="Y17" s="192">
        <f t="shared" si="8"/>
        <v>0</v>
      </c>
    </row>
    <row r="18" spans="1:25">
      <c r="A18" s="10" t="s">
        <v>6</v>
      </c>
      <c r="B18" s="9" t="s">
        <v>34</v>
      </c>
      <c r="C18" s="100"/>
      <c r="D18" s="86">
        <f>投入係数表!C18</f>
        <v>1.582684799413044E-3</v>
      </c>
      <c r="E18" s="87">
        <f t="shared" si="9"/>
        <v>0</v>
      </c>
      <c r="F18" s="86">
        <f>分析係数表!C21</f>
        <v>0.26258212636596168</v>
      </c>
      <c r="G18" s="87">
        <f t="shared" si="0"/>
        <v>0</v>
      </c>
      <c r="H18" s="87">
        <v>0</v>
      </c>
      <c r="I18" s="87">
        <f t="shared" si="1"/>
        <v>0</v>
      </c>
      <c r="J18" s="86">
        <f>分析係数表!G21</f>
        <v>0.28467983327929475</v>
      </c>
      <c r="K18" s="88">
        <f t="shared" si="2"/>
        <v>0</v>
      </c>
      <c r="L18" s="89"/>
      <c r="M18" s="90"/>
      <c r="N18" s="91">
        <f>分析係数表!H21</f>
        <v>1.0324354165676096E-3</v>
      </c>
      <c r="O18" s="92">
        <f t="shared" si="3"/>
        <v>0</v>
      </c>
      <c r="P18" s="86">
        <f>分析係数表!C21</f>
        <v>0.26258212636596168</v>
      </c>
      <c r="Q18" s="92">
        <f t="shared" si="4"/>
        <v>0</v>
      </c>
      <c r="R18" s="93">
        <v>0</v>
      </c>
      <c r="S18" s="94">
        <f t="shared" si="5"/>
        <v>0</v>
      </c>
      <c r="T18" s="95">
        <f>分析係数表!F21</f>
        <v>0.42515189534375575</v>
      </c>
      <c r="U18" s="96">
        <f t="shared" si="6"/>
        <v>0</v>
      </c>
      <c r="V18" s="97">
        <f>分析係数表!D21</f>
        <v>6.1343946819791585E-2</v>
      </c>
      <c r="W18" s="193">
        <f t="shared" si="7"/>
        <v>0</v>
      </c>
      <c r="X18" s="86">
        <f>分析係数表!E21</f>
        <v>5.4343995376178865E-2</v>
      </c>
      <c r="Y18" s="192">
        <f t="shared" si="8"/>
        <v>0</v>
      </c>
    </row>
    <row r="19" spans="1:25">
      <c r="A19" s="10" t="s">
        <v>7</v>
      </c>
      <c r="B19" s="9" t="s">
        <v>277</v>
      </c>
      <c r="C19" s="100"/>
      <c r="D19" s="86">
        <f>投入係数表!C19</f>
        <v>0</v>
      </c>
      <c r="E19" s="87">
        <f t="shared" si="9"/>
        <v>0</v>
      </c>
      <c r="F19" s="86">
        <f>分析係数表!C22</f>
        <v>0.19256748567873505</v>
      </c>
      <c r="G19" s="87">
        <f t="shared" si="0"/>
        <v>0</v>
      </c>
      <c r="H19" s="87">
        <v>0</v>
      </c>
      <c r="I19" s="87">
        <f t="shared" si="1"/>
        <v>0</v>
      </c>
      <c r="J19" s="86">
        <f>分析係数表!G22</f>
        <v>0.19753386347788673</v>
      </c>
      <c r="K19" s="88">
        <f t="shared" si="2"/>
        <v>0</v>
      </c>
      <c r="L19" s="89"/>
      <c r="M19" s="90"/>
      <c r="N19" s="91">
        <f>分析係数表!H22</f>
        <v>4.8211298587508529E-5</v>
      </c>
      <c r="O19" s="92">
        <f t="shared" si="3"/>
        <v>0</v>
      </c>
      <c r="P19" s="86">
        <f>分析係数表!C22</f>
        <v>0.19256748567873505</v>
      </c>
      <c r="Q19" s="92">
        <f t="shared" si="4"/>
        <v>0</v>
      </c>
      <c r="R19" s="93">
        <v>0</v>
      </c>
      <c r="S19" s="94">
        <f t="shared" si="5"/>
        <v>0</v>
      </c>
      <c r="T19" s="95">
        <f>分析係数表!F22</f>
        <v>0.41915604646677446</v>
      </c>
      <c r="U19" s="96">
        <f t="shared" si="6"/>
        <v>0</v>
      </c>
      <c r="V19" s="97">
        <f>分析係数表!D22</f>
        <v>2.9425619037728289E-2</v>
      </c>
      <c r="W19" s="193">
        <f t="shared" si="7"/>
        <v>0</v>
      </c>
      <c r="X19" s="86">
        <f>分析係数表!E22</f>
        <v>2.8940662878506891E-2</v>
      </c>
      <c r="Y19" s="192">
        <f t="shared" si="8"/>
        <v>0</v>
      </c>
    </row>
    <row r="20" spans="1:25">
      <c r="A20" s="10" t="s">
        <v>8</v>
      </c>
      <c r="B20" s="9" t="s">
        <v>278</v>
      </c>
      <c r="C20" s="100"/>
      <c r="D20" s="86">
        <f>投入係数表!C20</f>
        <v>0</v>
      </c>
      <c r="E20" s="87">
        <f t="shared" si="9"/>
        <v>0</v>
      </c>
      <c r="F20" s="86">
        <f>分析係数表!C23</f>
        <v>0.20116432520583094</v>
      </c>
      <c r="G20" s="87">
        <f t="shared" si="0"/>
        <v>0</v>
      </c>
      <c r="H20" s="87">
        <v>0</v>
      </c>
      <c r="I20" s="87">
        <f t="shared" si="1"/>
        <v>0</v>
      </c>
      <c r="J20" s="86">
        <f>分析係数表!G23</f>
        <v>0.20785566100352021</v>
      </c>
      <c r="K20" s="88">
        <f t="shared" si="2"/>
        <v>0</v>
      </c>
      <c r="L20" s="89"/>
      <c r="M20" s="90"/>
      <c r="N20" s="91">
        <f>分析係数表!H23</f>
        <v>2.5225877402069866E-5</v>
      </c>
      <c r="O20" s="92">
        <f t="shared" si="3"/>
        <v>0</v>
      </c>
      <c r="P20" s="86">
        <f>分析係数表!C23</f>
        <v>0.20116432520583094</v>
      </c>
      <c r="Q20" s="92">
        <f t="shared" si="4"/>
        <v>0</v>
      </c>
      <c r="R20" s="93">
        <v>0</v>
      </c>
      <c r="S20" s="94">
        <f t="shared" si="5"/>
        <v>0</v>
      </c>
      <c r="T20" s="95">
        <f>分析係数表!F23</f>
        <v>0.42478695148042223</v>
      </c>
      <c r="U20" s="96">
        <f t="shared" si="6"/>
        <v>0</v>
      </c>
      <c r="V20" s="97">
        <f>分析係数表!D23</f>
        <v>3.5044555722743287E-2</v>
      </c>
      <c r="W20" s="193">
        <f t="shared" si="7"/>
        <v>0</v>
      </c>
      <c r="X20" s="86">
        <f>分析係数表!E23</f>
        <v>3.4275414947972954E-2</v>
      </c>
      <c r="Y20" s="192">
        <f t="shared" si="8"/>
        <v>0</v>
      </c>
    </row>
    <row r="21" spans="1:25">
      <c r="A21" s="10" t="s">
        <v>9</v>
      </c>
      <c r="B21" s="9" t="s">
        <v>279</v>
      </c>
      <c r="C21" s="100"/>
      <c r="D21" s="86">
        <f>投入係数表!C21</f>
        <v>8.3326782485653643E-4</v>
      </c>
      <c r="E21" s="87">
        <f t="shared" si="9"/>
        <v>0</v>
      </c>
      <c r="F21" s="86">
        <f>分析係数表!C24</f>
        <v>0.46796458506974481</v>
      </c>
      <c r="G21" s="87">
        <f t="shared" si="0"/>
        <v>0</v>
      </c>
      <c r="H21" s="87">
        <v>0</v>
      </c>
      <c r="I21" s="87">
        <f t="shared" si="1"/>
        <v>0</v>
      </c>
      <c r="J21" s="86">
        <f>分析係数表!G24</f>
        <v>0.19290112247208774</v>
      </c>
      <c r="K21" s="88">
        <f t="shared" si="2"/>
        <v>0</v>
      </c>
      <c r="L21" s="89"/>
      <c r="M21" s="90"/>
      <c r="N21" s="91">
        <f>分析係数表!H24</f>
        <v>1.1220536652328578E-3</v>
      </c>
      <c r="O21" s="92">
        <f t="shared" si="3"/>
        <v>0</v>
      </c>
      <c r="P21" s="86">
        <f>分析係数表!C24</f>
        <v>0.46796458506974481</v>
      </c>
      <c r="Q21" s="92">
        <f t="shared" si="4"/>
        <v>0</v>
      </c>
      <c r="R21" s="93">
        <v>0</v>
      </c>
      <c r="S21" s="94">
        <f t="shared" si="5"/>
        <v>0</v>
      </c>
      <c r="T21" s="95">
        <f>分析係数表!F24</f>
        <v>0.36341689561906876</v>
      </c>
      <c r="U21" s="96">
        <f t="shared" si="6"/>
        <v>0</v>
      </c>
      <c r="V21" s="97">
        <f>分析係数表!D24</f>
        <v>4.5804723184795566E-2</v>
      </c>
      <c r="W21" s="193">
        <f t="shared" si="7"/>
        <v>0</v>
      </c>
      <c r="X21" s="86">
        <f>分析係数表!E24</f>
        <v>4.4933066139114755E-2</v>
      </c>
      <c r="Y21" s="192">
        <f t="shared" si="8"/>
        <v>0</v>
      </c>
    </row>
    <row r="22" spans="1:25">
      <c r="A22" s="10" t="s">
        <v>10</v>
      </c>
      <c r="B22" s="9" t="s">
        <v>280</v>
      </c>
      <c r="C22" s="100"/>
      <c r="D22" s="86">
        <f>投入係数表!C22</f>
        <v>0</v>
      </c>
      <c r="E22" s="87">
        <f t="shared" si="9"/>
        <v>0</v>
      </c>
      <c r="F22" s="86">
        <f>分析係数表!C25</f>
        <v>0.11839811615034102</v>
      </c>
      <c r="G22" s="87">
        <f t="shared" si="0"/>
        <v>0</v>
      </c>
      <c r="H22" s="87">
        <v>0</v>
      </c>
      <c r="I22" s="87">
        <f t="shared" si="1"/>
        <v>0</v>
      </c>
      <c r="J22" s="86">
        <f>分析係数表!G25</f>
        <v>0.19601885967651284</v>
      </c>
      <c r="K22" s="88">
        <f t="shared" si="2"/>
        <v>0</v>
      </c>
      <c r="L22" s="89"/>
      <c r="M22" s="90"/>
      <c r="N22" s="91">
        <f>分析係数表!H25</f>
        <v>4.7721717414244671E-4</v>
      </c>
      <c r="O22" s="92">
        <f t="shared" si="3"/>
        <v>0</v>
      </c>
      <c r="P22" s="86">
        <f>分析係数表!C25</f>
        <v>0.11839811615034102</v>
      </c>
      <c r="Q22" s="92">
        <f t="shared" si="4"/>
        <v>0</v>
      </c>
      <c r="R22" s="93">
        <v>0</v>
      </c>
      <c r="S22" s="94">
        <f t="shared" si="5"/>
        <v>0</v>
      </c>
      <c r="T22" s="95">
        <f>分析係数表!F25</f>
        <v>0.34892899519140697</v>
      </c>
      <c r="U22" s="96">
        <f t="shared" si="6"/>
        <v>0</v>
      </c>
      <c r="V22" s="97">
        <f>分析係数表!D25</f>
        <v>3.4959095734715541E-2</v>
      </c>
      <c r="W22" s="193">
        <f t="shared" si="7"/>
        <v>0</v>
      </c>
      <c r="X22" s="86">
        <f>分析係数表!E25</f>
        <v>3.4440766876912506E-2</v>
      </c>
      <c r="Y22" s="192">
        <f t="shared" si="8"/>
        <v>0</v>
      </c>
    </row>
    <row r="23" spans="1:25">
      <c r="A23" s="10" t="s">
        <v>11</v>
      </c>
      <c r="B23" s="9" t="s">
        <v>35</v>
      </c>
      <c r="C23" s="100"/>
      <c r="D23" s="86">
        <f>投入係数表!C23</f>
        <v>3.6684747006262609E-5</v>
      </c>
      <c r="E23" s="87">
        <f t="shared" si="9"/>
        <v>0</v>
      </c>
      <c r="F23" s="86">
        <f>分析係数表!C26</f>
        <v>0.29113960871661038</v>
      </c>
      <c r="G23" s="87">
        <f t="shared" si="0"/>
        <v>0</v>
      </c>
      <c r="H23" s="87">
        <v>0</v>
      </c>
      <c r="I23" s="87">
        <f t="shared" si="1"/>
        <v>0</v>
      </c>
      <c r="J23" s="86">
        <f>分析係数表!G26</f>
        <v>0.2004458717578543</v>
      </c>
      <c r="K23" s="88">
        <f t="shared" si="2"/>
        <v>0</v>
      </c>
      <c r="L23" s="89"/>
      <c r="M23" s="90"/>
      <c r="N23" s="91">
        <f>分析係数表!H26</f>
        <v>1.0726059667332082E-2</v>
      </c>
      <c r="O23" s="92">
        <f t="shared" si="3"/>
        <v>0</v>
      </c>
      <c r="P23" s="86">
        <f>分析係数表!C26</f>
        <v>0.29113960871661038</v>
      </c>
      <c r="Q23" s="92">
        <f t="shared" si="4"/>
        <v>0</v>
      </c>
      <c r="R23" s="93">
        <v>0</v>
      </c>
      <c r="S23" s="94">
        <f t="shared" si="5"/>
        <v>0</v>
      </c>
      <c r="T23" s="95">
        <f>分析係数表!F26</f>
        <v>0.34176102976079403</v>
      </c>
      <c r="U23" s="96">
        <f t="shared" si="6"/>
        <v>0</v>
      </c>
      <c r="V23" s="97">
        <f>分析係数表!D26</f>
        <v>2.5195355338839619E-2</v>
      </c>
      <c r="W23" s="193">
        <f t="shared" si="7"/>
        <v>0</v>
      </c>
      <c r="X23" s="86">
        <f>分析係数表!E26</f>
        <v>2.4685974681555249E-2</v>
      </c>
      <c r="Y23" s="192">
        <f t="shared" si="8"/>
        <v>0</v>
      </c>
    </row>
    <row r="24" spans="1:25">
      <c r="A24" s="10" t="s">
        <v>12</v>
      </c>
      <c r="B24" s="9" t="s">
        <v>390</v>
      </c>
      <c r="C24" s="100"/>
      <c r="D24" s="86">
        <f>投入係数表!C24</f>
        <v>1.0481356287503603E-5</v>
      </c>
      <c r="E24" s="87">
        <f t="shared" si="9"/>
        <v>0</v>
      </c>
      <c r="F24" s="86">
        <f>分析係数表!C27</f>
        <v>0.22390034937983039</v>
      </c>
      <c r="G24" s="87">
        <f t="shared" si="0"/>
        <v>0</v>
      </c>
      <c r="H24" s="87">
        <v>0</v>
      </c>
      <c r="I24" s="87">
        <f t="shared" si="1"/>
        <v>0</v>
      </c>
      <c r="J24" s="86">
        <f>分析係数表!G27</f>
        <v>0.17801424712710151</v>
      </c>
      <c r="K24" s="88">
        <f t="shared" si="2"/>
        <v>0</v>
      </c>
      <c r="L24" s="89"/>
      <c r="M24" s="90"/>
      <c r="N24" s="91">
        <f>分析係数表!H27</f>
        <v>1.001616696609949E-2</v>
      </c>
      <c r="O24" s="92">
        <f t="shared" si="3"/>
        <v>0</v>
      </c>
      <c r="P24" s="86">
        <f>分析係数表!C27</f>
        <v>0.22390034937983039</v>
      </c>
      <c r="Q24" s="92">
        <f t="shared" si="4"/>
        <v>0</v>
      </c>
      <c r="R24" s="93">
        <v>0</v>
      </c>
      <c r="S24" s="94">
        <f t="shared" si="5"/>
        <v>0</v>
      </c>
      <c r="T24" s="95">
        <f>分析係数表!F27</f>
        <v>0.3354402389489512</v>
      </c>
      <c r="U24" s="96">
        <f t="shared" si="6"/>
        <v>0</v>
      </c>
      <c r="V24" s="97">
        <f>分析係数表!D27</f>
        <v>2.2648101403620974E-2</v>
      </c>
      <c r="W24" s="193">
        <f t="shared" si="7"/>
        <v>0</v>
      </c>
      <c r="X24" s="86">
        <f>分析係数表!E27</f>
        <v>2.2430380263578655E-2</v>
      </c>
      <c r="Y24" s="192">
        <f t="shared" si="8"/>
        <v>0</v>
      </c>
    </row>
    <row r="25" spans="1:25">
      <c r="A25" s="10" t="s">
        <v>13</v>
      </c>
      <c r="B25" s="9" t="s">
        <v>197</v>
      </c>
      <c r="C25" s="100"/>
      <c r="D25" s="86">
        <f>投入係数表!C25</f>
        <v>0</v>
      </c>
      <c r="E25" s="87">
        <f t="shared" si="9"/>
        <v>0</v>
      </c>
      <c r="F25" s="86">
        <f>分析係数表!C28</f>
        <v>0.22512814125204084</v>
      </c>
      <c r="G25" s="87">
        <f t="shared" si="0"/>
        <v>0</v>
      </c>
      <c r="H25" s="87">
        <v>0</v>
      </c>
      <c r="I25" s="87">
        <f t="shared" si="1"/>
        <v>0</v>
      </c>
      <c r="J25" s="86">
        <f>分析係数表!G28</f>
        <v>0.17968722251031818</v>
      </c>
      <c r="K25" s="88">
        <f t="shared" si="2"/>
        <v>0</v>
      </c>
      <c r="L25" s="89"/>
      <c r="M25" s="90"/>
      <c r="N25" s="91">
        <f>分析係数表!H28</f>
        <v>8.1409051127791718E-3</v>
      </c>
      <c r="O25" s="92">
        <f t="shared" si="3"/>
        <v>0</v>
      </c>
      <c r="P25" s="86">
        <f>分析係数表!C28</f>
        <v>0.22512814125204084</v>
      </c>
      <c r="Q25" s="92">
        <f t="shared" si="4"/>
        <v>0</v>
      </c>
      <c r="R25" s="93">
        <v>0</v>
      </c>
      <c r="S25" s="94">
        <f t="shared" si="5"/>
        <v>0</v>
      </c>
      <c r="T25" s="95">
        <f>分析係数表!F28</f>
        <v>0.30733691598411605</v>
      </c>
      <c r="U25" s="96">
        <f t="shared" si="6"/>
        <v>0</v>
      </c>
      <c r="V25" s="97">
        <f>分析係数表!D28</f>
        <v>2.8688437249149327E-2</v>
      </c>
      <c r="W25" s="193">
        <f t="shared" si="7"/>
        <v>0</v>
      </c>
      <c r="X25" s="86">
        <f>分析係数表!E28</f>
        <v>2.8133457885501985E-2</v>
      </c>
      <c r="Y25" s="192">
        <f t="shared" si="8"/>
        <v>0</v>
      </c>
    </row>
    <row r="26" spans="1:25">
      <c r="A26" s="10" t="s">
        <v>14</v>
      </c>
      <c r="B26" s="9" t="s">
        <v>55</v>
      </c>
      <c r="C26" s="100"/>
      <c r="D26" s="86">
        <f>投入係数表!C26</f>
        <v>1.0324135943191048E-3</v>
      </c>
      <c r="E26" s="87">
        <f t="shared" si="9"/>
        <v>0</v>
      </c>
      <c r="F26" s="86">
        <f>分析係数表!C29</f>
        <v>0.20292812083079403</v>
      </c>
      <c r="G26" s="87">
        <f t="shared" si="0"/>
        <v>0</v>
      </c>
      <c r="H26" s="87">
        <v>0</v>
      </c>
      <c r="I26" s="87">
        <f t="shared" si="1"/>
        <v>0</v>
      </c>
      <c r="J26" s="86">
        <f>分析係数表!G29</f>
        <v>0.25422836329948895</v>
      </c>
      <c r="K26" s="88">
        <f t="shared" si="2"/>
        <v>0</v>
      </c>
      <c r="L26" s="89"/>
      <c r="M26" s="90"/>
      <c r="N26" s="91">
        <f>分析係数表!H29</f>
        <v>1.2173975242294967E-2</v>
      </c>
      <c r="O26" s="92">
        <f t="shared" si="3"/>
        <v>0</v>
      </c>
      <c r="P26" s="86">
        <f>分析係数表!C29</f>
        <v>0.20292812083079403</v>
      </c>
      <c r="Q26" s="92">
        <f t="shared" si="4"/>
        <v>0</v>
      </c>
      <c r="R26" s="93">
        <v>0</v>
      </c>
      <c r="S26" s="94">
        <f t="shared" si="5"/>
        <v>0</v>
      </c>
      <c r="T26" s="95">
        <f>分析係数表!F29</f>
        <v>0.40384720428768384</v>
      </c>
      <c r="U26" s="96">
        <f t="shared" si="6"/>
        <v>0</v>
      </c>
      <c r="V26" s="97">
        <f>分析係数表!D29</f>
        <v>7.670374473161555E-2</v>
      </c>
      <c r="W26" s="193">
        <f t="shared" si="7"/>
        <v>0</v>
      </c>
      <c r="X26" s="86">
        <f>分析係数表!E29</f>
        <v>6.1557890505000185E-2</v>
      </c>
      <c r="Y26" s="192">
        <f t="shared" si="8"/>
        <v>0</v>
      </c>
    </row>
    <row r="27" spans="1:25">
      <c r="A27" s="10" t="s">
        <v>15</v>
      </c>
      <c r="B27" s="9" t="s">
        <v>36</v>
      </c>
      <c r="C27" s="100"/>
      <c r="D27" s="86">
        <f>投入係数表!C27</f>
        <v>2.767078059900951E-3</v>
      </c>
      <c r="E27" s="87">
        <f t="shared" si="9"/>
        <v>0</v>
      </c>
      <c r="F27" s="86">
        <f>分析係数表!C30</f>
        <v>1</v>
      </c>
      <c r="G27" s="87">
        <f t="shared" si="0"/>
        <v>0</v>
      </c>
      <c r="H27" s="87">
        <v>0</v>
      </c>
      <c r="I27" s="87">
        <f t="shared" si="1"/>
        <v>0</v>
      </c>
      <c r="J27" s="86">
        <f>分析係数表!G30</f>
        <v>0.34673715455884868</v>
      </c>
      <c r="K27" s="88">
        <f t="shared" si="2"/>
        <v>0</v>
      </c>
      <c r="L27" s="89"/>
      <c r="M27" s="90"/>
      <c r="N27" s="91">
        <f>分析係数表!H30</f>
        <v>0</v>
      </c>
      <c r="O27" s="92">
        <f t="shared" si="3"/>
        <v>0</v>
      </c>
      <c r="P27" s="86">
        <f>分析係数表!C30</f>
        <v>1</v>
      </c>
      <c r="Q27" s="92">
        <f t="shared" si="4"/>
        <v>0</v>
      </c>
      <c r="R27" s="93">
        <v>0</v>
      </c>
      <c r="S27" s="94">
        <f t="shared" si="5"/>
        <v>0</v>
      </c>
      <c r="T27" s="95">
        <f>分析係数表!F30</f>
        <v>0.44336430675838301</v>
      </c>
      <c r="U27" s="96">
        <f t="shared" si="6"/>
        <v>0</v>
      </c>
      <c r="V27" s="97">
        <f>分析係数表!D30</f>
        <v>8.6867041025616112E-2</v>
      </c>
      <c r="W27" s="193">
        <f t="shared" si="7"/>
        <v>0</v>
      </c>
      <c r="X27" s="86">
        <f>分析係数表!E30</f>
        <v>6.5897217034789901E-2</v>
      </c>
      <c r="Y27" s="192">
        <f t="shared" si="8"/>
        <v>0</v>
      </c>
    </row>
    <row r="28" spans="1:25">
      <c r="A28" s="10" t="s">
        <v>16</v>
      </c>
      <c r="B28" s="9" t="s">
        <v>198</v>
      </c>
      <c r="C28" s="100"/>
      <c r="D28" s="86">
        <f>投入係数表!C28</f>
        <v>8.9877630165343392E-3</v>
      </c>
      <c r="E28" s="87">
        <f t="shared" si="9"/>
        <v>0</v>
      </c>
      <c r="F28" s="86">
        <f>分析係数表!C31</f>
        <v>0.99667993786519227</v>
      </c>
      <c r="G28" s="87">
        <f t="shared" si="0"/>
        <v>0</v>
      </c>
      <c r="H28" s="87">
        <v>0</v>
      </c>
      <c r="I28" s="87">
        <f t="shared" si="1"/>
        <v>0</v>
      </c>
      <c r="J28" s="86">
        <f>分析係数表!G31</f>
        <v>7.0744430198025232E-2</v>
      </c>
      <c r="K28" s="88">
        <f t="shared" si="2"/>
        <v>0</v>
      </c>
      <c r="L28" s="89"/>
      <c r="M28" s="90"/>
      <c r="N28" s="91">
        <f>分析係数表!H31</f>
        <v>1.5783931066306964E-2</v>
      </c>
      <c r="O28" s="92">
        <f t="shared" si="3"/>
        <v>0</v>
      </c>
      <c r="P28" s="86">
        <f>分析係数表!C31</f>
        <v>0.99667993786519227</v>
      </c>
      <c r="Q28" s="92">
        <f t="shared" si="4"/>
        <v>0</v>
      </c>
      <c r="R28" s="93">
        <v>0</v>
      </c>
      <c r="S28" s="94">
        <f t="shared" si="5"/>
        <v>0</v>
      </c>
      <c r="T28" s="95">
        <f>分析係数表!F31</f>
        <v>0.308369223350977</v>
      </c>
      <c r="U28" s="96">
        <f t="shared" si="6"/>
        <v>0</v>
      </c>
      <c r="V28" s="97">
        <f>分析係数表!D31</f>
        <v>6.5953615120199595E-3</v>
      </c>
      <c r="W28" s="193">
        <f t="shared" si="7"/>
        <v>0</v>
      </c>
      <c r="X28" s="86">
        <f>分析係数表!E31</f>
        <v>6.5953615120199595E-3</v>
      </c>
      <c r="Y28" s="192">
        <f t="shared" si="8"/>
        <v>0</v>
      </c>
    </row>
    <row r="29" spans="1:25">
      <c r="A29" s="10" t="s">
        <v>17</v>
      </c>
      <c r="B29" s="9" t="s">
        <v>281</v>
      </c>
      <c r="C29" s="100"/>
      <c r="D29" s="86">
        <f>投入係数表!C29</f>
        <v>9.3284070958782068E-4</v>
      </c>
      <c r="E29" s="87">
        <f t="shared" si="9"/>
        <v>0</v>
      </c>
      <c r="F29" s="86">
        <f>分析係数表!C32</f>
        <v>0.99973750468741629</v>
      </c>
      <c r="G29" s="87">
        <f t="shared" si="0"/>
        <v>0</v>
      </c>
      <c r="H29" s="87">
        <v>0</v>
      </c>
      <c r="I29" s="87">
        <f t="shared" si="1"/>
        <v>0</v>
      </c>
      <c r="J29" s="86">
        <f>分析係数表!G32</f>
        <v>0.13654952076677315</v>
      </c>
      <c r="K29" s="88">
        <f t="shared" si="2"/>
        <v>0</v>
      </c>
      <c r="L29" s="89"/>
      <c r="M29" s="90"/>
      <c r="N29" s="91">
        <f>分析係数表!H32</f>
        <v>6.1925380029087757E-3</v>
      </c>
      <c r="O29" s="92">
        <f t="shared" si="3"/>
        <v>0</v>
      </c>
      <c r="P29" s="86">
        <f>分析係数表!C32</f>
        <v>0.99973750468741629</v>
      </c>
      <c r="Q29" s="92">
        <f t="shared" si="4"/>
        <v>0</v>
      </c>
      <c r="R29" s="93">
        <v>0</v>
      </c>
      <c r="S29" s="94">
        <f t="shared" si="5"/>
        <v>0</v>
      </c>
      <c r="T29" s="95">
        <f>分析係数表!F32</f>
        <v>0.46980830670926516</v>
      </c>
      <c r="U29" s="96">
        <f t="shared" si="6"/>
        <v>0</v>
      </c>
      <c r="V29" s="97">
        <f>分析係数表!D32</f>
        <v>1.7896698615548455E-2</v>
      </c>
      <c r="W29" s="193">
        <f t="shared" si="7"/>
        <v>0</v>
      </c>
      <c r="X29" s="86">
        <f>分析係数表!E32</f>
        <v>1.7896698615548455E-2</v>
      </c>
      <c r="Y29" s="192">
        <f t="shared" si="8"/>
        <v>0</v>
      </c>
    </row>
    <row r="30" spans="1:25">
      <c r="A30" s="10" t="s">
        <v>18</v>
      </c>
      <c r="B30" s="9" t="s">
        <v>282</v>
      </c>
      <c r="C30" s="100"/>
      <c r="D30" s="86">
        <f>投入係数表!C30</f>
        <v>4.6117967665015852E-4</v>
      </c>
      <c r="E30" s="87">
        <f t="shared" si="9"/>
        <v>0</v>
      </c>
      <c r="F30" s="86">
        <f>分析係数表!C33</f>
        <v>0.92720800471848297</v>
      </c>
      <c r="G30" s="87">
        <f t="shared" si="0"/>
        <v>0</v>
      </c>
      <c r="H30" s="87">
        <v>0</v>
      </c>
      <c r="I30" s="87">
        <f t="shared" si="1"/>
        <v>0</v>
      </c>
      <c r="J30" s="86">
        <f>分析係数表!G33</f>
        <v>0.48251618559482062</v>
      </c>
      <c r="K30" s="88">
        <f t="shared" si="2"/>
        <v>0</v>
      </c>
      <c r="L30" s="89"/>
      <c r="M30" s="90"/>
      <c r="N30" s="91">
        <f>分析係数表!H33</f>
        <v>1.0711870111293417E-3</v>
      </c>
      <c r="O30" s="92">
        <f t="shared" si="3"/>
        <v>0</v>
      </c>
      <c r="P30" s="86">
        <f>分析係数表!C33</f>
        <v>0.92720800471848297</v>
      </c>
      <c r="Q30" s="92">
        <f t="shared" si="4"/>
        <v>0</v>
      </c>
      <c r="R30" s="93">
        <v>0</v>
      </c>
      <c r="S30" s="94">
        <f t="shared" si="5"/>
        <v>0</v>
      </c>
      <c r="T30" s="95">
        <f>分析係数表!F33</f>
        <v>0.61375438359859724</v>
      </c>
      <c r="U30" s="96">
        <f t="shared" si="6"/>
        <v>0</v>
      </c>
      <c r="V30" s="97">
        <f>分析係数表!D33</f>
        <v>6.3927479543206545E-2</v>
      </c>
      <c r="W30" s="193">
        <f t="shared" si="7"/>
        <v>0</v>
      </c>
      <c r="X30" s="86">
        <f>分析係数表!E33</f>
        <v>6.2471900008991998E-2</v>
      </c>
      <c r="Y30" s="192">
        <f t="shared" si="8"/>
        <v>0</v>
      </c>
    </row>
    <row r="31" spans="1:25">
      <c r="A31" s="10" t="s">
        <v>19</v>
      </c>
      <c r="B31" s="9" t="s">
        <v>283</v>
      </c>
      <c r="C31" s="100"/>
      <c r="D31" s="86">
        <f>投入係数表!C31</f>
        <v>6.9077378612792492E-2</v>
      </c>
      <c r="E31" s="87">
        <f t="shared" si="9"/>
        <v>0</v>
      </c>
      <c r="F31" s="86">
        <f>分析係数表!C34</f>
        <v>0.43058167090385968</v>
      </c>
      <c r="G31" s="87">
        <f t="shared" si="0"/>
        <v>0</v>
      </c>
      <c r="H31" s="87">
        <v>0</v>
      </c>
      <c r="I31" s="87">
        <f t="shared" si="1"/>
        <v>0</v>
      </c>
      <c r="J31" s="86">
        <f>分析係数表!G34</f>
        <v>0.40252218378442245</v>
      </c>
      <c r="K31" s="88">
        <f t="shared" si="2"/>
        <v>0</v>
      </c>
      <c r="L31" s="89"/>
      <c r="M31" s="90"/>
      <c r="N31" s="91">
        <f>分析係数表!H34</f>
        <v>0.17332617383102331</v>
      </c>
      <c r="O31" s="92">
        <f t="shared" si="3"/>
        <v>0</v>
      </c>
      <c r="P31" s="86">
        <f>分析係数表!C34</f>
        <v>0.43058167090385968</v>
      </c>
      <c r="Q31" s="92">
        <f t="shared" si="4"/>
        <v>0</v>
      </c>
      <c r="R31" s="93">
        <v>0</v>
      </c>
      <c r="S31" s="94">
        <f t="shared" si="5"/>
        <v>0</v>
      </c>
      <c r="T31" s="95">
        <f>分析係数表!F34</f>
        <v>0.66293540075026103</v>
      </c>
      <c r="U31" s="96">
        <f t="shared" si="6"/>
        <v>0</v>
      </c>
      <c r="V31" s="97">
        <f>分析係数表!D34</f>
        <v>0.16067471370017011</v>
      </c>
      <c r="W31" s="193">
        <f t="shared" si="7"/>
        <v>0</v>
      </c>
      <c r="X31" s="86">
        <f>分析係数表!E34</f>
        <v>0.14658203786750718</v>
      </c>
      <c r="Y31" s="192">
        <f t="shared" si="8"/>
        <v>0</v>
      </c>
    </row>
    <row r="32" spans="1:25">
      <c r="A32" s="10" t="s">
        <v>20</v>
      </c>
      <c r="B32" s="9" t="s">
        <v>37</v>
      </c>
      <c r="C32" s="100"/>
      <c r="D32" s="86">
        <f>投入係数表!C32</f>
        <v>7.3631527919712815E-3</v>
      </c>
      <c r="E32" s="87">
        <f t="shared" si="9"/>
        <v>0</v>
      </c>
      <c r="F32" s="86">
        <f>分析係数表!C35</f>
        <v>0.85041941808411148</v>
      </c>
      <c r="G32" s="87">
        <f t="shared" si="0"/>
        <v>0</v>
      </c>
      <c r="H32" s="87">
        <v>0</v>
      </c>
      <c r="I32" s="87">
        <f t="shared" si="1"/>
        <v>0</v>
      </c>
      <c r="J32" s="86">
        <f>分析係数表!G35</f>
        <v>0.31439227022235533</v>
      </c>
      <c r="K32" s="88">
        <f t="shared" si="2"/>
        <v>0</v>
      </c>
      <c r="L32" s="89"/>
      <c r="M32" s="90"/>
      <c r="N32" s="91">
        <f>分析係数表!H35</f>
        <v>5.0116599150103677E-2</v>
      </c>
      <c r="O32" s="92">
        <f t="shared" si="3"/>
        <v>0</v>
      </c>
      <c r="P32" s="86">
        <f>分析係数表!C35</f>
        <v>0.85041941808411148</v>
      </c>
      <c r="Q32" s="92">
        <f t="shared" si="4"/>
        <v>0</v>
      </c>
      <c r="R32" s="93">
        <v>0</v>
      </c>
      <c r="S32" s="94">
        <f t="shared" si="5"/>
        <v>0</v>
      </c>
      <c r="T32" s="95">
        <f>分析係数表!F35</f>
        <v>0.64510687312527537</v>
      </c>
      <c r="U32" s="96">
        <f t="shared" si="6"/>
        <v>0</v>
      </c>
      <c r="V32" s="97">
        <f>分析係数表!D35</f>
        <v>4.4457450663799247E-2</v>
      </c>
      <c r="W32" s="193">
        <f t="shared" si="7"/>
        <v>0</v>
      </c>
      <c r="X32" s="86">
        <f>分析係数表!E35</f>
        <v>4.3787951741632962E-2</v>
      </c>
      <c r="Y32" s="192">
        <f t="shared" si="8"/>
        <v>0</v>
      </c>
    </row>
    <row r="33" spans="1:25">
      <c r="A33" s="10" t="s">
        <v>21</v>
      </c>
      <c r="B33" s="9" t="s">
        <v>38</v>
      </c>
      <c r="C33" s="101"/>
      <c r="D33" s="86">
        <f>投入係数表!C33</f>
        <v>4.1401357335639228E-3</v>
      </c>
      <c r="E33" s="87">
        <f t="shared" si="9"/>
        <v>0</v>
      </c>
      <c r="F33" s="86">
        <f>分析係数表!C36</f>
        <v>0.99367212085214862</v>
      </c>
      <c r="G33" s="87">
        <f t="shared" si="0"/>
        <v>0</v>
      </c>
      <c r="H33" s="87">
        <v>0</v>
      </c>
      <c r="I33" s="87">
        <f t="shared" si="1"/>
        <v>0</v>
      </c>
      <c r="J33" s="86">
        <f>分析係数表!G36</f>
        <v>5.4622350270852466E-2</v>
      </c>
      <c r="K33" s="88">
        <f t="shared" si="2"/>
        <v>0</v>
      </c>
      <c r="L33" s="89"/>
      <c r="M33" s="90"/>
      <c r="N33" s="91">
        <f>分析係数表!H36</f>
        <v>0.22260102528255266</v>
      </c>
      <c r="O33" s="92">
        <f t="shared" si="3"/>
        <v>0</v>
      </c>
      <c r="P33" s="86">
        <f>分析係数表!C36</f>
        <v>0.99367212085214862</v>
      </c>
      <c r="Q33" s="92">
        <f t="shared" si="4"/>
        <v>0</v>
      </c>
      <c r="R33" s="93">
        <v>0</v>
      </c>
      <c r="S33" s="94">
        <f t="shared" si="5"/>
        <v>0</v>
      </c>
      <c r="T33" s="95">
        <f>分析係数表!F36</f>
        <v>0.84078106922799567</v>
      </c>
      <c r="U33" s="96">
        <f t="shared" si="6"/>
        <v>0</v>
      </c>
      <c r="V33" s="97">
        <f>分析係数表!D36</f>
        <v>1.6146279761308086E-2</v>
      </c>
      <c r="W33" s="193">
        <f t="shared" si="7"/>
        <v>0</v>
      </c>
      <c r="X33" s="86">
        <f>分析係数表!E36</f>
        <v>1.4152245516969955E-2</v>
      </c>
      <c r="Y33" s="192">
        <f t="shared" si="8"/>
        <v>0</v>
      </c>
    </row>
    <row r="34" spans="1:25">
      <c r="A34" s="10" t="s">
        <v>22</v>
      </c>
      <c r="B34" s="9" t="s">
        <v>409</v>
      </c>
      <c r="C34" s="100"/>
      <c r="D34" s="86">
        <f>投入係数表!C34</f>
        <v>3.05426722217855E-2</v>
      </c>
      <c r="E34" s="87">
        <f t="shared" si="9"/>
        <v>0</v>
      </c>
      <c r="F34" s="86">
        <f>分析係数表!C37</f>
        <v>0.57178358697686016</v>
      </c>
      <c r="G34" s="87">
        <f t="shared" si="0"/>
        <v>0</v>
      </c>
      <c r="H34" s="87">
        <v>0</v>
      </c>
      <c r="I34" s="87">
        <f t="shared" si="1"/>
        <v>0</v>
      </c>
      <c r="J34" s="86">
        <f>分析係数表!G37</f>
        <v>0.36884830758302428</v>
      </c>
      <c r="K34" s="88">
        <f t="shared" si="2"/>
        <v>0</v>
      </c>
      <c r="L34" s="89"/>
      <c r="M34" s="90"/>
      <c r="N34" s="91">
        <f>分析係数表!H37</f>
        <v>4.5622990798280361E-2</v>
      </c>
      <c r="O34" s="92">
        <f t="shared" si="3"/>
        <v>0</v>
      </c>
      <c r="P34" s="86">
        <f>分析係数表!C37</f>
        <v>0.57178358697686016</v>
      </c>
      <c r="Q34" s="92">
        <f t="shared" si="4"/>
        <v>0</v>
      </c>
      <c r="R34" s="93">
        <v>0</v>
      </c>
      <c r="S34" s="94">
        <f t="shared" si="5"/>
        <v>0</v>
      </c>
      <c r="T34" s="95">
        <f>分析係数表!F37</f>
        <v>0.64429400301330442</v>
      </c>
      <c r="U34" s="96">
        <f t="shared" si="6"/>
        <v>0</v>
      </c>
      <c r="V34" s="97">
        <f>分析係数表!D37</f>
        <v>7.2142948725191447E-2</v>
      </c>
      <c r="W34" s="193">
        <f t="shared" si="7"/>
        <v>0</v>
      </c>
      <c r="X34" s="86">
        <f>分析係数表!E37</f>
        <v>6.9101643267789628E-2</v>
      </c>
      <c r="Y34" s="192">
        <f t="shared" si="8"/>
        <v>0</v>
      </c>
    </row>
    <row r="35" spans="1:25">
      <c r="A35" s="10" t="s">
        <v>23</v>
      </c>
      <c r="B35" s="9" t="s">
        <v>199</v>
      </c>
      <c r="C35" s="100"/>
      <c r="D35" s="86">
        <f>投入係数表!C35</f>
        <v>3.7261221602075309E-3</v>
      </c>
      <c r="E35" s="87">
        <f t="shared" si="9"/>
        <v>0</v>
      </c>
      <c r="F35" s="86">
        <f>分析係数表!C38</f>
        <v>0.42668283982472699</v>
      </c>
      <c r="G35" s="87">
        <f t="shared" si="0"/>
        <v>0</v>
      </c>
      <c r="H35" s="87">
        <v>0</v>
      </c>
      <c r="I35" s="87">
        <f t="shared" si="1"/>
        <v>0</v>
      </c>
      <c r="J35" s="86">
        <f>分析係数表!G38</f>
        <v>0.18042179614021467</v>
      </c>
      <c r="K35" s="88">
        <f t="shared" si="2"/>
        <v>0</v>
      </c>
      <c r="L35" s="89"/>
      <c r="M35" s="90"/>
      <c r="N35" s="91">
        <f>分析係数表!H38</f>
        <v>3.1385057501308801E-2</v>
      </c>
      <c r="O35" s="92">
        <f t="shared" si="3"/>
        <v>0</v>
      </c>
      <c r="P35" s="86">
        <f>分析係数表!C38</f>
        <v>0.42668283982472699</v>
      </c>
      <c r="Q35" s="92">
        <f t="shared" si="4"/>
        <v>0</v>
      </c>
      <c r="R35" s="93">
        <v>0</v>
      </c>
      <c r="S35" s="94">
        <f t="shared" si="5"/>
        <v>0</v>
      </c>
      <c r="T35" s="95">
        <f>分析係数表!F38</f>
        <v>0.52437100026299643</v>
      </c>
      <c r="U35" s="96">
        <f t="shared" si="6"/>
        <v>0</v>
      </c>
      <c r="V35" s="97">
        <f>分析係数表!D38</f>
        <v>3.745569762927526E-2</v>
      </c>
      <c r="W35" s="193">
        <f t="shared" si="7"/>
        <v>0</v>
      </c>
      <c r="X35" s="86">
        <f>分析係数表!E38</f>
        <v>3.4218337111297577E-2</v>
      </c>
      <c r="Y35" s="192">
        <f t="shared" si="8"/>
        <v>0</v>
      </c>
    </row>
    <row r="36" spans="1:25">
      <c r="A36" s="10" t="s">
        <v>24</v>
      </c>
      <c r="B36" s="9" t="s">
        <v>39</v>
      </c>
      <c r="C36" s="100"/>
      <c r="D36" s="86">
        <f>投入係数表!C36</f>
        <v>0</v>
      </c>
      <c r="E36" s="87">
        <f t="shared" si="9"/>
        <v>0</v>
      </c>
      <c r="F36" s="86">
        <f>分析係数表!C39</f>
        <v>1</v>
      </c>
      <c r="G36" s="87">
        <f t="shared" si="0"/>
        <v>0</v>
      </c>
      <c r="H36" s="87">
        <v>0</v>
      </c>
      <c r="I36" s="87">
        <f t="shared" si="1"/>
        <v>0</v>
      </c>
      <c r="J36" s="86">
        <f>分析係数表!G39</f>
        <v>0.351753812215997</v>
      </c>
      <c r="K36" s="88">
        <f t="shared" si="2"/>
        <v>0</v>
      </c>
      <c r="L36" s="89"/>
      <c r="M36" s="90"/>
      <c r="N36" s="91">
        <f>分析係数表!H39</f>
        <v>2.6196741762610056E-3</v>
      </c>
      <c r="O36" s="92">
        <f t="shared" si="3"/>
        <v>0</v>
      </c>
      <c r="P36" s="86">
        <f>分析係数表!C39</f>
        <v>1</v>
      </c>
      <c r="Q36" s="92">
        <f t="shared" si="4"/>
        <v>0</v>
      </c>
      <c r="R36" s="93">
        <v>0</v>
      </c>
      <c r="S36" s="94">
        <f t="shared" si="5"/>
        <v>0</v>
      </c>
      <c r="T36" s="95">
        <f>分析係数表!F39</f>
        <v>0.70125652740175148</v>
      </c>
      <c r="U36" s="96">
        <f t="shared" si="6"/>
        <v>0</v>
      </c>
      <c r="V36" s="97">
        <f>分析係数表!D39</f>
        <v>5.4632803645743147E-2</v>
      </c>
      <c r="W36" s="193">
        <f t="shared" si="7"/>
        <v>0</v>
      </c>
      <c r="X36" s="86">
        <f>分析係数表!E39</f>
        <v>5.4632803645743147E-2</v>
      </c>
      <c r="Y36" s="192">
        <f t="shared" si="8"/>
        <v>0</v>
      </c>
    </row>
    <row r="37" spans="1:25">
      <c r="A37" s="10" t="s">
        <v>25</v>
      </c>
      <c r="B37" s="9" t="s">
        <v>40</v>
      </c>
      <c r="C37" s="100"/>
      <c r="D37" s="86">
        <f>投入係数表!C37</f>
        <v>9.4332206587532431E-5</v>
      </c>
      <c r="E37" s="87">
        <f t="shared" si="9"/>
        <v>0</v>
      </c>
      <c r="F37" s="86">
        <f>分析係数表!C40</f>
        <v>0.86812466863195592</v>
      </c>
      <c r="G37" s="87">
        <f t="shared" si="0"/>
        <v>0</v>
      </c>
      <c r="H37" s="87">
        <v>0</v>
      </c>
      <c r="I37" s="87">
        <f t="shared" si="1"/>
        <v>0</v>
      </c>
      <c r="J37" s="86">
        <f>分析係数表!G40</f>
        <v>0.5308449982881025</v>
      </c>
      <c r="K37" s="88">
        <f t="shared" si="2"/>
        <v>0</v>
      </c>
      <c r="L37" s="89"/>
      <c r="M37" s="90"/>
      <c r="N37" s="91">
        <f>分析係数表!H40</f>
        <v>3.1726768564274997E-2</v>
      </c>
      <c r="O37" s="92">
        <f t="shared" si="3"/>
        <v>0</v>
      </c>
      <c r="P37" s="86">
        <f>分析係数表!C40</f>
        <v>0.86812466863195592</v>
      </c>
      <c r="Q37" s="92">
        <f t="shared" si="4"/>
        <v>0</v>
      </c>
      <c r="R37" s="93">
        <v>0</v>
      </c>
      <c r="S37" s="94">
        <f t="shared" si="5"/>
        <v>0</v>
      </c>
      <c r="T37" s="95">
        <f>分析係数表!F40</f>
        <v>0.72849135138041188</v>
      </c>
      <c r="U37" s="96">
        <f t="shared" si="6"/>
        <v>0</v>
      </c>
      <c r="V37" s="97">
        <f>分析係数表!D40</f>
        <v>7.8167788596215718E-2</v>
      </c>
      <c r="W37" s="193">
        <f t="shared" si="7"/>
        <v>0</v>
      </c>
      <c r="X37" s="86">
        <f>分析係数表!E40</f>
        <v>7.1051953968348291E-2</v>
      </c>
      <c r="Y37" s="192">
        <f t="shared" si="8"/>
        <v>0</v>
      </c>
    </row>
    <row r="38" spans="1:25">
      <c r="A38" s="10" t="s">
        <v>26</v>
      </c>
      <c r="B38" s="9" t="s">
        <v>285</v>
      </c>
      <c r="C38" s="100"/>
      <c r="D38" s="86">
        <f>投入係数表!C38</f>
        <v>1.0586169850378638E-3</v>
      </c>
      <c r="E38" s="87">
        <f t="shared" si="9"/>
        <v>0</v>
      </c>
      <c r="F38" s="86">
        <f>分析係数表!C41</f>
        <v>0.9999434031873089</v>
      </c>
      <c r="G38" s="87">
        <f t="shared" si="0"/>
        <v>0</v>
      </c>
      <c r="H38" s="87">
        <v>0</v>
      </c>
      <c r="I38" s="87">
        <f t="shared" si="1"/>
        <v>0</v>
      </c>
      <c r="J38" s="86">
        <f>分析係数表!G41</f>
        <v>0.50163334603597476</v>
      </c>
      <c r="K38" s="88">
        <f t="shared" si="2"/>
        <v>0</v>
      </c>
      <c r="L38" s="89"/>
      <c r="M38" s="90"/>
      <c r="N38" s="91">
        <f>分析係数表!H41</f>
        <v>4.605647758626856E-2</v>
      </c>
      <c r="O38" s="92">
        <f t="shared" si="3"/>
        <v>0</v>
      </c>
      <c r="P38" s="86">
        <f>分析係数表!C41</f>
        <v>0.9999434031873089</v>
      </c>
      <c r="Q38" s="92">
        <f t="shared" si="4"/>
        <v>0</v>
      </c>
      <c r="R38" s="93">
        <v>0</v>
      </c>
      <c r="S38" s="94">
        <f t="shared" si="5"/>
        <v>0</v>
      </c>
      <c r="T38" s="95">
        <f>分析係数表!F41</f>
        <v>0.6065809667987323</v>
      </c>
      <c r="U38" s="96">
        <f t="shared" si="6"/>
        <v>0</v>
      </c>
      <c r="V38" s="97">
        <f>分析係数表!D41</f>
        <v>0.10372147914479408</v>
      </c>
      <c r="W38" s="193">
        <f t="shared" si="7"/>
        <v>0</v>
      </c>
      <c r="X38" s="86">
        <f>分析係数表!E41</f>
        <v>9.872112035903656E-2</v>
      </c>
      <c r="Y38" s="192">
        <f t="shared" si="8"/>
        <v>0</v>
      </c>
    </row>
    <row r="39" spans="1:25">
      <c r="A39" s="10" t="s">
        <v>56</v>
      </c>
      <c r="B39" s="9" t="s">
        <v>391</v>
      </c>
      <c r="C39" s="100"/>
      <c r="D39" s="86">
        <f>投入係数表!C39</f>
        <v>2.5155255090008645E-4</v>
      </c>
      <c r="E39" s="87">
        <f>$C$5*D39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3"/>
        <v>0</v>
      </c>
      <c r="P39" s="86">
        <f>分析係数表!C42</f>
        <v>0.93692850875802069</v>
      </c>
      <c r="Q39" s="92">
        <f>O39*P39</f>
        <v>0</v>
      </c>
      <c r="R39" s="93">
        <v>0</v>
      </c>
      <c r="S39" s="94">
        <f>I39+R39</f>
        <v>0</v>
      </c>
      <c r="T39" s="95">
        <f>分析係数表!F42</f>
        <v>0.57339238661209846</v>
      </c>
      <c r="U39" s="96">
        <f t="shared" si="6"/>
        <v>0</v>
      </c>
      <c r="V39" s="97">
        <f>分析係数表!D42</f>
        <v>0.13686157986208444</v>
      </c>
      <c r="W39" s="193">
        <f t="shared" si="7"/>
        <v>0</v>
      </c>
      <c r="X39" s="86">
        <f>分析係数表!E42</f>
        <v>0.12798116275158378</v>
      </c>
      <c r="Y39" s="192">
        <f t="shared" si="8"/>
        <v>0</v>
      </c>
    </row>
    <row r="40" spans="1:25">
      <c r="A40" s="10" t="s">
        <v>200</v>
      </c>
      <c r="B40" s="9" t="s">
        <v>41</v>
      </c>
      <c r="C40" s="100"/>
      <c r="D40" s="86">
        <f>投入係数表!C40</f>
        <v>3.4106333359536722E-2</v>
      </c>
      <c r="E40" s="87">
        <f>$C$5*D40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3"/>
        <v>0</v>
      </c>
      <c r="P40" s="86">
        <f>分析係数表!C43</f>
        <v>0.64668770435795053</v>
      </c>
      <c r="Q40" s="92">
        <f>O40*P40</f>
        <v>0</v>
      </c>
      <c r="R40" s="93">
        <v>0</v>
      </c>
      <c r="S40" s="94">
        <f>I40+R40</f>
        <v>0</v>
      </c>
      <c r="T40" s="95">
        <f>分析係数表!F43</f>
        <v>0.5971160790993254</v>
      </c>
      <c r="U40" s="96">
        <f t="shared" si="6"/>
        <v>0</v>
      </c>
      <c r="V40" s="97">
        <f>分析係数表!D43</f>
        <v>0.11965406207615147</v>
      </c>
      <c r="W40" s="193">
        <f t="shared" si="7"/>
        <v>0</v>
      </c>
      <c r="X40" s="86">
        <f>分析係数表!E43</f>
        <v>0.10089499703022012</v>
      </c>
      <c r="Y40" s="192">
        <f t="shared" si="8"/>
        <v>0</v>
      </c>
    </row>
    <row r="41" spans="1:25">
      <c r="A41" s="10" t="s">
        <v>352</v>
      </c>
      <c r="B41" s="9" t="s">
        <v>357</v>
      </c>
      <c r="C41" s="100"/>
      <c r="D41" s="86">
        <f>投入係数表!C41</f>
        <v>1.9914576946256847E-4</v>
      </c>
      <c r="E41" s="87">
        <f>$C$5*D41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3"/>
        <v>0</v>
      </c>
      <c r="P41" s="86">
        <f>分析係数表!C44</f>
        <v>0.69156580457188765</v>
      </c>
      <c r="Q41" s="92">
        <f>O41*P41</f>
        <v>0</v>
      </c>
      <c r="R41" s="93">
        <v>0</v>
      </c>
      <c r="S41" s="94">
        <f>I41+R41</f>
        <v>0</v>
      </c>
      <c r="T41" s="95">
        <f>分析係数表!F44</f>
        <v>0.50862281906626206</v>
      </c>
      <c r="U41" s="96">
        <f t="shared" si="6"/>
        <v>0</v>
      </c>
      <c r="V41" s="97">
        <f>分析係数表!D44</f>
        <v>0.14406819380410243</v>
      </c>
      <c r="W41" s="193">
        <f t="shared" si="7"/>
        <v>0</v>
      </c>
      <c r="X41" s="86">
        <f>分析係数表!E44</f>
        <v>0.11993705213297758</v>
      </c>
      <c r="Y41" s="192">
        <f t="shared" si="8"/>
        <v>0</v>
      </c>
    </row>
    <row r="42" spans="1:25">
      <c r="A42" s="10" t="s">
        <v>353</v>
      </c>
      <c r="B42" s="9" t="s">
        <v>287</v>
      </c>
      <c r="C42" s="100"/>
      <c r="D42" s="86">
        <f>投入係数表!C42</f>
        <v>8.3326782485653643E-4</v>
      </c>
      <c r="E42" s="87">
        <f>$C$5*D42</f>
        <v>0</v>
      </c>
      <c r="F42" s="86">
        <f>分析係数表!C45</f>
        <v>1</v>
      </c>
      <c r="G42" s="87">
        <f>E42*F42</f>
        <v>0</v>
      </c>
      <c r="H42" s="87">
        <v>0</v>
      </c>
      <c r="I42" s="87">
        <f>C42+H42</f>
        <v>0</v>
      </c>
      <c r="J42" s="86">
        <f>分析係数表!G45</f>
        <v>0</v>
      </c>
      <c r="K42" s="88">
        <f>I42*J42</f>
        <v>0</v>
      </c>
      <c r="L42" s="89"/>
      <c r="M42" s="90"/>
      <c r="N42" s="91">
        <f>分析係数表!H45</f>
        <v>0</v>
      </c>
      <c r="O42" s="92">
        <f t="shared" si="3"/>
        <v>0</v>
      </c>
      <c r="P42" s="86">
        <f>分析係数表!C45</f>
        <v>1</v>
      </c>
      <c r="Q42" s="92">
        <f>O42*P42</f>
        <v>0</v>
      </c>
      <c r="R42" s="93">
        <v>0</v>
      </c>
      <c r="S42" s="94">
        <f>I42+R42</f>
        <v>0</v>
      </c>
      <c r="T42" s="95">
        <f>分析係数表!F45</f>
        <v>0</v>
      </c>
      <c r="U42" s="96">
        <f t="shared" si="6"/>
        <v>0</v>
      </c>
      <c r="V42" s="97">
        <f>分析係数表!D45</f>
        <v>0</v>
      </c>
      <c r="W42" s="193">
        <f t="shared" si="7"/>
        <v>0</v>
      </c>
      <c r="X42" s="86">
        <f>分析係数表!E45</f>
        <v>0</v>
      </c>
      <c r="Y42" s="192">
        <f t="shared" si="8"/>
        <v>0</v>
      </c>
    </row>
    <row r="43" spans="1:25">
      <c r="A43" s="10" t="s">
        <v>354</v>
      </c>
      <c r="B43" s="9" t="s">
        <v>288</v>
      </c>
      <c r="C43" s="100"/>
      <c r="D43" s="86">
        <f>投入係数表!C43</f>
        <v>3.5374577470324662E-3</v>
      </c>
      <c r="E43" s="87">
        <f>$C$5*D43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3"/>
        <v>0</v>
      </c>
      <c r="P43" s="86">
        <f>分析係数表!C46</f>
        <v>0.99300149364803736</v>
      </c>
      <c r="Q43" s="92">
        <f>O43*P43</f>
        <v>0</v>
      </c>
      <c r="R43" s="93">
        <v>0</v>
      </c>
      <c r="S43" s="94">
        <f>I43+R43</f>
        <v>0</v>
      </c>
      <c r="T43" s="95">
        <f>分析係数表!F46</f>
        <v>0.42786180544499286</v>
      </c>
      <c r="U43" s="96">
        <f t="shared" si="6"/>
        <v>0</v>
      </c>
      <c r="V43" s="97">
        <f>分析係数表!D46</f>
        <v>2.303242583452741E-3</v>
      </c>
      <c r="W43" s="193">
        <f t="shared" si="7"/>
        <v>0</v>
      </c>
      <c r="X43" s="86">
        <f>分析係数表!E46</f>
        <v>2.2926285623308391E-3</v>
      </c>
      <c r="Y43" s="192">
        <f t="shared" si="8"/>
        <v>0</v>
      </c>
    </row>
    <row r="44" spans="1:25">
      <c r="A44" s="216">
        <v>40</v>
      </c>
      <c r="B44" s="20" t="s">
        <v>156</v>
      </c>
      <c r="C44" s="224">
        <f>SUM(C5:C43)</f>
        <v>0</v>
      </c>
      <c r="D44" s="103">
        <f>投入係数表!C44</f>
        <v>0.54440164557293713</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90">
        <f>SUM(W5:W43)</f>
        <v>0</v>
      </c>
      <c r="X44" s="103">
        <f>分析係数表!E47</f>
        <v>5.7136770824146227E-2</v>
      </c>
      <c r="Y44" s="191">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274</v>
      </c>
      <c r="S2" s="5" t="s">
        <v>158</v>
      </c>
      <c r="U2" s="74" t="s">
        <v>216</v>
      </c>
      <c r="W2" s="5" t="s">
        <v>135</v>
      </c>
      <c r="Y2" s="5" t="s">
        <v>159</v>
      </c>
    </row>
    <row r="3" spans="1:25" ht="45">
      <c r="B3" s="75"/>
      <c r="C3" s="76" t="s">
        <v>234</v>
      </c>
      <c r="D3" s="76" t="s">
        <v>317</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投入係数表!D5</f>
        <v>1.018895887365691E-3</v>
      </c>
      <c r="E5" s="87">
        <f t="shared" ref="E5:E38" si="0">$C$6*D5</f>
        <v>0</v>
      </c>
      <c r="F5" s="86">
        <f>分析係数表!C8</f>
        <v>0.16988323914406789</v>
      </c>
      <c r="G5" s="87">
        <f t="shared" ref="G5:G38" si="1">E5*F5</f>
        <v>0</v>
      </c>
      <c r="H5" s="87">
        <f t="array" ref="H5:H43">MMULT(逆行列係数!C5:AO43,'2'!G5:G43)</f>
        <v>0</v>
      </c>
      <c r="I5" s="87">
        <f t="shared" ref="I5:I38" si="2">C5+H5</f>
        <v>0</v>
      </c>
      <c r="J5" s="86">
        <f>分析係数表!G8</f>
        <v>0.11982810575688495</v>
      </c>
      <c r="K5" s="88">
        <f t="shared" ref="K5:K38" si="3">I5*J5</f>
        <v>0</v>
      </c>
      <c r="L5" s="89" t="s">
        <v>187</v>
      </c>
      <c r="M5" s="90" t="s">
        <v>187</v>
      </c>
      <c r="N5" s="91">
        <f>分析係数表!H8</f>
        <v>1.1007693311748612E-2</v>
      </c>
      <c r="O5" s="92">
        <f t="shared" ref="O5:O43" si="4">$M$44*N5</f>
        <v>0</v>
      </c>
      <c r="P5" s="86">
        <f>分析係数表!C8</f>
        <v>0.16988323914406789</v>
      </c>
      <c r="Q5" s="92">
        <f t="shared" ref="Q5:Q38" si="5">O5*P5</f>
        <v>0</v>
      </c>
      <c r="R5" s="93">
        <f t="array" ref="R5:R43">MMULT(逆行列係数!C5:AO43,'2'!Q5:Q43)</f>
        <v>0</v>
      </c>
      <c r="S5" s="94">
        <f t="shared" ref="S5:S38" si="6">I5+R5</f>
        <v>0</v>
      </c>
      <c r="T5" s="95">
        <f>分析係数表!F8</f>
        <v>0.4520504153237429</v>
      </c>
      <c r="U5" s="96">
        <f t="shared" ref="U5:U43" si="7">S5*T5</f>
        <v>0</v>
      </c>
      <c r="V5" s="97">
        <f>分析係数表!D8</f>
        <v>0.2736524906322878</v>
      </c>
      <c r="W5" s="193">
        <f t="shared" ref="W5:W43" si="8">ROUND(S5*V5,0)</f>
        <v>0</v>
      </c>
      <c r="X5" s="86">
        <f>分析係数表!E8</f>
        <v>4.6479574456934729E-2</v>
      </c>
      <c r="Y5" s="192">
        <f t="shared" ref="Y5:Y43" si="9">ROUND(S5*X5,0)</f>
        <v>0</v>
      </c>
    </row>
    <row r="6" spans="1:25">
      <c r="A6" s="10" t="s">
        <v>226</v>
      </c>
      <c r="B6" s="9" t="s">
        <v>274</v>
      </c>
      <c r="C6" s="85">
        <f>最終需要_まとめ!$C$7</f>
        <v>0</v>
      </c>
      <c r="D6" s="86">
        <f>投入係数表!D6</f>
        <v>0.10170433493886624</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193">
        <f t="shared" si="8"/>
        <v>0</v>
      </c>
      <c r="X6" s="86">
        <f>分析係数表!E9</f>
        <v>0.11439422008151168</v>
      </c>
      <c r="Y6" s="192">
        <f t="shared" si="9"/>
        <v>0</v>
      </c>
    </row>
    <row r="7" spans="1:25">
      <c r="A7" s="10" t="s">
        <v>227</v>
      </c>
      <c r="B7" s="9" t="s">
        <v>275</v>
      </c>
      <c r="C7" s="100"/>
      <c r="D7" s="86">
        <f>投入係数表!D7</f>
        <v>0</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193">
        <f t="shared" si="8"/>
        <v>0</v>
      </c>
      <c r="X7" s="86">
        <f>分析係数表!E10</f>
        <v>2.6958057972911079E-2</v>
      </c>
      <c r="Y7" s="192">
        <f t="shared" si="9"/>
        <v>0</v>
      </c>
    </row>
    <row r="8" spans="1:25">
      <c r="A8" s="10" t="s">
        <v>228</v>
      </c>
      <c r="B8" s="9" t="s">
        <v>27</v>
      </c>
      <c r="C8" s="100"/>
      <c r="D8" s="86">
        <f>投入係数表!D8</f>
        <v>4.6313449425713227E-4</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193">
        <f t="shared" si="8"/>
        <v>0</v>
      </c>
      <c r="X8" s="86">
        <f>分析係数表!E11</f>
        <v>2.1852680950858117E-2</v>
      </c>
      <c r="Y8" s="192">
        <f t="shared" si="9"/>
        <v>0</v>
      </c>
    </row>
    <row r="9" spans="1:25">
      <c r="A9" s="10" t="s">
        <v>229</v>
      </c>
      <c r="B9" s="9" t="s">
        <v>196</v>
      </c>
      <c r="C9" s="100"/>
      <c r="D9" s="86">
        <f>投入係数表!D9</f>
        <v>1.3245646535753983E-2</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193">
        <f t="shared" si="8"/>
        <v>0</v>
      </c>
      <c r="X9" s="86">
        <f>分析係数表!E12</f>
        <v>3.539948357013805E-2</v>
      </c>
      <c r="Y9" s="192">
        <f t="shared" si="9"/>
        <v>0</v>
      </c>
    </row>
    <row r="10" spans="1:25">
      <c r="A10" s="10" t="s">
        <v>230</v>
      </c>
      <c r="B10" s="9" t="s">
        <v>28</v>
      </c>
      <c r="C10" s="100"/>
      <c r="D10" s="86">
        <f>投入係数表!D10</f>
        <v>1.018895887365691E-3</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193">
        <f t="shared" si="8"/>
        <v>0</v>
      </c>
      <c r="X10" s="86">
        <f>分析係数表!E13</f>
        <v>0.12199715046769498</v>
      </c>
      <c r="Y10" s="192">
        <f t="shared" si="9"/>
        <v>0</v>
      </c>
    </row>
    <row r="11" spans="1:25">
      <c r="A11" s="10" t="s">
        <v>231</v>
      </c>
      <c r="B11" s="9" t="s">
        <v>276</v>
      </c>
      <c r="C11" s="100"/>
      <c r="D11" s="86">
        <f>投入係数表!D11</f>
        <v>5.650240829937014E-3</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193">
        <f t="shared" si="8"/>
        <v>0</v>
      </c>
      <c r="X11" s="86">
        <f>分析係数表!E14</f>
        <v>3.8130342673435243E-2</v>
      </c>
      <c r="Y11" s="192">
        <f t="shared" si="9"/>
        <v>0</v>
      </c>
    </row>
    <row r="12" spans="1:25">
      <c r="A12" s="10" t="s">
        <v>232</v>
      </c>
      <c r="B12" s="9" t="s">
        <v>29</v>
      </c>
      <c r="C12" s="100"/>
      <c r="D12" s="86">
        <f>投入係数表!D12</f>
        <v>7.4101519081141163E-4</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193">
        <f t="shared" si="8"/>
        <v>0</v>
      </c>
      <c r="X12" s="86">
        <f>分析係数表!E15</f>
        <v>1.8544573004253467E-2</v>
      </c>
      <c r="Y12" s="192">
        <f t="shared" si="9"/>
        <v>0</v>
      </c>
    </row>
    <row r="13" spans="1:25">
      <c r="A13" s="10" t="s">
        <v>233</v>
      </c>
      <c r="B13" s="9" t="s">
        <v>30</v>
      </c>
      <c r="C13" s="100"/>
      <c r="D13" s="86">
        <f>投入係数表!D13</f>
        <v>1.5839199703593924E-2</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193">
        <f t="shared" si="8"/>
        <v>0</v>
      </c>
      <c r="X13" s="86">
        <f>分析係数表!E16</f>
        <v>1.2952602682604767E-2</v>
      </c>
      <c r="Y13" s="192">
        <f t="shared" si="9"/>
        <v>0</v>
      </c>
    </row>
    <row r="14" spans="1:25">
      <c r="A14" s="10" t="s">
        <v>2</v>
      </c>
      <c r="B14" s="9" t="s">
        <v>388</v>
      </c>
      <c r="C14" s="100"/>
      <c r="D14" s="86">
        <f>投入係数表!D14</f>
        <v>7.5954057058169695E-3</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193">
        <f t="shared" si="8"/>
        <v>0</v>
      </c>
      <c r="X14" s="86">
        <f>分析係数表!E17</f>
        <v>4.2061277361062542E-2</v>
      </c>
      <c r="Y14" s="192">
        <f t="shared" si="9"/>
        <v>0</v>
      </c>
    </row>
    <row r="15" spans="1:25">
      <c r="A15" s="10" t="s">
        <v>3</v>
      </c>
      <c r="B15" s="9" t="s">
        <v>31</v>
      </c>
      <c r="C15" s="100"/>
      <c r="D15" s="86">
        <f>投入係数表!D15</f>
        <v>2.7788069655427936E-4</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193">
        <f t="shared" si="8"/>
        <v>0</v>
      </c>
      <c r="X15" s="86">
        <f>分析係数表!E18</f>
        <v>3.8178621954614265E-2</v>
      </c>
      <c r="Y15" s="192">
        <f t="shared" si="9"/>
        <v>0</v>
      </c>
    </row>
    <row r="16" spans="1:25">
      <c r="A16" s="10" t="s">
        <v>4</v>
      </c>
      <c r="B16" s="9" t="s">
        <v>32</v>
      </c>
      <c r="C16" s="100"/>
      <c r="D16" s="86">
        <f>投入係数表!D16</f>
        <v>0</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193">
        <f t="shared" si="8"/>
        <v>0</v>
      </c>
      <c r="X16" s="86">
        <f>分析係数表!E19</f>
        <v>8.1137788631236215E-3</v>
      </c>
      <c r="Y16" s="192">
        <f t="shared" si="9"/>
        <v>0</v>
      </c>
    </row>
    <row r="17" spans="1:25">
      <c r="A17" s="10" t="s">
        <v>5</v>
      </c>
      <c r="B17" s="9" t="s">
        <v>33</v>
      </c>
      <c r="C17" s="100"/>
      <c r="D17" s="86">
        <f>投入係数表!D17</f>
        <v>0</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193">
        <f t="shared" si="8"/>
        <v>0</v>
      </c>
      <c r="X17" s="86">
        <f>分析係数表!E20</f>
        <v>2.4562278789456368E-2</v>
      </c>
      <c r="Y17" s="192">
        <f t="shared" si="9"/>
        <v>0</v>
      </c>
    </row>
    <row r="18" spans="1:25">
      <c r="A18" s="10" t="s">
        <v>6</v>
      </c>
      <c r="B18" s="9" t="s">
        <v>34</v>
      </c>
      <c r="C18" s="100"/>
      <c r="D18" s="86">
        <f>投入係数表!D18</f>
        <v>7.4101519081141163E-4</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193">
        <f t="shared" si="8"/>
        <v>0</v>
      </c>
      <c r="X18" s="86">
        <f>分析係数表!E21</f>
        <v>5.4343995376178865E-2</v>
      </c>
      <c r="Y18" s="192">
        <f t="shared" si="9"/>
        <v>0</v>
      </c>
    </row>
    <row r="19" spans="1:25">
      <c r="A19" s="10" t="s">
        <v>7</v>
      </c>
      <c r="B19" s="9" t="s">
        <v>277</v>
      </c>
      <c r="C19" s="100"/>
      <c r="D19" s="86">
        <f>投入係数表!D19</f>
        <v>0</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193">
        <f t="shared" si="8"/>
        <v>0</v>
      </c>
      <c r="X19" s="86">
        <f>分析係数表!E22</f>
        <v>2.8940662878506891E-2</v>
      </c>
      <c r="Y19" s="192">
        <f t="shared" si="9"/>
        <v>0</v>
      </c>
    </row>
    <row r="20" spans="1:25">
      <c r="A20" s="10" t="s">
        <v>8</v>
      </c>
      <c r="B20" s="9" t="s">
        <v>278</v>
      </c>
      <c r="C20" s="100"/>
      <c r="D20" s="86">
        <f>投入係数表!D20</f>
        <v>9.2626898851426453E-5</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193">
        <f t="shared" si="8"/>
        <v>0</v>
      </c>
      <c r="X20" s="86">
        <f>分析係数表!E23</f>
        <v>3.4275414947972954E-2</v>
      </c>
      <c r="Y20" s="192">
        <f t="shared" si="9"/>
        <v>0</v>
      </c>
    </row>
    <row r="21" spans="1:25">
      <c r="A21" s="10" t="s">
        <v>9</v>
      </c>
      <c r="B21" s="9" t="s">
        <v>279</v>
      </c>
      <c r="C21" s="100"/>
      <c r="D21" s="86">
        <f>投入係数表!D21</f>
        <v>0</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193">
        <f t="shared" si="8"/>
        <v>0</v>
      </c>
      <c r="X21" s="86">
        <f>分析係数表!E24</f>
        <v>4.4933066139114755E-2</v>
      </c>
      <c r="Y21" s="192">
        <f t="shared" si="9"/>
        <v>0</v>
      </c>
    </row>
    <row r="22" spans="1:25">
      <c r="A22" s="10" t="s">
        <v>10</v>
      </c>
      <c r="B22" s="9" t="s">
        <v>280</v>
      </c>
      <c r="C22" s="100"/>
      <c r="D22" s="86">
        <f>投入係数表!D22</f>
        <v>0</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193">
        <f t="shared" si="8"/>
        <v>0</v>
      </c>
      <c r="X22" s="86">
        <f>分析係数表!E25</f>
        <v>3.4440766876912506E-2</v>
      </c>
      <c r="Y22" s="192">
        <f t="shared" si="9"/>
        <v>0</v>
      </c>
    </row>
    <row r="23" spans="1:25">
      <c r="A23" s="10" t="s">
        <v>11</v>
      </c>
      <c r="B23" s="9" t="s">
        <v>35</v>
      </c>
      <c r="C23" s="100"/>
      <c r="D23" s="86">
        <f>投入係数表!D23</f>
        <v>0</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193">
        <f t="shared" si="8"/>
        <v>0</v>
      </c>
      <c r="X23" s="86">
        <f>分析係数表!E26</f>
        <v>2.4685974681555249E-2</v>
      </c>
      <c r="Y23" s="192">
        <f t="shared" si="9"/>
        <v>0</v>
      </c>
    </row>
    <row r="24" spans="1:25">
      <c r="A24" s="10" t="s">
        <v>12</v>
      </c>
      <c r="B24" s="9" t="s">
        <v>389</v>
      </c>
      <c r="C24" s="100"/>
      <c r="D24" s="86">
        <f>投入係数表!D24</f>
        <v>0</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193">
        <f t="shared" si="8"/>
        <v>0</v>
      </c>
      <c r="X24" s="86">
        <f>分析係数表!E27</f>
        <v>2.2430380263578655E-2</v>
      </c>
      <c r="Y24" s="192">
        <f t="shared" si="9"/>
        <v>0</v>
      </c>
    </row>
    <row r="25" spans="1:25">
      <c r="A25" s="10" t="s">
        <v>13</v>
      </c>
      <c r="B25" s="9" t="s">
        <v>197</v>
      </c>
      <c r="C25" s="100"/>
      <c r="D25" s="86">
        <f>投入係数表!D25</f>
        <v>0</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193">
        <f t="shared" si="8"/>
        <v>0</v>
      </c>
      <c r="X25" s="86">
        <f>分析係数表!E28</f>
        <v>2.8133457885501985E-2</v>
      </c>
      <c r="Y25" s="192">
        <f t="shared" si="9"/>
        <v>0</v>
      </c>
    </row>
    <row r="26" spans="1:25">
      <c r="A26" s="10" t="s">
        <v>14</v>
      </c>
      <c r="B26" s="9" t="s">
        <v>55</v>
      </c>
      <c r="C26" s="100"/>
      <c r="D26" s="86">
        <f>投入係数表!D26</f>
        <v>3.0566876620970731E-3</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193">
        <f t="shared" si="8"/>
        <v>0</v>
      </c>
      <c r="X26" s="86">
        <f>分析係数表!E29</f>
        <v>6.1557890505000185E-2</v>
      </c>
      <c r="Y26" s="192">
        <f t="shared" si="9"/>
        <v>0</v>
      </c>
    </row>
    <row r="27" spans="1:25">
      <c r="A27" s="10" t="s">
        <v>15</v>
      </c>
      <c r="B27" s="9" t="s">
        <v>36</v>
      </c>
      <c r="C27" s="100"/>
      <c r="D27" s="86">
        <f>投入係数表!D27</f>
        <v>1.2041496850685438E-3</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193">
        <f t="shared" si="8"/>
        <v>0</v>
      </c>
      <c r="X27" s="86">
        <f>分析係数表!E30</f>
        <v>6.5897217034789901E-2</v>
      </c>
      <c r="Y27" s="192">
        <f t="shared" si="9"/>
        <v>0</v>
      </c>
    </row>
    <row r="28" spans="1:25">
      <c r="A28" s="10" t="s">
        <v>16</v>
      </c>
      <c r="B28" s="9" t="s">
        <v>198</v>
      </c>
      <c r="C28" s="100"/>
      <c r="D28" s="86">
        <f>投入係数表!D28</f>
        <v>3.7050759540570581E-3</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193">
        <f t="shared" si="8"/>
        <v>0</v>
      </c>
      <c r="X28" s="86">
        <f>分析係数表!E31</f>
        <v>6.5953615120199595E-3</v>
      </c>
      <c r="Y28" s="192">
        <f t="shared" si="9"/>
        <v>0</v>
      </c>
    </row>
    <row r="29" spans="1:25">
      <c r="A29" s="10" t="s">
        <v>17</v>
      </c>
      <c r="B29" s="9" t="s">
        <v>281</v>
      </c>
      <c r="C29" s="100"/>
      <c r="D29" s="86">
        <f>投入係数表!D29</f>
        <v>9.2626898851426453E-5</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193">
        <f t="shared" si="8"/>
        <v>0</v>
      </c>
      <c r="X29" s="86">
        <f>分析係数表!E32</f>
        <v>1.7896698615548455E-2</v>
      </c>
      <c r="Y29" s="192">
        <f t="shared" si="9"/>
        <v>0</v>
      </c>
    </row>
    <row r="30" spans="1:25">
      <c r="A30" s="10" t="s">
        <v>18</v>
      </c>
      <c r="B30" s="9" t="s">
        <v>282</v>
      </c>
      <c r="C30" s="100"/>
      <c r="D30" s="86">
        <f>投入係数表!D30</f>
        <v>0</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193">
        <f t="shared" si="8"/>
        <v>0</v>
      </c>
      <c r="X30" s="86">
        <f>分析係数表!E33</f>
        <v>6.2471900008991998E-2</v>
      </c>
      <c r="Y30" s="192">
        <f t="shared" si="9"/>
        <v>0</v>
      </c>
    </row>
    <row r="31" spans="1:25">
      <c r="A31" s="10" t="s">
        <v>19</v>
      </c>
      <c r="B31" s="9" t="s">
        <v>283</v>
      </c>
      <c r="C31" s="100"/>
      <c r="D31" s="86">
        <f>投入係数表!D31</f>
        <v>1.5468692108188218E-2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193">
        <f t="shared" si="8"/>
        <v>0</v>
      </c>
      <c r="X31" s="86">
        <f>分析係数表!E34</f>
        <v>0.14658203786750718</v>
      </c>
      <c r="Y31" s="192">
        <f t="shared" si="9"/>
        <v>0</v>
      </c>
    </row>
    <row r="32" spans="1:25">
      <c r="A32" s="10" t="s">
        <v>20</v>
      </c>
      <c r="B32" s="9" t="s">
        <v>37</v>
      </c>
      <c r="C32" s="100"/>
      <c r="D32" s="86">
        <f>投入係数表!D32</f>
        <v>1.0374212671359764E-2</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193">
        <f t="shared" si="8"/>
        <v>0</v>
      </c>
      <c r="X32" s="86">
        <f>分析係数表!E35</f>
        <v>4.3787951741632962E-2</v>
      </c>
      <c r="Y32" s="192">
        <f t="shared" si="9"/>
        <v>0</v>
      </c>
    </row>
    <row r="33" spans="1:25">
      <c r="A33" s="10" t="s">
        <v>21</v>
      </c>
      <c r="B33" s="9" t="s">
        <v>38</v>
      </c>
      <c r="C33" s="101"/>
      <c r="D33" s="86">
        <f>投入係数表!D33</f>
        <v>7.4101519081141163E-4</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193">
        <f t="shared" si="8"/>
        <v>0</v>
      </c>
      <c r="X33" s="86">
        <f>分析係数表!E36</f>
        <v>1.4152245516969955E-2</v>
      </c>
      <c r="Y33" s="192">
        <f t="shared" si="9"/>
        <v>0</v>
      </c>
    </row>
    <row r="34" spans="1:25">
      <c r="A34" s="10" t="s">
        <v>22</v>
      </c>
      <c r="B34" s="9" t="s">
        <v>409</v>
      </c>
      <c r="C34" s="100"/>
      <c r="D34" s="86">
        <f>投入係数表!D34</f>
        <v>3.2419414597999262E-2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193">
        <f t="shared" si="8"/>
        <v>0</v>
      </c>
      <c r="X34" s="86">
        <f>分析係数表!E37</f>
        <v>6.9101643267789628E-2</v>
      </c>
      <c r="Y34" s="192">
        <f t="shared" si="9"/>
        <v>0</v>
      </c>
    </row>
    <row r="35" spans="1:25">
      <c r="A35" s="10" t="s">
        <v>23</v>
      </c>
      <c r="B35" s="9" t="s">
        <v>199</v>
      </c>
      <c r="C35" s="100"/>
      <c r="D35" s="86">
        <f>投入係数表!D35</f>
        <v>1.4820303816228233E-3</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193">
        <f t="shared" si="8"/>
        <v>0</v>
      </c>
      <c r="X35" s="86">
        <f>分析係数表!E38</f>
        <v>3.4218337111297577E-2</v>
      </c>
      <c r="Y35" s="192">
        <f t="shared" si="9"/>
        <v>0</v>
      </c>
    </row>
    <row r="36" spans="1:25">
      <c r="A36" s="10" t="s">
        <v>24</v>
      </c>
      <c r="B36" s="9" t="s">
        <v>39</v>
      </c>
      <c r="C36" s="100"/>
      <c r="D36" s="86">
        <f>投入係数表!D36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193">
        <f t="shared" si="8"/>
        <v>0</v>
      </c>
      <c r="X36" s="86">
        <f>分析係数表!E39</f>
        <v>5.4632803645743147E-2</v>
      </c>
      <c r="Y36" s="192">
        <f t="shared" si="9"/>
        <v>0</v>
      </c>
    </row>
    <row r="37" spans="1:25">
      <c r="A37" s="10" t="s">
        <v>25</v>
      </c>
      <c r="B37" s="9" t="s">
        <v>40</v>
      </c>
      <c r="C37" s="100"/>
      <c r="D37" s="86">
        <f>投入係数表!D37</f>
        <v>9.2626898851426453E-5</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193">
        <f t="shared" si="8"/>
        <v>0</v>
      </c>
      <c r="X37" s="86">
        <f>分析係数表!E40</f>
        <v>7.1051953968348291E-2</v>
      </c>
      <c r="Y37" s="192">
        <f t="shared" si="9"/>
        <v>0</v>
      </c>
    </row>
    <row r="38" spans="1:25">
      <c r="A38" s="10" t="s">
        <v>26</v>
      </c>
      <c r="B38" s="9" t="s">
        <v>285</v>
      </c>
      <c r="C38" s="100"/>
      <c r="D38" s="86">
        <f>投入係数表!D38</f>
        <v>0</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193">
        <f t="shared" si="8"/>
        <v>0</v>
      </c>
      <c r="X38" s="86">
        <f>分析係数表!E41</f>
        <v>9.872112035903656E-2</v>
      </c>
      <c r="Y38" s="192">
        <f t="shared" si="9"/>
        <v>0</v>
      </c>
    </row>
    <row r="39" spans="1:25">
      <c r="A39" s="10" t="s">
        <v>56</v>
      </c>
      <c r="B39" s="9" t="s">
        <v>391</v>
      </c>
      <c r="C39" s="100"/>
      <c r="D39" s="86">
        <f>投入係数表!D39</f>
        <v>9.2626898851426453E-5</v>
      </c>
      <c r="E39" s="87">
        <f>$C$6*D39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 t="shared" si="7"/>
        <v>0</v>
      </c>
      <c r="V39" s="97">
        <f>分析係数表!D42</f>
        <v>0.13686157986208444</v>
      </c>
      <c r="W39" s="193">
        <f t="shared" si="8"/>
        <v>0</v>
      </c>
      <c r="X39" s="86">
        <f>分析係数表!E42</f>
        <v>0.12798116275158378</v>
      </c>
      <c r="Y39" s="192">
        <f t="shared" si="9"/>
        <v>0</v>
      </c>
    </row>
    <row r="40" spans="1:25">
      <c r="A40" s="10" t="s">
        <v>200</v>
      </c>
      <c r="B40" s="9" t="s">
        <v>41</v>
      </c>
      <c r="C40" s="100"/>
      <c r="D40" s="86">
        <f>投入係数表!D40</f>
        <v>2.5379770285290849E-2</v>
      </c>
      <c r="E40" s="87">
        <f>$C$6*D40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 t="shared" si="7"/>
        <v>0</v>
      </c>
      <c r="V40" s="97">
        <f>分析係数表!D43</f>
        <v>0.11965406207615147</v>
      </c>
      <c r="W40" s="193">
        <f t="shared" si="8"/>
        <v>0</v>
      </c>
      <c r="X40" s="86">
        <f>分析係数表!E43</f>
        <v>0.10089499703022012</v>
      </c>
      <c r="Y40" s="192">
        <f t="shared" si="9"/>
        <v>0</v>
      </c>
    </row>
    <row r="41" spans="1:25">
      <c r="A41" s="10" t="s">
        <v>352</v>
      </c>
      <c r="B41" s="9" t="s">
        <v>42</v>
      </c>
      <c r="C41" s="100"/>
      <c r="D41" s="86">
        <f>投入係数表!D41</f>
        <v>9.2626898851426453E-5</v>
      </c>
      <c r="E41" s="87">
        <f>$C$6*D41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 t="shared" si="7"/>
        <v>0</v>
      </c>
      <c r="V41" s="97">
        <f>分析係数表!D44</f>
        <v>0.14406819380410243</v>
      </c>
      <c r="W41" s="193">
        <f t="shared" si="8"/>
        <v>0</v>
      </c>
      <c r="X41" s="86">
        <f>分析係数表!E44</f>
        <v>0.11993705213297758</v>
      </c>
      <c r="Y41" s="192">
        <f t="shared" si="9"/>
        <v>0</v>
      </c>
    </row>
    <row r="42" spans="1:25">
      <c r="A42" s="10" t="s">
        <v>353</v>
      </c>
      <c r="B42" s="9" t="s">
        <v>287</v>
      </c>
      <c r="C42" s="100"/>
      <c r="D42" s="86">
        <f>投入係数表!D42</f>
        <v>2.0377917747313821E-3</v>
      </c>
      <c r="E42" s="87">
        <f>$C$6*D42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 t="shared" si="7"/>
        <v>0</v>
      </c>
      <c r="V42" s="97">
        <f>分析係数表!D45</f>
        <v>0</v>
      </c>
      <c r="W42" s="193">
        <f t="shared" si="8"/>
        <v>0</v>
      </c>
      <c r="X42" s="86">
        <f>分析係数表!E45</f>
        <v>0</v>
      </c>
      <c r="Y42" s="192">
        <f t="shared" si="9"/>
        <v>0</v>
      </c>
    </row>
    <row r="43" spans="1:25">
      <c r="A43" s="10" t="s">
        <v>354</v>
      </c>
      <c r="B43" s="9" t="s">
        <v>288</v>
      </c>
      <c r="C43" s="100"/>
      <c r="D43" s="86">
        <f>投入係数表!D43</f>
        <v>2.6861800666913671E-3</v>
      </c>
      <c r="E43" s="87">
        <f>$C$6*D43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 t="shared" si="7"/>
        <v>0</v>
      </c>
      <c r="V43" s="97">
        <f>分析係数表!D46</f>
        <v>2.303242583452741E-3</v>
      </c>
      <c r="W43" s="193">
        <f t="shared" si="8"/>
        <v>0</v>
      </c>
      <c r="X43" s="86">
        <f>分析係数表!E46</f>
        <v>2.2926285623308391E-3</v>
      </c>
      <c r="Y43" s="192">
        <f t="shared" si="9"/>
        <v>0</v>
      </c>
    </row>
    <row r="44" spans="1:25">
      <c r="A44" s="216">
        <v>40</v>
      </c>
      <c r="B44" s="20" t="s">
        <v>156</v>
      </c>
      <c r="C44" s="224">
        <f>SUM(C5:C43)</f>
        <v>0</v>
      </c>
      <c r="D44" s="103">
        <f>投入係数表!D44</f>
        <v>0.24731381993330864</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90">
        <f>SUM(W5:W43)</f>
        <v>0</v>
      </c>
      <c r="X44" s="103">
        <f>分析係数表!E47</f>
        <v>5.7136770824146227E-2</v>
      </c>
      <c r="Y44" s="191">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256</v>
      </c>
      <c r="S2" s="5" t="s">
        <v>158</v>
      </c>
      <c r="U2" s="74" t="s">
        <v>216</v>
      </c>
      <c r="W2" s="5" t="s">
        <v>135</v>
      </c>
      <c r="Y2" s="5" t="s">
        <v>159</v>
      </c>
    </row>
    <row r="3" spans="1:25" ht="45">
      <c r="B3" s="75"/>
      <c r="C3" s="76" t="s">
        <v>234</v>
      </c>
      <c r="D3" s="76" t="s">
        <v>257</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投入係数表!E5</f>
        <v>0</v>
      </c>
      <c r="E5" s="87">
        <f t="shared" ref="E5:E38" si="0">$C$7*D5</f>
        <v>0</v>
      </c>
      <c r="F5" s="86">
        <f>分析係数表!C8</f>
        <v>0.16988323914406789</v>
      </c>
      <c r="G5" s="87">
        <f t="shared" ref="G5:G38" si="1">E5*F5</f>
        <v>0</v>
      </c>
      <c r="H5" s="87">
        <f t="array" ref="H5:H43">MMULT(逆行列係数!C5:AO43,'3'!G5:G43)</f>
        <v>0</v>
      </c>
      <c r="I5" s="87">
        <f t="shared" ref="I5:I38" si="2">C5+H5</f>
        <v>0</v>
      </c>
      <c r="J5" s="86">
        <f>分析係数表!G8</f>
        <v>0.11982810575688495</v>
      </c>
      <c r="K5" s="88">
        <f t="shared" ref="K5:K38" si="3">I5*J5</f>
        <v>0</v>
      </c>
      <c r="L5" s="89" t="s">
        <v>187</v>
      </c>
      <c r="M5" s="90" t="s">
        <v>187</v>
      </c>
      <c r="N5" s="91">
        <f>分析係数表!H8</f>
        <v>1.1007693311748612E-2</v>
      </c>
      <c r="O5" s="92">
        <f t="shared" ref="O5:O44" si="4">$M$44*N5</f>
        <v>0</v>
      </c>
      <c r="P5" s="86">
        <f>分析係数表!C8</f>
        <v>0.16988323914406789</v>
      </c>
      <c r="Q5" s="92">
        <f t="shared" ref="Q5:Q38" si="5">O5*P5</f>
        <v>0</v>
      </c>
      <c r="R5" s="93">
        <f t="array" ref="R5:R43">MMULT(逆行列係数!C5:AO43,'3'!Q5:Q43)</f>
        <v>0</v>
      </c>
      <c r="S5" s="94">
        <f t="shared" ref="S5:S38" si="6">I5+R5</f>
        <v>0</v>
      </c>
      <c r="T5" s="95">
        <f>分析係数表!F8</f>
        <v>0.4520504153237429</v>
      </c>
      <c r="U5" s="96">
        <f t="shared" ref="U5:U38" si="7">S5*T5</f>
        <v>0</v>
      </c>
      <c r="V5" s="97">
        <f>分析係数表!D8</f>
        <v>0.2736524906322878</v>
      </c>
      <c r="W5" s="193">
        <f t="shared" ref="W5:W43" si="8">ROUND(S5*V5,0)</f>
        <v>0</v>
      </c>
      <c r="X5" s="86">
        <f>分析係数表!E8</f>
        <v>4.6479574456934729E-2</v>
      </c>
      <c r="Y5" s="192">
        <f t="shared" ref="Y5:Y43" si="9">ROUND(S5*X5,0)</f>
        <v>0</v>
      </c>
    </row>
    <row r="6" spans="1:25">
      <c r="A6" s="10" t="s">
        <v>226</v>
      </c>
      <c r="B6" s="9" t="s">
        <v>274</v>
      </c>
      <c r="C6" s="100"/>
      <c r="D6" s="86">
        <f>投入係数表!E6</f>
        <v>1.9629653863770203E-4</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193">
        <f t="shared" si="8"/>
        <v>0</v>
      </c>
      <c r="X6" s="86">
        <f>分析係数表!E9</f>
        <v>0.11439422008151168</v>
      </c>
      <c r="Y6" s="192">
        <f t="shared" si="9"/>
        <v>0</v>
      </c>
    </row>
    <row r="7" spans="1:25">
      <c r="A7" s="10" t="s">
        <v>227</v>
      </c>
      <c r="B7" s="9" t="s">
        <v>275</v>
      </c>
      <c r="C7" s="85">
        <f>最終需要_まとめ!$C$8</f>
        <v>0</v>
      </c>
      <c r="D7" s="86">
        <f>投入係数表!E7</f>
        <v>3.7514449606316384E-2</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193">
        <f t="shared" si="8"/>
        <v>0</v>
      </c>
      <c r="X7" s="86">
        <f>分析係数表!E10</f>
        <v>2.6958057972911079E-2</v>
      </c>
      <c r="Y7" s="192">
        <f t="shared" si="9"/>
        <v>0</v>
      </c>
    </row>
    <row r="8" spans="1:25">
      <c r="A8" s="10" t="s">
        <v>228</v>
      </c>
      <c r="B8" s="9" t="s">
        <v>27</v>
      </c>
      <c r="C8" s="100"/>
      <c r="D8" s="86">
        <f>投入係数表!E8</f>
        <v>0</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193">
        <f t="shared" si="8"/>
        <v>0</v>
      </c>
      <c r="X8" s="86">
        <f>分析係数表!E11</f>
        <v>2.1852680950858117E-2</v>
      </c>
      <c r="Y8" s="192">
        <f t="shared" si="9"/>
        <v>0</v>
      </c>
    </row>
    <row r="9" spans="1:25">
      <c r="A9" s="10" t="s">
        <v>229</v>
      </c>
      <c r="B9" s="9" t="s">
        <v>196</v>
      </c>
      <c r="C9" s="100"/>
      <c r="D9" s="86">
        <f>投入係数表!E9</f>
        <v>0.1071124779166394</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193">
        <f t="shared" si="8"/>
        <v>0</v>
      </c>
      <c r="X9" s="86">
        <f>分析係数表!E12</f>
        <v>3.539948357013805E-2</v>
      </c>
      <c r="Y9" s="192">
        <f t="shared" si="9"/>
        <v>0</v>
      </c>
    </row>
    <row r="10" spans="1:25">
      <c r="A10" s="10" t="s">
        <v>230</v>
      </c>
      <c r="B10" s="9" t="s">
        <v>28</v>
      </c>
      <c r="C10" s="100"/>
      <c r="D10" s="86">
        <f>投入係数表!E10</f>
        <v>1.9564221684224302E-2</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193">
        <f t="shared" si="8"/>
        <v>0</v>
      </c>
      <c r="X10" s="86">
        <f>分析係数表!E13</f>
        <v>0.12199715046769498</v>
      </c>
      <c r="Y10" s="192">
        <f t="shared" si="9"/>
        <v>0</v>
      </c>
    </row>
    <row r="11" spans="1:25">
      <c r="A11" s="10" t="s">
        <v>231</v>
      </c>
      <c r="B11" s="9" t="s">
        <v>276</v>
      </c>
      <c r="C11" s="100"/>
      <c r="D11" s="86">
        <f>投入係数表!E11</f>
        <v>3.7296342341163386E-3</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193">
        <f t="shared" si="8"/>
        <v>0</v>
      </c>
      <c r="X11" s="86">
        <f>分析係数表!E14</f>
        <v>3.8130342673435243E-2</v>
      </c>
      <c r="Y11" s="192">
        <f t="shared" si="9"/>
        <v>0</v>
      </c>
    </row>
    <row r="12" spans="1:25">
      <c r="A12" s="10" t="s">
        <v>232</v>
      </c>
      <c r="B12" s="9" t="s">
        <v>29</v>
      </c>
      <c r="C12" s="100"/>
      <c r="D12" s="86">
        <f>投入係数表!E12</f>
        <v>1.1450631420532618E-2</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193">
        <f t="shared" si="8"/>
        <v>0</v>
      </c>
      <c r="X12" s="86">
        <f>分析係数表!E15</f>
        <v>1.8544573004253467E-2</v>
      </c>
      <c r="Y12" s="192">
        <f t="shared" si="9"/>
        <v>0</v>
      </c>
    </row>
    <row r="13" spans="1:25">
      <c r="A13" s="10" t="s">
        <v>233</v>
      </c>
      <c r="B13" s="9" t="s">
        <v>30</v>
      </c>
      <c r="C13" s="100"/>
      <c r="D13" s="86">
        <f>投入係数表!E13</f>
        <v>5.4788545006434167E-2</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193">
        <f t="shared" si="8"/>
        <v>0</v>
      </c>
      <c r="X13" s="86">
        <f>分析係数表!E16</f>
        <v>1.2952602682604767E-2</v>
      </c>
      <c r="Y13" s="192">
        <f t="shared" si="9"/>
        <v>0</v>
      </c>
    </row>
    <row r="14" spans="1:25">
      <c r="A14" s="10" t="s">
        <v>2</v>
      </c>
      <c r="B14" s="9" t="s">
        <v>388</v>
      </c>
      <c r="C14" s="100"/>
      <c r="D14" s="86">
        <f>投入係数表!E14</f>
        <v>1.5769155270562062E-2</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193">
        <f t="shared" si="8"/>
        <v>0</v>
      </c>
      <c r="X14" s="86">
        <f>分析係数表!E17</f>
        <v>4.2061277361062542E-2</v>
      </c>
      <c r="Y14" s="192">
        <f t="shared" si="9"/>
        <v>0</v>
      </c>
    </row>
    <row r="15" spans="1:25">
      <c r="A15" s="10" t="s">
        <v>3</v>
      </c>
      <c r="B15" s="9" t="s">
        <v>31</v>
      </c>
      <c r="C15" s="100"/>
      <c r="D15" s="86">
        <f>投入係数表!E15</f>
        <v>4.3621453030600448E-5</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193">
        <f t="shared" si="8"/>
        <v>0</v>
      </c>
      <c r="X15" s="86">
        <f>分析係数表!E18</f>
        <v>3.8178621954614265E-2</v>
      </c>
      <c r="Y15" s="192">
        <f t="shared" si="9"/>
        <v>0</v>
      </c>
    </row>
    <row r="16" spans="1:25">
      <c r="A16" s="10" t="s">
        <v>4</v>
      </c>
      <c r="B16" s="9" t="s">
        <v>32</v>
      </c>
      <c r="C16" s="100"/>
      <c r="D16" s="86">
        <f>投入係数表!E16</f>
        <v>3.0535017121420316E-4</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193">
        <f t="shared" si="8"/>
        <v>0</v>
      </c>
      <c r="X16" s="86">
        <f>分析係数表!E19</f>
        <v>8.1137788631236215E-3</v>
      </c>
      <c r="Y16" s="192">
        <f t="shared" si="9"/>
        <v>0</v>
      </c>
    </row>
    <row r="17" spans="1:25">
      <c r="A17" s="10" t="s">
        <v>5</v>
      </c>
      <c r="B17" s="9" t="s">
        <v>33</v>
      </c>
      <c r="C17" s="100"/>
      <c r="D17" s="86">
        <f>投入係数表!E17</f>
        <v>0</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193">
        <f t="shared" si="8"/>
        <v>0</v>
      </c>
      <c r="X17" s="86">
        <f>分析係数表!E20</f>
        <v>2.4562278789456368E-2</v>
      </c>
      <c r="Y17" s="192">
        <f t="shared" si="9"/>
        <v>0</v>
      </c>
    </row>
    <row r="18" spans="1:25">
      <c r="A18" s="10" t="s">
        <v>6</v>
      </c>
      <c r="B18" s="9" t="s">
        <v>34</v>
      </c>
      <c r="C18" s="100"/>
      <c r="D18" s="86">
        <f>投入係数表!E18</f>
        <v>1.7666688477393183E-3</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193">
        <f t="shared" si="8"/>
        <v>0</v>
      </c>
      <c r="X18" s="86">
        <f>分析係数表!E21</f>
        <v>5.4343995376178865E-2</v>
      </c>
      <c r="Y18" s="192">
        <f t="shared" si="9"/>
        <v>0</v>
      </c>
    </row>
    <row r="19" spans="1:25">
      <c r="A19" s="10" t="s">
        <v>7</v>
      </c>
      <c r="B19" s="9" t="s">
        <v>277</v>
      </c>
      <c r="C19" s="100"/>
      <c r="D19" s="86">
        <f>投入係数表!E19</f>
        <v>0</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193">
        <f t="shared" si="8"/>
        <v>0</v>
      </c>
      <c r="X19" s="86">
        <f>分析係数表!E22</f>
        <v>2.8940662878506891E-2</v>
      </c>
      <c r="Y19" s="192">
        <f t="shared" si="9"/>
        <v>0</v>
      </c>
    </row>
    <row r="20" spans="1:25">
      <c r="A20" s="10" t="s">
        <v>8</v>
      </c>
      <c r="B20" s="9" t="s">
        <v>278</v>
      </c>
      <c r="C20" s="100"/>
      <c r="D20" s="86">
        <f>投入係数表!E20</f>
        <v>0</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193">
        <f t="shared" si="8"/>
        <v>0</v>
      </c>
      <c r="X20" s="86">
        <f>分析係数表!E23</f>
        <v>3.4275414947972954E-2</v>
      </c>
      <c r="Y20" s="192">
        <f t="shared" si="9"/>
        <v>0</v>
      </c>
    </row>
    <row r="21" spans="1:25">
      <c r="A21" s="10" t="s">
        <v>9</v>
      </c>
      <c r="B21" s="9" t="s">
        <v>279</v>
      </c>
      <c r="C21" s="100"/>
      <c r="D21" s="86">
        <f>投入係数表!E21</f>
        <v>2.1810726515300224E-5</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193">
        <f t="shared" si="8"/>
        <v>0</v>
      </c>
      <c r="X21" s="86">
        <f>分析係数表!E24</f>
        <v>4.4933066139114755E-2</v>
      </c>
      <c r="Y21" s="192">
        <f t="shared" si="9"/>
        <v>0</v>
      </c>
    </row>
    <row r="22" spans="1:25">
      <c r="A22" s="10" t="s">
        <v>10</v>
      </c>
      <c r="B22" s="9" t="s">
        <v>280</v>
      </c>
      <c r="C22" s="100"/>
      <c r="D22" s="86">
        <f>投入係数表!E22</f>
        <v>0</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193">
        <f t="shared" si="8"/>
        <v>0</v>
      </c>
      <c r="X22" s="86">
        <f>分析係数表!E25</f>
        <v>3.4440766876912506E-2</v>
      </c>
      <c r="Y22" s="192">
        <f t="shared" si="9"/>
        <v>0</v>
      </c>
    </row>
    <row r="23" spans="1:25">
      <c r="A23" s="10" t="s">
        <v>11</v>
      </c>
      <c r="B23" s="9" t="s">
        <v>35</v>
      </c>
      <c r="C23" s="100"/>
      <c r="D23" s="86">
        <f>投入係数表!E23</f>
        <v>1.4176972234945147E-3</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193">
        <f t="shared" si="8"/>
        <v>0</v>
      </c>
      <c r="X23" s="86">
        <f>分析係数表!E26</f>
        <v>2.4685974681555249E-2</v>
      </c>
      <c r="Y23" s="192">
        <f t="shared" si="9"/>
        <v>0</v>
      </c>
    </row>
    <row r="24" spans="1:25">
      <c r="A24" s="10" t="s">
        <v>12</v>
      </c>
      <c r="B24" s="9" t="s">
        <v>389</v>
      </c>
      <c r="C24" s="100"/>
      <c r="D24" s="86">
        <f>投入係数表!E24</f>
        <v>4.3621453030600448E-5</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193">
        <f t="shared" si="8"/>
        <v>0</v>
      </c>
      <c r="X24" s="86">
        <f>分析係数表!E27</f>
        <v>2.2430380263578655E-2</v>
      </c>
      <c r="Y24" s="192">
        <f t="shared" si="9"/>
        <v>0</v>
      </c>
    </row>
    <row r="25" spans="1:25">
      <c r="A25" s="10" t="s">
        <v>13</v>
      </c>
      <c r="B25" s="9" t="s">
        <v>197</v>
      </c>
      <c r="C25" s="100"/>
      <c r="D25" s="86">
        <f>投入係数表!E25</f>
        <v>4.4537503544243059E-2</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193">
        <f t="shared" si="8"/>
        <v>0</v>
      </c>
      <c r="X25" s="86">
        <f>分析係数表!E28</f>
        <v>2.8133457885501985E-2</v>
      </c>
      <c r="Y25" s="192">
        <f t="shared" si="9"/>
        <v>0</v>
      </c>
    </row>
    <row r="26" spans="1:25">
      <c r="A26" s="10" t="s">
        <v>14</v>
      </c>
      <c r="B26" s="9" t="s">
        <v>55</v>
      </c>
      <c r="C26" s="100"/>
      <c r="D26" s="86">
        <f>投入係数表!E26</f>
        <v>6.3251106894370648E-3</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193">
        <f t="shared" si="8"/>
        <v>0</v>
      </c>
      <c r="X26" s="86">
        <f>分析係数表!E29</f>
        <v>6.1557890505000185E-2</v>
      </c>
      <c r="Y26" s="192">
        <f t="shared" si="9"/>
        <v>0</v>
      </c>
    </row>
    <row r="27" spans="1:25">
      <c r="A27" s="10" t="s">
        <v>15</v>
      </c>
      <c r="B27" s="9" t="s">
        <v>36</v>
      </c>
      <c r="C27" s="100"/>
      <c r="D27" s="86">
        <f>投入係数表!E27</f>
        <v>1.3086435909180135E-3</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193">
        <f t="shared" si="8"/>
        <v>0</v>
      </c>
      <c r="X27" s="86">
        <f>分析係数表!E30</f>
        <v>6.5897217034789901E-2</v>
      </c>
      <c r="Y27" s="192">
        <f t="shared" si="9"/>
        <v>0</v>
      </c>
    </row>
    <row r="28" spans="1:25">
      <c r="A28" s="10" t="s">
        <v>16</v>
      </c>
      <c r="B28" s="9" t="s">
        <v>198</v>
      </c>
      <c r="C28" s="100"/>
      <c r="D28" s="86">
        <f>投入係数表!E28</f>
        <v>5.0382778250343523E-3</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193">
        <f t="shared" si="8"/>
        <v>0</v>
      </c>
      <c r="X28" s="86">
        <f>分析係数表!E31</f>
        <v>6.5953615120199595E-3</v>
      </c>
      <c r="Y28" s="192">
        <f t="shared" si="9"/>
        <v>0</v>
      </c>
    </row>
    <row r="29" spans="1:25">
      <c r="A29" s="10" t="s">
        <v>17</v>
      </c>
      <c r="B29" s="9" t="s">
        <v>281</v>
      </c>
      <c r="C29" s="100"/>
      <c r="D29" s="86">
        <f>投入係数表!E29</f>
        <v>3.0535017121420316E-4</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193">
        <f t="shared" si="8"/>
        <v>0</v>
      </c>
      <c r="X29" s="86">
        <f>分析係数表!E32</f>
        <v>1.7896698615548455E-2</v>
      </c>
      <c r="Y29" s="192">
        <f t="shared" si="9"/>
        <v>0</v>
      </c>
    </row>
    <row r="30" spans="1:25">
      <c r="A30" s="10" t="s">
        <v>18</v>
      </c>
      <c r="B30" s="9" t="s">
        <v>282</v>
      </c>
      <c r="C30" s="100"/>
      <c r="D30" s="86">
        <f>投入係数表!E30</f>
        <v>0</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193">
        <f t="shared" si="8"/>
        <v>0</v>
      </c>
      <c r="X30" s="86">
        <f>分析係数表!E33</f>
        <v>6.2471900008991998E-2</v>
      </c>
      <c r="Y30" s="192">
        <f t="shared" si="9"/>
        <v>0</v>
      </c>
    </row>
    <row r="31" spans="1:25">
      <c r="A31" s="10" t="s">
        <v>19</v>
      </c>
      <c r="B31" s="9" t="s">
        <v>283</v>
      </c>
      <c r="C31" s="100"/>
      <c r="D31" s="86">
        <f>投入係数表!E31</f>
        <v>6.4079914501952065E-2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193">
        <f t="shared" si="8"/>
        <v>0</v>
      </c>
      <c r="X31" s="86">
        <f>分析係数表!E34</f>
        <v>0.14658203786750718</v>
      </c>
      <c r="Y31" s="192">
        <f t="shared" si="9"/>
        <v>0</v>
      </c>
    </row>
    <row r="32" spans="1:25">
      <c r="A32" s="10" t="s">
        <v>20</v>
      </c>
      <c r="B32" s="9" t="s">
        <v>37</v>
      </c>
      <c r="C32" s="100"/>
      <c r="D32" s="86">
        <f>投入係数表!E32</f>
        <v>1.0032934197038103E-2</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193">
        <f t="shared" si="8"/>
        <v>0</v>
      </c>
      <c r="X32" s="86">
        <f>分析係数表!E35</f>
        <v>4.3787951741632962E-2</v>
      </c>
      <c r="Y32" s="192">
        <f t="shared" si="9"/>
        <v>0</v>
      </c>
    </row>
    <row r="33" spans="1:25">
      <c r="A33" s="10" t="s">
        <v>21</v>
      </c>
      <c r="B33" s="9" t="s">
        <v>38</v>
      </c>
      <c r="C33" s="101"/>
      <c r="D33" s="86">
        <f>投入係数表!E33</f>
        <v>1.0032934197038103E-3</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193">
        <f t="shared" si="8"/>
        <v>0</v>
      </c>
      <c r="X33" s="86">
        <f>分析係数表!E36</f>
        <v>1.4152245516969955E-2</v>
      </c>
      <c r="Y33" s="192">
        <f t="shared" si="9"/>
        <v>0</v>
      </c>
    </row>
    <row r="34" spans="1:25">
      <c r="A34" s="10" t="s">
        <v>22</v>
      </c>
      <c r="B34" s="9" t="s">
        <v>409</v>
      </c>
      <c r="C34" s="100"/>
      <c r="D34" s="86">
        <f>投入係数表!E34</f>
        <v>2.2770398481973434E-2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193">
        <f t="shared" si="8"/>
        <v>0</v>
      </c>
      <c r="X34" s="86">
        <f>分析係数表!E37</f>
        <v>6.9101643267789628E-2</v>
      </c>
      <c r="Y34" s="192">
        <f t="shared" si="9"/>
        <v>0</v>
      </c>
    </row>
    <row r="35" spans="1:25">
      <c r="A35" s="10" t="s">
        <v>23</v>
      </c>
      <c r="B35" s="9" t="s">
        <v>199</v>
      </c>
      <c r="C35" s="100"/>
      <c r="D35" s="86">
        <f>投入係数表!E35</f>
        <v>5.0818992780649521E-3</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193">
        <f t="shared" si="8"/>
        <v>0</v>
      </c>
      <c r="X35" s="86">
        <f>分析係数表!E38</f>
        <v>3.4218337111297577E-2</v>
      </c>
      <c r="Y35" s="192">
        <f t="shared" si="9"/>
        <v>0</v>
      </c>
    </row>
    <row r="36" spans="1:25">
      <c r="A36" s="10" t="s">
        <v>24</v>
      </c>
      <c r="B36" s="9" t="s">
        <v>39</v>
      </c>
      <c r="C36" s="100"/>
      <c r="D36" s="86">
        <f>投入係数表!E36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193">
        <f t="shared" si="8"/>
        <v>0</v>
      </c>
      <c r="X36" s="86">
        <f>分析係数表!E39</f>
        <v>5.4632803645743147E-2</v>
      </c>
      <c r="Y36" s="192">
        <f t="shared" si="9"/>
        <v>0</v>
      </c>
    </row>
    <row r="37" spans="1:25">
      <c r="A37" s="10" t="s">
        <v>25</v>
      </c>
      <c r="B37" s="9" t="s">
        <v>40</v>
      </c>
      <c r="C37" s="100"/>
      <c r="D37" s="86">
        <f>投入係数表!E37</f>
        <v>0</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193">
        <f t="shared" si="8"/>
        <v>0</v>
      </c>
      <c r="X37" s="86">
        <f>分析係数表!E40</f>
        <v>7.1051953968348291E-2</v>
      </c>
      <c r="Y37" s="192">
        <f t="shared" si="9"/>
        <v>0</v>
      </c>
    </row>
    <row r="38" spans="1:25">
      <c r="A38" s="10" t="s">
        <v>26</v>
      </c>
      <c r="B38" s="9" t="s">
        <v>285</v>
      </c>
      <c r="C38" s="100"/>
      <c r="D38" s="86">
        <f>投入係数表!E38</f>
        <v>0</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193">
        <f t="shared" si="8"/>
        <v>0</v>
      </c>
      <c r="X38" s="86">
        <f>分析係数表!E41</f>
        <v>9.872112035903656E-2</v>
      </c>
      <c r="Y38" s="192">
        <f t="shared" si="9"/>
        <v>0</v>
      </c>
    </row>
    <row r="39" spans="1:25">
      <c r="A39" s="10" t="s">
        <v>56</v>
      </c>
      <c r="B39" s="9" t="s">
        <v>391</v>
      </c>
      <c r="C39" s="100"/>
      <c r="D39" s="86">
        <f>投入係数表!E39</f>
        <v>9.2913694955178965E-3</v>
      </c>
      <c r="E39" s="87">
        <f>$C$7*D39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S39*T39</f>
        <v>0</v>
      </c>
      <c r="V39" s="97">
        <f>分析係数表!D42</f>
        <v>0.13686157986208444</v>
      </c>
      <c r="W39" s="193">
        <f t="shared" si="8"/>
        <v>0</v>
      </c>
      <c r="X39" s="86">
        <f>分析係数表!E42</f>
        <v>0.12798116275158378</v>
      </c>
      <c r="Y39" s="192">
        <f t="shared" si="9"/>
        <v>0</v>
      </c>
    </row>
    <row r="40" spans="1:25">
      <c r="A40" s="10" t="s">
        <v>200</v>
      </c>
      <c r="B40" s="9" t="s">
        <v>41</v>
      </c>
      <c r="C40" s="100"/>
      <c r="D40" s="86">
        <f>投入係数表!E40</f>
        <v>2.2857641388034637E-2</v>
      </c>
      <c r="E40" s="87">
        <f>$C$7*D40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S40*T40</f>
        <v>0</v>
      </c>
      <c r="V40" s="97">
        <f>分析係数表!D43</f>
        <v>0.11965406207615147</v>
      </c>
      <c r="W40" s="193">
        <f t="shared" si="8"/>
        <v>0</v>
      </c>
      <c r="X40" s="86">
        <f>分析係数表!E43</f>
        <v>0.10089499703022012</v>
      </c>
      <c r="Y40" s="192">
        <f t="shared" si="9"/>
        <v>0</v>
      </c>
    </row>
    <row r="41" spans="1:25">
      <c r="A41" s="10" t="s">
        <v>352</v>
      </c>
      <c r="B41" s="9" t="s">
        <v>42</v>
      </c>
      <c r="C41" s="100"/>
      <c r="D41" s="86">
        <f>投入係数表!E41</f>
        <v>8.942397871273092E-4</v>
      </c>
      <c r="E41" s="87">
        <f>$C$7*D41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S41*T41</f>
        <v>0</v>
      </c>
      <c r="V41" s="97">
        <f>分析係数表!D44</f>
        <v>0.14406819380410243</v>
      </c>
      <c r="W41" s="193">
        <f t="shared" si="8"/>
        <v>0</v>
      </c>
      <c r="X41" s="86">
        <f>分析係数表!E44</f>
        <v>0.11993705213297758</v>
      </c>
      <c r="Y41" s="192">
        <f t="shared" si="9"/>
        <v>0</v>
      </c>
    </row>
    <row r="42" spans="1:25">
      <c r="A42" s="10" t="s">
        <v>353</v>
      </c>
      <c r="B42" s="9" t="s">
        <v>287</v>
      </c>
      <c r="C42" s="100"/>
      <c r="D42" s="86">
        <f>投入係数表!E42</f>
        <v>1.1777792318262122E-3</v>
      </c>
      <c r="E42" s="87">
        <f>$C$7*D42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S42*T42</f>
        <v>0</v>
      </c>
      <c r="V42" s="97">
        <f>分析係数表!D45</f>
        <v>0</v>
      </c>
      <c r="W42" s="193">
        <f t="shared" si="8"/>
        <v>0</v>
      </c>
      <c r="X42" s="86">
        <f>分析係数表!E45</f>
        <v>0</v>
      </c>
      <c r="Y42" s="192">
        <f t="shared" si="9"/>
        <v>0</v>
      </c>
    </row>
    <row r="43" spans="1:25">
      <c r="A43" s="10" t="s">
        <v>354</v>
      </c>
      <c r="B43" s="9" t="s">
        <v>288</v>
      </c>
      <c r="C43" s="100"/>
      <c r="D43" s="86">
        <f>投入係数表!E43</f>
        <v>7.1975397500490743E-3</v>
      </c>
      <c r="E43" s="87">
        <f>$C$7*D43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S43*T43</f>
        <v>0</v>
      </c>
      <c r="V43" s="97">
        <f>分析係数表!D46</f>
        <v>2.303242583452741E-3</v>
      </c>
      <c r="W43" s="193">
        <f t="shared" si="8"/>
        <v>0</v>
      </c>
      <c r="X43" s="86">
        <f>分析係数表!E46</f>
        <v>2.2926285623308391E-3</v>
      </c>
      <c r="Y43" s="192">
        <f t="shared" si="9"/>
        <v>0</v>
      </c>
    </row>
    <row r="44" spans="1:25">
      <c r="A44" s="216">
        <v>40</v>
      </c>
      <c r="B44" s="20" t="s">
        <v>156</v>
      </c>
      <c r="C44" s="224">
        <f>SUM(C5:C43)</f>
        <v>0</v>
      </c>
      <c r="D44" s="103">
        <f>投入係数表!E44</f>
        <v>0.4556260769046217</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23">
        <f t="shared" si="4"/>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90">
        <f>SUM(W5:W43)</f>
        <v>0</v>
      </c>
      <c r="X44" s="103">
        <f>分析係数表!E47</f>
        <v>5.7136770824146227E-2</v>
      </c>
      <c r="Y44" s="191">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314</v>
      </c>
      <c r="S2" s="5" t="s">
        <v>158</v>
      </c>
      <c r="U2" s="74" t="s">
        <v>216</v>
      </c>
      <c r="W2" s="5" t="s">
        <v>135</v>
      </c>
      <c r="Y2" s="5" t="s">
        <v>159</v>
      </c>
    </row>
    <row r="3" spans="1:25" ht="45">
      <c r="B3" s="75"/>
      <c r="C3" s="76" t="s">
        <v>234</v>
      </c>
      <c r="D3" s="76" t="s">
        <v>255</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投入係数表!F5</f>
        <v>0</v>
      </c>
      <c r="E5" s="87">
        <f t="shared" ref="E5:E38" si="0">$C$8*D5</f>
        <v>0</v>
      </c>
      <c r="F5" s="86">
        <f>分析係数表!C8</f>
        <v>0.16988323914406789</v>
      </c>
      <c r="G5" s="87">
        <f t="shared" ref="G5:G38" si="1">E5*F5</f>
        <v>0</v>
      </c>
      <c r="H5" s="87">
        <f t="array" ref="H5:H43">MMULT(逆行列係数!C5:AO43,'4'!G5:G43)</f>
        <v>0</v>
      </c>
      <c r="I5" s="87">
        <f t="shared" ref="I5:I38" si="2">C5+H5</f>
        <v>0</v>
      </c>
      <c r="J5" s="86">
        <f>分析係数表!G8</f>
        <v>0.11982810575688495</v>
      </c>
      <c r="K5" s="88">
        <f t="shared" ref="K5:K38" si="3">I5*J5</f>
        <v>0</v>
      </c>
      <c r="L5" s="89" t="s">
        <v>186</v>
      </c>
      <c r="M5" s="90" t="s">
        <v>186</v>
      </c>
      <c r="N5" s="91">
        <f>分析係数表!H8</f>
        <v>1.1007693311748612E-2</v>
      </c>
      <c r="O5" s="92">
        <f t="shared" ref="O5:O43" si="4">$M$44*N5</f>
        <v>0</v>
      </c>
      <c r="P5" s="86">
        <f>分析係数表!C8</f>
        <v>0.16988323914406789</v>
      </c>
      <c r="Q5" s="92">
        <f t="shared" ref="Q5:Q38" si="5">O5*P5</f>
        <v>0</v>
      </c>
      <c r="R5" s="93">
        <f t="array" ref="R5:R43">MMULT(逆行列係数!C5:AO43,'4'!Q5:Q43)</f>
        <v>0</v>
      </c>
      <c r="S5" s="94">
        <f t="shared" ref="S5:S38" si="6">I5+R5</f>
        <v>0</v>
      </c>
      <c r="T5" s="95">
        <f>分析係数表!F8</f>
        <v>0.4520504153237429</v>
      </c>
      <c r="U5" s="96">
        <f t="shared" ref="U5:U43" si="7">S5*T5</f>
        <v>0</v>
      </c>
      <c r="V5" s="97">
        <f>分析係数表!D8</f>
        <v>0.2736524906322878</v>
      </c>
      <c r="W5" s="193">
        <f t="shared" ref="W5:W43" si="8">ROUND(S5*V5,0)</f>
        <v>0</v>
      </c>
      <c r="X5" s="86">
        <f>分析係数表!E8</f>
        <v>4.6479574456934729E-2</v>
      </c>
      <c r="Y5" s="192">
        <f t="shared" ref="Y5:Y43" si="9">ROUND(S5*X5,0)</f>
        <v>0</v>
      </c>
    </row>
    <row r="6" spans="1:25">
      <c r="A6" s="10" t="s">
        <v>226</v>
      </c>
      <c r="B6" s="9" t="s">
        <v>274</v>
      </c>
      <c r="C6" s="100"/>
      <c r="D6" s="86">
        <f>投入係数表!F6</f>
        <v>0</v>
      </c>
      <c r="E6" s="87">
        <f t="shared" si="0"/>
        <v>0</v>
      </c>
      <c r="F6" s="86">
        <f>分析係数表!C9</f>
        <v>0.40976645435244163</v>
      </c>
      <c r="G6" s="87">
        <f t="shared" si="1"/>
        <v>0</v>
      </c>
      <c r="H6" s="87">
        <v>0</v>
      </c>
      <c r="I6" s="87">
        <f t="shared" si="2"/>
        <v>0</v>
      </c>
      <c r="J6" s="86">
        <f>分析係数表!G9</f>
        <v>0.27278621711745094</v>
      </c>
      <c r="K6" s="88">
        <f t="shared" si="3"/>
        <v>0</v>
      </c>
      <c r="L6" s="89"/>
      <c r="M6" s="90"/>
      <c r="N6" s="91">
        <f>分析係数表!H9</f>
        <v>5.6766522140644718E-4</v>
      </c>
      <c r="O6" s="92">
        <f t="shared" si="4"/>
        <v>0</v>
      </c>
      <c r="P6" s="86">
        <f>分析係数表!C9</f>
        <v>0.40976645435244163</v>
      </c>
      <c r="Q6" s="92">
        <f t="shared" si="5"/>
        <v>0</v>
      </c>
      <c r="R6" s="93">
        <v>0</v>
      </c>
      <c r="S6" s="94">
        <f t="shared" si="6"/>
        <v>0</v>
      </c>
      <c r="T6" s="95">
        <f>分析係数表!F9</f>
        <v>0.74407187847350875</v>
      </c>
      <c r="U6" s="96">
        <f t="shared" si="7"/>
        <v>0</v>
      </c>
      <c r="V6" s="97">
        <f>分析係数表!D9</f>
        <v>0.14440533530937386</v>
      </c>
      <c r="W6" s="193">
        <f t="shared" si="8"/>
        <v>0</v>
      </c>
      <c r="X6" s="86">
        <f>分析係数表!E9</f>
        <v>0.11439422008151168</v>
      </c>
      <c r="Y6" s="192">
        <f t="shared" si="9"/>
        <v>0</v>
      </c>
    </row>
    <row r="7" spans="1:25">
      <c r="A7" s="10" t="s">
        <v>227</v>
      </c>
      <c r="B7" s="9" t="s">
        <v>275</v>
      </c>
      <c r="C7" s="100"/>
      <c r="D7" s="86">
        <f>投入係数表!F7</f>
        <v>0</v>
      </c>
      <c r="E7" s="87">
        <f t="shared" si="0"/>
        <v>0</v>
      </c>
      <c r="F7" s="86">
        <f>分析係数表!C10</f>
        <v>0.68007710705743762</v>
      </c>
      <c r="G7" s="87">
        <f t="shared" si="1"/>
        <v>0</v>
      </c>
      <c r="H7" s="87">
        <v>0</v>
      </c>
      <c r="I7" s="87">
        <f t="shared" si="2"/>
        <v>0</v>
      </c>
      <c r="J7" s="86">
        <f>分析係数表!G10</f>
        <v>0.17854260725424764</v>
      </c>
      <c r="K7" s="88">
        <f t="shared" si="3"/>
        <v>0</v>
      </c>
      <c r="L7" s="89"/>
      <c r="M7" s="90"/>
      <c r="N7" s="91">
        <f>分析係数表!H10</f>
        <v>1.290834700219075E-3</v>
      </c>
      <c r="O7" s="92">
        <f t="shared" si="4"/>
        <v>0</v>
      </c>
      <c r="P7" s="86">
        <f>分析係数表!C10</f>
        <v>0.68007710705743762</v>
      </c>
      <c r="Q7" s="92">
        <f t="shared" si="5"/>
        <v>0</v>
      </c>
      <c r="R7" s="93">
        <v>0</v>
      </c>
      <c r="S7" s="94">
        <f t="shared" si="6"/>
        <v>0</v>
      </c>
      <c r="T7" s="95">
        <f>分析係数表!F10</f>
        <v>0.51654343606185527</v>
      </c>
      <c r="U7" s="96">
        <f t="shared" si="7"/>
        <v>0</v>
      </c>
      <c r="V7" s="97">
        <f>分析係数表!D10</f>
        <v>9.7799297694606213E-2</v>
      </c>
      <c r="W7" s="193">
        <f t="shared" si="8"/>
        <v>0</v>
      </c>
      <c r="X7" s="86">
        <f>分析係数表!E10</f>
        <v>2.6958057972911079E-2</v>
      </c>
      <c r="Y7" s="192">
        <f t="shared" si="9"/>
        <v>0</v>
      </c>
    </row>
    <row r="8" spans="1:25">
      <c r="A8" s="10" t="s">
        <v>228</v>
      </c>
      <c r="B8" s="9" t="s">
        <v>27</v>
      </c>
      <c r="C8" s="85">
        <f>最終需要_まとめ!C9</f>
        <v>0</v>
      </c>
      <c r="D8" s="86">
        <f>投入係数表!F8</f>
        <v>4.263937746508901E-4</v>
      </c>
      <c r="E8" s="87">
        <f t="shared" si="0"/>
        <v>0</v>
      </c>
      <c r="F8" s="86">
        <f>分析係数表!C11</f>
        <v>2.1147201560344109E-2</v>
      </c>
      <c r="G8" s="87">
        <f t="shared" si="1"/>
        <v>0</v>
      </c>
      <c r="H8" s="87">
        <v>0</v>
      </c>
      <c r="I8" s="87">
        <f t="shared" si="2"/>
        <v>0</v>
      </c>
      <c r="J8" s="86">
        <f>分析係数表!G11</f>
        <v>0.2349962690544718</v>
      </c>
      <c r="K8" s="88">
        <f t="shared" si="3"/>
        <v>0</v>
      </c>
      <c r="L8" s="89"/>
      <c r="M8" s="90"/>
      <c r="N8" s="91">
        <f>分析係数表!H11</f>
        <v>-2.2238602446561594E-5</v>
      </c>
      <c r="O8" s="92">
        <f t="shared" si="4"/>
        <v>0</v>
      </c>
      <c r="P8" s="86">
        <f>分析係数表!C11</f>
        <v>2.1147201560344109E-2</v>
      </c>
      <c r="Q8" s="92">
        <f t="shared" si="5"/>
        <v>0</v>
      </c>
      <c r="R8" s="93">
        <v>0</v>
      </c>
      <c r="S8" s="94">
        <f t="shared" si="6"/>
        <v>0</v>
      </c>
      <c r="T8" s="95">
        <f>分析係数表!F11</f>
        <v>0.38828483104146677</v>
      </c>
      <c r="U8" s="96">
        <f t="shared" si="7"/>
        <v>0</v>
      </c>
      <c r="V8" s="97">
        <f>分析係数表!D11</f>
        <v>2.238567316917173E-2</v>
      </c>
      <c r="W8" s="193">
        <f t="shared" si="8"/>
        <v>0</v>
      </c>
      <c r="X8" s="86">
        <f>分析係数表!E11</f>
        <v>2.1852680950858117E-2</v>
      </c>
      <c r="Y8" s="192">
        <f t="shared" si="9"/>
        <v>0</v>
      </c>
    </row>
    <row r="9" spans="1:25">
      <c r="A9" s="10" t="s">
        <v>229</v>
      </c>
      <c r="B9" s="9" t="s">
        <v>196</v>
      </c>
      <c r="C9" s="100"/>
      <c r="D9" s="86">
        <f>投入係数表!F9</f>
        <v>0</v>
      </c>
      <c r="E9" s="87">
        <f t="shared" si="0"/>
        <v>0</v>
      </c>
      <c r="F9" s="86">
        <f>分析係数表!C12</f>
        <v>0.26979296775158057</v>
      </c>
      <c r="G9" s="87">
        <f t="shared" si="1"/>
        <v>0</v>
      </c>
      <c r="H9" s="87">
        <v>0</v>
      </c>
      <c r="I9" s="87">
        <f t="shared" si="2"/>
        <v>0</v>
      </c>
      <c r="J9" s="86">
        <f>分析係数表!G12</f>
        <v>0.14399966915404239</v>
      </c>
      <c r="K9" s="88">
        <f t="shared" si="3"/>
        <v>0</v>
      </c>
      <c r="L9" s="89"/>
      <c r="M9" s="90"/>
      <c r="N9" s="91">
        <f>分析係数表!H12</f>
        <v>8.4790563397567215E-2</v>
      </c>
      <c r="O9" s="92">
        <f t="shared" si="4"/>
        <v>0</v>
      </c>
      <c r="P9" s="86">
        <f>分析係数表!C12</f>
        <v>0.26979296775158057</v>
      </c>
      <c r="Q9" s="92">
        <f t="shared" si="5"/>
        <v>0</v>
      </c>
      <c r="R9" s="93">
        <v>0</v>
      </c>
      <c r="S9" s="94">
        <f t="shared" si="6"/>
        <v>0</v>
      </c>
      <c r="T9" s="95">
        <f>分析係数表!F12</f>
        <v>0.33481714299007204</v>
      </c>
      <c r="U9" s="96">
        <f t="shared" si="7"/>
        <v>0</v>
      </c>
      <c r="V9" s="97">
        <f>分析係数表!D12</f>
        <v>3.7088865741159563E-2</v>
      </c>
      <c r="W9" s="193">
        <f t="shared" si="8"/>
        <v>0</v>
      </c>
      <c r="X9" s="86">
        <f>分析係数表!E12</f>
        <v>3.539948357013805E-2</v>
      </c>
      <c r="Y9" s="192">
        <f t="shared" si="9"/>
        <v>0</v>
      </c>
    </row>
    <row r="10" spans="1:25">
      <c r="A10" s="10" t="s">
        <v>230</v>
      </c>
      <c r="B10" s="9" t="s">
        <v>28</v>
      </c>
      <c r="C10" s="100"/>
      <c r="D10" s="86">
        <f>投入係数表!F10</f>
        <v>4.6903315211597914E-3</v>
      </c>
      <c r="E10" s="87">
        <f t="shared" si="0"/>
        <v>0</v>
      </c>
      <c r="F10" s="86">
        <f>分析係数表!C13</f>
        <v>6.684233532602335E-2</v>
      </c>
      <c r="G10" s="87">
        <f t="shared" si="1"/>
        <v>0</v>
      </c>
      <c r="H10" s="87">
        <v>0</v>
      </c>
      <c r="I10" s="87">
        <f t="shared" si="2"/>
        <v>0</v>
      </c>
      <c r="J10" s="86">
        <f>分析係数表!G13</f>
        <v>0.23596605339775753</v>
      </c>
      <c r="K10" s="88">
        <f t="shared" si="3"/>
        <v>0</v>
      </c>
      <c r="L10" s="89"/>
      <c r="M10" s="90"/>
      <c r="N10" s="91">
        <f>分析係数表!H13</f>
        <v>1.6879182236800124E-2</v>
      </c>
      <c r="O10" s="92">
        <f t="shared" si="4"/>
        <v>0</v>
      </c>
      <c r="P10" s="86">
        <f>分析係数表!C13</f>
        <v>6.684233532602335E-2</v>
      </c>
      <c r="Q10" s="92">
        <f t="shared" si="5"/>
        <v>0</v>
      </c>
      <c r="R10" s="93">
        <v>0</v>
      </c>
      <c r="S10" s="94">
        <f t="shared" si="6"/>
        <v>0</v>
      </c>
      <c r="T10" s="95">
        <f>分析係数表!F13</f>
        <v>0.36934894381465649</v>
      </c>
      <c r="U10" s="96">
        <f t="shared" si="7"/>
        <v>0</v>
      </c>
      <c r="V10" s="97">
        <f>分析係数表!D13</f>
        <v>0.1651861487951434</v>
      </c>
      <c r="W10" s="193">
        <f t="shared" si="8"/>
        <v>0</v>
      </c>
      <c r="X10" s="86">
        <f>分析係数表!E13</f>
        <v>0.12199715046769498</v>
      </c>
      <c r="Y10" s="192">
        <f t="shared" si="9"/>
        <v>0</v>
      </c>
    </row>
    <row r="11" spans="1:25">
      <c r="A11" s="10" t="s">
        <v>231</v>
      </c>
      <c r="B11" s="9" t="s">
        <v>276</v>
      </c>
      <c r="C11" s="100"/>
      <c r="D11" s="86">
        <f>投入係数表!F11</f>
        <v>2.664961091568063E-3</v>
      </c>
      <c r="E11" s="87">
        <f t="shared" si="0"/>
        <v>0</v>
      </c>
      <c r="F11" s="86">
        <f>分析係数表!C14</f>
        <v>0.21710827927701792</v>
      </c>
      <c r="G11" s="87">
        <f t="shared" si="1"/>
        <v>0</v>
      </c>
      <c r="H11" s="87">
        <v>0</v>
      </c>
      <c r="I11" s="87">
        <f t="shared" si="2"/>
        <v>0</v>
      </c>
      <c r="J11" s="86">
        <f>分析係数表!G14</f>
        <v>0.17574790290253137</v>
      </c>
      <c r="K11" s="88">
        <f t="shared" si="3"/>
        <v>0</v>
      </c>
      <c r="L11" s="89"/>
      <c r="M11" s="90"/>
      <c r="N11" s="91">
        <f>分析係数表!H14</f>
        <v>1.1225515443921091E-3</v>
      </c>
      <c r="O11" s="92">
        <f t="shared" si="4"/>
        <v>0</v>
      </c>
      <c r="P11" s="86">
        <f>分析係数表!C14</f>
        <v>0.21710827927701792</v>
      </c>
      <c r="Q11" s="92">
        <f t="shared" si="5"/>
        <v>0</v>
      </c>
      <c r="R11" s="93">
        <v>0</v>
      </c>
      <c r="S11" s="94">
        <f t="shared" si="6"/>
        <v>0</v>
      </c>
      <c r="T11" s="95">
        <f>分析係数表!F14</f>
        <v>0.32729567218469302</v>
      </c>
      <c r="U11" s="96">
        <f t="shared" si="7"/>
        <v>0</v>
      </c>
      <c r="V11" s="97">
        <f>分析係数表!D14</f>
        <v>4.5196804531672026E-2</v>
      </c>
      <c r="W11" s="193">
        <f t="shared" si="8"/>
        <v>0</v>
      </c>
      <c r="X11" s="86">
        <f>分析係数表!E14</f>
        <v>3.8130342673435243E-2</v>
      </c>
      <c r="Y11" s="192">
        <f t="shared" si="9"/>
        <v>0</v>
      </c>
    </row>
    <row r="12" spans="1:25">
      <c r="A12" s="10" t="s">
        <v>232</v>
      </c>
      <c r="B12" s="9" t="s">
        <v>29</v>
      </c>
      <c r="C12" s="100"/>
      <c r="D12" s="86">
        <f>投入係数表!F12</f>
        <v>2.0466901183242726E-2</v>
      </c>
      <c r="E12" s="87">
        <f t="shared" si="0"/>
        <v>0</v>
      </c>
      <c r="F12" s="86">
        <f>分析係数表!C15</f>
        <v>0.1777237835164599</v>
      </c>
      <c r="G12" s="87">
        <f t="shared" si="1"/>
        <v>0</v>
      </c>
      <c r="H12" s="87">
        <v>0</v>
      </c>
      <c r="I12" s="87">
        <f t="shared" si="2"/>
        <v>0</v>
      </c>
      <c r="J12" s="86">
        <f>分析係数表!G15</f>
        <v>0.10387096116118634</v>
      </c>
      <c r="K12" s="88">
        <f t="shared" si="3"/>
        <v>0</v>
      </c>
      <c r="L12" s="89"/>
      <c r="M12" s="90"/>
      <c r="N12" s="91">
        <f>分析係数表!H15</f>
        <v>7.5144901505810619E-3</v>
      </c>
      <c r="O12" s="92">
        <f t="shared" si="4"/>
        <v>0</v>
      </c>
      <c r="P12" s="86">
        <f>分析係数表!C15</f>
        <v>0.1777237835164599</v>
      </c>
      <c r="Q12" s="92">
        <f t="shared" si="5"/>
        <v>0</v>
      </c>
      <c r="R12" s="93">
        <v>0</v>
      </c>
      <c r="S12" s="94">
        <f t="shared" si="6"/>
        <v>0</v>
      </c>
      <c r="T12" s="95">
        <f>分析係数表!F15</f>
        <v>0.33005409485469872</v>
      </c>
      <c r="U12" s="96">
        <f t="shared" si="7"/>
        <v>0</v>
      </c>
      <c r="V12" s="97">
        <f>分析係数表!D15</f>
        <v>1.862209422908882E-2</v>
      </c>
      <c r="W12" s="193">
        <f t="shared" si="8"/>
        <v>0</v>
      </c>
      <c r="X12" s="86">
        <f>分析係数表!E15</f>
        <v>1.8544573004253467E-2</v>
      </c>
      <c r="Y12" s="192">
        <f t="shared" si="9"/>
        <v>0</v>
      </c>
    </row>
    <row r="13" spans="1:25">
      <c r="A13" s="10" t="s">
        <v>233</v>
      </c>
      <c r="B13" s="9" t="s">
        <v>30</v>
      </c>
      <c r="C13" s="100"/>
      <c r="D13" s="86">
        <f>投入係数表!F13</f>
        <v>0.12935721138471379</v>
      </c>
      <c r="E13" s="87">
        <f t="shared" si="0"/>
        <v>0</v>
      </c>
      <c r="F13" s="86">
        <f>分析係数表!C16</f>
        <v>0.12368252551663639</v>
      </c>
      <c r="G13" s="87">
        <f t="shared" si="1"/>
        <v>0</v>
      </c>
      <c r="H13" s="87">
        <v>0</v>
      </c>
      <c r="I13" s="87">
        <f t="shared" si="2"/>
        <v>0</v>
      </c>
      <c r="J13" s="86">
        <f>分析係数表!G16</f>
        <v>1.9772048092292722E-2</v>
      </c>
      <c r="K13" s="88">
        <f t="shared" si="3"/>
        <v>0</v>
      </c>
      <c r="L13" s="89"/>
      <c r="M13" s="90"/>
      <c r="N13" s="91">
        <f>分析係数表!H16</f>
        <v>1.7113434381227897E-2</v>
      </c>
      <c r="O13" s="92">
        <f t="shared" si="4"/>
        <v>0</v>
      </c>
      <c r="P13" s="86">
        <f>分析係数表!C16</f>
        <v>0.12368252551663639</v>
      </c>
      <c r="Q13" s="92">
        <f t="shared" si="5"/>
        <v>0</v>
      </c>
      <c r="R13" s="93">
        <v>0</v>
      </c>
      <c r="S13" s="94">
        <f t="shared" si="6"/>
        <v>0</v>
      </c>
      <c r="T13" s="95">
        <f>分析係数表!F16</f>
        <v>0.17086837167280561</v>
      </c>
      <c r="U13" s="96">
        <f t="shared" si="7"/>
        <v>0</v>
      </c>
      <c r="V13" s="97">
        <f>分析係数表!D16</f>
        <v>1.2952602682604767E-2</v>
      </c>
      <c r="W13" s="193">
        <f t="shared" si="8"/>
        <v>0</v>
      </c>
      <c r="X13" s="86">
        <f>分析係数表!E16</f>
        <v>1.2952602682604767E-2</v>
      </c>
      <c r="Y13" s="192">
        <f t="shared" si="9"/>
        <v>0</v>
      </c>
    </row>
    <row r="14" spans="1:25">
      <c r="A14" s="10" t="s">
        <v>2</v>
      </c>
      <c r="B14" s="9" t="s">
        <v>388</v>
      </c>
      <c r="C14" s="100"/>
      <c r="D14" s="86">
        <f>投入係数表!F14</f>
        <v>7.1420957254024094E-3</v>
      </c>
      <c r="E14" s="87">
        <f t="shared" si="0"/>
        <v>0</v>
      </c>
      <c r="F14" s="86">
        <f>分析係数表!C17</f>
        <v>0.19283956701830429</v>
      </c>
      <c r="G14" s="87">
        <f t="shared" si="1"/>
        <v>0</v>
      </c>
      <c r="H14" s="87">
        <v>0</v>
      </c>
      <c r="I14" s="87">
        <f t="shared" si="2"/>
        <v>0</v>
      </c>
      <c r="J14" s="86">
        <f>分析係数表!G17</f>
        <v>0.23402763404868787</v>
      </c>
      <c r="K14" s="88">
        <f t="shared" si="3"/>
        <v>0</v>
      </c>
      <c r="L14" s="89"/>
      <c r="M14" s="90"/>
      <c r="N14" s="91">
        <f>分析係数表!H17</f>
        <v>3.1766349957435482E-3</v>
      </c>
      <c r="O14" s="92">
        <f t="shared" si="4"/>
        <v>0</v>
      </c>
      <c r="P14" s="86">
        <f>分析係数表!C17</f>
        <v>0.19283956701830429</v>
      </c>
      <c r="Q14" s="92">
        <f t="shared" si="5"/>
        <v>0</v>
      </c>
      <c r="R14" s="93">
        <v>0</v>
      </c>
      <c r="S14" s="94">
        <f t="shared" si="6"/>
        <v>0</v>
      </c>
      <c r="T14" s="95">
        <f>分析係数表!F17</f>
        <v>0.36995154049829787</v>
      </c>
      <c r="U14" s="96">
        <f t="shared" si="7"/>
        <v>0</v>
      </c>
      <c r="V14" s="97">
        <f>分析係数表!D17</f>
        <v>4.4453920652026524E-2</v>
      </c>
      <c r="W14" s="193">
        <f t="shared" si="8"/>
        <v>0</v>
      </c>
      <c r="X14" s="86">
        <f>分析係数表!E17</f>
        <v>4.2061277361062542E-2</v>
      </c>
      <c r="Y14" s="192">
        <f t="shared" si="9"/>
        <v>0</v>
      </c>
    </row>
    <row r="15" spans="1:25">
      <c r="A15" s="10" t="s">
        <v>3</v>
      </c>
      <c r="B15" s="9" t="s">
        <v>31</v>
      </c>
      <c r="C15" s="100"/>
      <c r="D15" s="86">
        <f>投入係数表!F15</f>
        <v>0</v>
      </c>
      <c r="E15" s="87">
        <f t="shared" si="0"/>
        <v>0</v>
      </c>
      <c r="F15" s="86">
        <f>分析係数表!C18</f>
        <v>0.30630539049432115</v>
      </c>
      <c r="G15" s="87">
        <f t="shared" si="1"/>
        <v>0</v>
      </c>
      <c r="H15" s="87">
        <v>0</v>
      </c>
      <c r="I15" s="87">
        <f t="shared" si="2"/>
        <v>0</v>
      </c>
      <c r="J15" s="86">
        <f>分析係数表!G18</f>
        <v>0.21755179396051724</v>
      </c>
      <c r="K15" s="88">
        <f t="shared" si="3"/>
        <v>0</v>
      </c>
      <c r="L15" s="89"/>
      <c r="M15" s="90"/>
      <c r="N15" s="91">
        <f>分析係数表!H18</f>
        <v>5.3704565311248737E-4</v>
      </c>
      <c r="O15" s="92">
        <f t="shared" si="4"/>
        <v>0</v>
      </c>
      <c r="P15" s="86">
        <f>分析係数表!C18</f>
        <v>0.30630539049432115</v>
      </c>
      <c r="Q15" s="92">
        <f t="shared" si="5"/>
        <v>0</v>
      </c>
      <c r="R15" s="93">
        <v>0</v>
      </c>
      <c r="S15" s="94">
        <f t="shared" si="6"/>
        <v>0</v>
      </c>
      <c r="T15" s="95">
        <f>分析係数表!F18</f>
        <v>0.4635011306393737</v>
      </c>
      <c r="U15" s="96">
        <f t="shared" si="7"/>
        <v>0</v>
      </c>
      <c r="V15" s="97">
        <f>分析係数表!D18</f>
        <v>4.1488554421314744E-2</v>
      </c>
      <c r="W15" s="193">
        <f t="shared" si="8"/>
        <v>0</v>
      </c>
      <c r="X15" s="86">
        <f>分析係数表!E18</f>
        <v>3.8178621954614265E-2</v>
      </c>
      <c r="Y15" s="192">
        <f t="shared" si="9"/>
        <v>0</v>
      </c>
    </row>
    <row r="16" spans="1:25">
      <c r="A16" s="10" t="s">
        <v>4</v>
      </c>
      <c r="B16" s="9" t="s">
        <v>32</v>
      </c>
      <c r="C16" s="100"/>
      <c r="D16" s="86">
        <f>投入係数表!F16</f>
        <v>7.4618910563905769E-4</v>
      </c>
      <c r="E16" s="87">
        <f t="shared" si="0"/>
        <v>0</v>
      </c>
      <c r="F16" s="86">
        <f>分析係数表!C19</f>
        <v>0.36966314955627488</v>
      </c>
      <c r="G16" s="87">
        <f t="shared" si="1"/>
        <v>0</v>
      </c>
      <c r="H16" s="87">
        <v>0</v>
      </c>
      <c r="I16" s="87">
        <f t="shared" si="2"/>
        <v>0</v>
      </c>
      <c r="J16" s="86">
        <f>分析係数表!G19</f>
        <v>4.2381117789262797E-2</v>
      </c>
      <c r="K16" s="88">
        <f t="shared" si="3"/>
        <v>0</v>
      </c>
      <c r="L16" s="89"/>
      <c r="M16" s="90"/>
      <c r="N16" s="91">
        <f>分析係数表!H19</f>
        <v>-1.254655481313475E-4</v>
      </c>
      <c r="O16" s="92">
        <f t="shared" si="4"/>
        <v>0</v>
      </c>
      <c r="P16" s="86">
        <f>分析係数表!C19</f>
        <v>0.36966314955627488</v>
      </c>
      <c r="Q16" s="92">
        <f t="shared" si="5"/>
        <v>0</v>
      </c>
      <c r="R16" s="93">
        <v>0</v>
      </c>
      <c r="S16" s="94">
        <f t="shared" si="6"/>
        <v>0</v>
      </c>
      <c r="T16" s="95">
        <f>分析係数表!F19</f>
        <v>0.17645477862102601</v>
      </c>
      <c r="U16" s="96">
        <f t="shared" si="7"/>
        <v>0</v>
      </c>
      <c r="V16" s="97">
        <f>分析係数表!D19</f>
        <v>8.3109656186295868E-3</v>
      </c>
      <c r="W16" s="193">
        <f t="shared" si="8"/>
        <v>0</v>
      </c>
      <c r="X16" s="86">
        <f>分析係数表!E19</f>
        <v>8.1137788631236215E-3</v>
      </c>
      <c r="Y16" s="192">
        <f t="shared" si="9"/>
        <v>0</v>
      </c>
    </row>
    <row r="17" spans="1:25">
      <c r="A17" s="10" t="s">
        <v>5</v>
      </c>
      <c r="B17" s="9" t="s">
        <v>33</v>
      </c>
      <c r="C17" s="100"/>
      <c r="D17" s="86">
        <f>投入係数表!F17</f>
        <v>5.3299221831361263E-5</v>
      </c>
      <c r="E17" s="87">
        <f t="shared" si="0"/>
        <v>0</v>
      </c>
      <c r="F17" s="86">
        <f>分析係数表!C20</f>
        <v>0.11840151680286914</v>
      </c>
      <c r="G17" s="87">
        <f t="shared" si="1"/>
        <v>0</v>
      </c>
      <c r="H17" s="87">
        <v>0</v>
      </c>
      <c r="I17" s="87">
        <f t="shared" si="2"/>
        <v>0</v>
      </c>
      <c r="J17" s="86">
        <f>分析係数表!G20</f>
        <v>0.11103277983246747</v>
      </c>
      <c r="K17" s="88">
        <f t="shared" si="3"/>
        <v>0</v>
      </c>
      <c r="L17" s="89"/>
      <c r="M17" s="90"/>
      <c r="N17" s="91">
        <f>分析係数表!H20</f>
        <v>6.0558701736942728E-4</v>
      </c>
      <c r="O17" s="92">
        <f t="shared" si="4"/>
        <v>0</v>
      </c>
      <c r="P17" s="86">
        <f>分析係数表!C20</f>
        <v>0.11840151680286914</v>
      </c>
      <c r="Q17" s="92">
        <f t="shared" si="5"/>
        <v>0</v>
      </c>
      <c r="R17" s="93">
        <v>0</v>
      </c>
      <c r="S17" s="94">
        <f t="shared" si="6"/>
        <v>0</v>
      </c>
      <c r="T17" s="95">
        <f>分析係数表!F20</f>
        <v>0.24737258814980315</v>
      </c>
      <c r="U17" s="96">
        <f t="shared" si="7"/>
        <v>0</v>
      </c>
      <c r="V17" s="97">
        <f>分析係数表!D20</f>
        <v>2.4837040813006365E-2</v>
      </c>
      <c r="W17" s="193">
        <f t="shared" si="8"/>
        <v>0</v>
      </c>
      <c r="X17" s="86">
        <f>分析係数表!E20</f>
        <v>2.4562278789456368E-2</v>
      </c>
      <c r="Y17" s="192">
        <f t="shared" si="9"/>
        <v>0</v>
      </c>
    </row>
    <row r="18" spans="1:25">
      <c r="A18" s="10" t="s">
        <v>6</v>
      </c>
      <c r="B18" s="9" t="s">
        <v>34</v>
      </c>
      <c r="C18" s="100"/>
      <c r="D18" s="86">
        <f>投入係数表!F18</f>
        <v>2.5850122588210213E-2</v>
      </c>
      <c r="E18" s="87">
        <f t="shared" si="0"/>
        <v>0</v>
      </c>
      <c r="F18" s="86">
        <f>分析係数表!C21</f>
        <v>0.26258212636596168</v>
      </c>
      <c r="G18" s="87">
        <f t="shared" si="1"/>
        <v>0</v>
      </c>
      <c r="H18" s="87">
        <v>0</v>
      </c>
      <c r="I18" s="87">
        <f t="shared" si="2"/>
        <v>0</v>
      </c>
      <c r="J18" s="86">
        <f>分析係数表!G21</f>
        <v>0.28467983327929475</v>
      </c>
      <c r="K18" s="88">
        <f t="shared" si="3"/>
        <v>0</v>
      </c>
      <c r="L18" s="89"/>
      <c r="M18" s="90"/>
      <c r="N18" s="91">
        <f>分析係数表!H21</f>
        <v>1.0324354165676096E-3</v>
      </c>
      <c r="O18" s="92">
        <f t="shared" si="4"/>
        <v>0</v>
      </c>
      <c r="P18" s="86">
        <f>分析係数表!C21</f>
        <v>0.26258212636596168</v>
      </c>
      <c r="Q18" s="92">
        <f t="shared" si="5"/>
        <v>0</v>
      </c>
      <c r="R18" s="93">
        <v>0</v>
      </c>
      <c r="S18" s="94">
        <f t="shared" si="6"/>
        <v>0</v>
      </c>
      <c r="T18" s="95">
        <f>分析係数表!F21</f>
        <v>0.42515189534375575</v>
      </c>
      <c r="U18" s="96">
        <f t="shared" si="7"/>
        <v>0</v>
      </c>
      <c r="V18" s="97">
        <f>分析係数表!D21</f>
        <v>6.1343946819791585E-2</v>
      </c>
      <c r="W18" s="193">
        <f t="shared" si="8"/>
        <v>0</v>
      </c>
      <c r="X18" s="86">
        <f>分析係数表!E21</f>
        <v>5.4343995376178865E-2</v>
      </c>
      <c r="Y18" s="192">
        <f t="shared" si="9"/>
        <v>0</v>
      </c>
    </row>
    <row r="19" spans="1:25">
      <c r="A19" s="10" t="s">
        <v>7</v>
      </c>
      <c r="B19" s="9" t="s">
        <v>277</v>
      </c>
      <c r="C19" s="100"/>
      <c r="D19" s="86">
        <f>投入係数表!F19</f>
        <v>2.238567316917173E-3</v>
      </c>
      <c r="E19" s="87">
        <f t="shared" si="0"/>
        <v>0</v>
      </c>
      <c r="F19" s="86">
        <f>分析係数表!C22</f>
        <v>0.19256748567873505</v>
      </c>
      <c r="G19" s="87">
        <f t="shared" si="1"/>
        <v>0</v>
      </c>
      <c r="H19" s="87">
        <v>0</v>
      </c>
      <c r="I19" s="87">
        <f t="shared" si="2"/>
        <v>0</v>
      </c>
      <c r="J19" s="86">
        <f>分析係数表!G22</f>
        <v>0.19753386347788673</v>
      </c>
      <c r="K19" s="88">
        <f t="shared" si="3"/>
        <v>0</v>
      </c>
      <c r="L19" s="89"/>
      <c r="M19" s="90"/>
      <c r="N19" s="91">
        <f>分析係数表!H22</f>
        <v>4.8211298587508529E-5</v>
      </c>
      <c r="O19" s="92">
        <f t="shared" si="4"/>
        <v>0</v>
      </c>
      <c r="P19" s="86">
        <f>分析係数表!C22</f>
        <v>0.19256748567873505</v>
      </c>
      <c r="Q19" s="92">
        <f t="shared" si="5"/>
        <v>0</v>
      </c>
      <c r="R19" s="93">
        <v>0</v>
      </c>
      <c r="S19" s="94">
        <f t="shared" si="6"/>
        <v>0</v>
      </c>
      <c r="T19" s="95">
        <f>分析係数表!F22</f>
        <v>0.41915604646677446</v>
      </c>
      <c r="U19" s="96">
        <f t="shared" si="7"/>
        <v>0</v>
      </c>
      <c r="V19" s="97">
        <f>分析係数表!D22</f>
        <v>2.9425619037728289E-2</v>
      </c>
      <c r="W19" s="193">
        <f t="shared" si="8"/>
        <v>0</v>
      </c>
      <c r="X19" s="86">
        <f>分析係数表!E22</f>
        <v>2.8940662878506891E-2</v>
      </c>
      <c r="Y19" s="192">
        <f t="shared" si="9"/>
        <v>0</v>
      </c>
    </row>
    <row r="20" spans="1:25">
      <c r="A20" s="10" t="s">
        <v>8</v>
      </c>
      <c r="B20" s="9" t="s">
        <v>278</v>
      </c>
      <c r="C20" s="100"/>
      <c r="D20" s="86">
        <f>投入係数表!F20</f>
        <v>2.9314572007248696E-3</v>
      </c>
      <c r="E20" s="87">
        <f t="shared" si="0"/>
        <v>0</v>
      </c>
      <c r="F20" s="86">
        <f>分析係数表!C23</f>
        <v>0.20116432520583094</v>
      </c>
      <c r="G20" s="87">
        <f t="shared" si="1"/>
        <v>0</v>
      </c>
      <c r="H20" s="87">
        <v>0</v>
      </c>
      <c r="I20" s="87">
        <f t="shared" si="2"/>
        <v>0</v>
      </c>
      <c r="J20" s="86">
        <f>分析係数表!G23</f>
        <v>0.20785566100352021</v>
      </c>
      <c r="K20" s="88">
        <f t="shared" si="3"/>
        <v>0</v>
      </c>
      <c r="L20" s="89"/>
      <c r="M20" s="90"/>
      <c r="N20" s="91">
        <f>分析係数表!H23</f>
        <v>2.5225877402069866E-5</v>
      </c>
      <c r="O20" s="92">
        <f t="shared" si="4"/>
        <v>0</v>
      </c>
      <c r="P20" s="86">
        <f>分析係数表!C23</f>
        <v>0.20116432520583094</v>
      </c>
      <c r="Q20" s="92">
        <f t="shared" si="5"/>
        <v>0</v>
      </c>
      <c r="R20" s="93">
        <v>0</v>
      </c>
      <c r="S20" s="94">
        <f t="shared" si="6"/>
        <v>0</v>
      </c>
      <c r="T20" s="95">
        <f>分析係数表!F23</f>
        <v>0.42478695148042223</v>
      </c>
      <c r="U20" s="96">
        <f t="shared" si="7"/>
        <v>0</v>
      </c>
      <c r="V20" s="97">
        <f>分析係数表!D23</f>
        <v>3.5044555722743287E-2</v>
      </c>
      <c r="W20" s="193">
        <f t="shared" si="8"/>
        <v>0</v>
      </c>
      <c r="X20" s="86">
        <f>分析係数表!E23</f>
        <v>3.4275414947972954E-2</v>
      </c>
      <c r="Y20" s="192">
        <f t="shared" si="9"/>
        <v>0</v>
      </c>
    </row>
    <row r="21" spans="1:25">
      <c r="A21" s="10" t="s">
        <v>9</v>
      </c>
      <c r="B21" s="9" t="s">
        <v>279</v>
      </c>
      <c r="C21" s="100"/>
      <c r="D21" s="86">
        <f>投入係数表!F21</f>
        <v>0</v>
      </c>
      <c r="E21" s="87">
        <f t="shared" si="0"/>
        <v>0</v>
      </c>
      <c r="F21" s="86">
        <f>分析係数表!C24</f>
        <v>0.46796458506974481</v>
      </c>
      <c r="G21" s="87">
        <f t="shared" si="1"/>
        <v>0</v>
      </c>
      <c r="H21" s="87">
        <v>0</v>
      </c>
      <c r="I21" s="87">
        <f t="shared" si="2"/>
        <v>0</v>
      </c>
      <c r="J21" s="86">
        <f>分析係数表!G24</f>
        <v>0.19290112247208774</v>
      </c>
      <c r="K21" s="88">
        <f t="shared" si="3"/>
        <v>0</v>
      </c>
      <c r="L21" s="89"/>
      <c r="M21" s="90"/>
      <c r="N21" s="91">
        <f>分析係数表!H24</f>
        <v>1.1220536652328578E-3</v>
      </c>
      <c r="O21" s="92">
        <f t="shared" si="4"/>
        <v>0</v>
      </c>
      <c r="P21" s="86">
        <f>分析係数表!C24</f>
        <v>0.46796458506974481</v>
      </c>
      <c r="Q21" s="92">
        <f t="shared" si="5"/>
        <v>0</v>
      </c>
      <c r="R21" s="93">
        <v>0</v>
      </c>
      <c r="S21" s="94">
        <f t="shared" si="6"/>
        <v>0</v>
      </c>
      <c r="T21" s="95">
        <f>分析係数表!F24</f>
        <v>0.36341689561906876</v>
      </c>
      <c r="U21" s="96">
        <f t="shared" si="7"/>
        <v>0</v>
      </c>
      <c r="V21" s="97">
        <f>分析係数表!D24</f>
        <v>4.5804723184795566E-2</v>
      </c>
      <c r="W21" s="193">
        <f t="shared" si="8"/>
        <v>0</v>
      </c>
      <c r="X21" s="86">
        <f>分析係数表!E24</f>
        <v>4.4933066139114755E-2</v>
      </c>
      <c r="Y21" s="192">
        <f t="shared" si="9"/>
        <v>0</v>
      </c>
    </row>
    <row r="22" spans="1:25">
      <c r="A22" s="10" t="s">
        <v>10</v>
      </c>
      <c r="B22" s="9" t="s">
        <v>280</v>
      </c>
      <c r="C22" s="100"/>
      <c r="D22" s="86">
        <f>投入係数表!F22</f>
        <v>0</v>
      </c>
      <c r="E22" s="87">
        <f t="shared" si="0"/>
        <v>0</v>
      </c>
      <c r="F22" s="86">
        <f>分析係数表!C25</f>
        <v>0.11839811615034102</v>
      </c>
      <c r="G22" s="87">
        <f t="shared" si="1"/>
        <v>0</v>
      </c>
      <c r="H22" s="87">
        <v>0</v>
      </c>
      <c r="I22" s="87">
        <f t="shared" si="2"/>
        <v>0</v>
      </c>
      <c r="J22" s="86">
        <f>分析係数表!G25</f>
        <v>0.19601885967651284</v>
      </c>
      <c r="K22" s="88">
        <f t="shared" si="3"/>
        <v>0</v>
      </c>
      <c r="L22" s="89"/>
      <c r="M22" s="90"/>
      <c r="N22" s="91">
        <f>分析係数表!H25</f>
        <v>4.7721717414244671E-4</v>
      </c>
      <c r="O22" s="92">
        <f t="shared" si="4"/>
        <v>0</v>
      </c>
      <c r="P22" s="86">
        <f>分析係数表!C25</f>
        <v>0.11839811615034102</v>
      </c>
      <c r="Q22" s="92">
        <f t="shared" si="5"/>
        <v>0</v>
      </c>
      <c r="R22" s="93">
        <v>0</v>
      </c>
      <c r="S22" s="94">
        <f t="shared" si="6"/>
        <v>0</v>
      </c>
      <c r="T22" s="95">
        <f>分析係数表!F25</f>
        <v>0.34892899519140697</v>
      </c>
      <c r="U22" s="96">
        <f t="shared" si="7"/>
        <v>0</v>
      </c>
      <c r="V22" s="97">
        <f>分析係数表!D25</f>
        <v>3.4959095734715541E-2</v>
      </c>
      <c r="W22" s="193">
        <f t="shared" si="8"/>
        <v>0</v>
      </c>
      <c r="X22" s="86">
        <f>分析係数表!E25</f>
        <v>3.4440766876912506E-2</v>
      </c>
      <c r="Y22" s="192">
        <f t="shared" si="9"/>
        <v>0</v>
      </c>
    </row>
    <row r="23" spans="1:25">
      <c r="A23" s="10" t="s">
        <v>11</v>
      </c>
      <c r="B23" s="9" t="s">
        <v>35</v>
      </c>
      <c r="C23" s="100"/>
      <c r="D23" s="86">
        <f>投入係数表!F23</f>
        <v>1.5989766549408379E-4</v>
      </c>
      <c r="E23" s="87">
        <f t="shared" si="0"/>
        <v>0</v>
      </c>
      <c r="F23" s="86">
        <f>分析係数表!C26</f>
        <v>0.29113960871661038</v>
      </c>
      <c r="G23" s="87">
        <f t="shared" si="1"/>
        <v>0</v>
      </c>
      <c r="H23" s="87">
        <v>0</v>
      </c>
      <c r="I23" s="87">
        <f t="shared" si="2"/>
        <v>0</v>
      </c>
      <c r="J23" s="86">
        <f>分析係数表!G26</f>
        <v>0.2004458717578543</v>
      </c>
      <c r="K23" s="88">
        <f t="shared" si="3"/>
        <v>0</v>
      </c>
      <c r="L23" s="89"/>
      <c r="M23" s="90"/>
      <c r="N23" s="91">
        <f>分析係数表!H26</f>
        <v>1.0726059667332082E-2</v>
      </c>
      <c r="O23" s="92">
        <f t="shared" si="4"/>
        <v>0</v>
      </c>
      <c r="P23" s="86">
        <f>分析係数表!C26</f>
        <v>0.29113960871661038</v>
      </c>
      <c r="Q23" s="92">
        <f t="shared" si="5"/>
        <v>0</v>
      </c>
      <c r="R23" s="93">
        <v>0</v>
      </c>
      <c r="S23" s="94">
        <f t="shared" si="6"/>
        <v>0</v>
      </c>
      <c r="T23" s="95">
        <f>分析係数表!F26</f>
        <v>0.34176102976079403</v>
      </c>
      <c r="U23" s="96">
        <f t="shared" si="7"/>
        <v>0</v>
      </c>
      <c r="V23" s="97">
        <f>分析係数表!D26</f>
        <v>2.5195355338839619E-2</v>
      </c>
      <c r="W23" s="193">
        <f t="shared" si="8"/>
        <v>0</v>
      </c>
      <c r="X23" s="86">
        <f>分析係数表!E26</f>
        <v>2.4685974681555249E-2</v>
      </c>
      <c r="Y23" s="192">
        <f t="shared" si="9"/>
        <v>0</v>
      </c>
    </row>
    <row r="24" spans="1:25">
      <c r="A24" s="10" t="s">
        <v>12</v>
      </c>
      <c r="B24" s="9" t="s">
        <v>389</v>
      </c>
      <c r="C24" s="100"/>
      <c r="D24" s="86">
        <f>投入係数表!F24</f>
        <v>0</v>
      </c>
      <c r="E24" s="87">
        <f t="shared" si="0"/>
        <v>0</v>
      </c>
      <c r="F24" s="86">
        <f>分析係数表!C27</f>
        <v>0.22390034937983039</v>
      </c>
      <c r="G24" s="87">
        <f t="shared" si="1"/>
        <v>0</v>
      </c>
      <c r="H24" s="87">
        <v>0</v>
      </c>
      <c r="I24" s="87">
        <f t="shared" si="2"/>
        <v>0</v>
      </c>
      <c r="J24" s="86">
        <f>分析係数表!G27</f>
        <v>0.17801424712710151</v>
      </c>
      <c r="K24" s="88">
        <f t="shared" si="3"/>
        <v>0</v>
      </c>
      <c r="L24" s="89"/>
      <c r="M24" s="90"/>
      <c r="N24" s="91">
        <f>分析係数表!H27</f>
        <v>1.001616696609949E-2</v>
      </c>
      <c r="O24" s="92">
        <f t="shared" si="4"/>
        <v>0</v>
      </c>
      <c r="P24" s="86">
        <f>分析係数表!C27</f>
        <v>0.22390034937983039</v>
      </c>
      <c r="Q24" s="92">
        <f t="shared" si="5"/>
        <v>0</v>
      </c>
      <c r="R24" s="93">
        <v>0</v>
      </c>
      <c r="S24" s="94">
        <f t="shared" si="6"/>
        <v>0</v>
      </c>
      <c r="T24" s="95">
        <f>分析係数表!F27</f>
        <v>0.3354402389489512</v>
      </c>
      <c r="U24" s="96">
        <f t="shared" si="7"/>
        <v>0</v>
      </c>
      <c r="V24" s="97">
        <f>分析係数表!D27</f>
        <v>2.2648101403620974E-2</v>
      </c>
      <c r="W24" s="193">
        <f t="shared" si="8"/>
        <v>0</v>
      </c>
      <c r="X24" s="86">
        <f>分析係数表!E27</f>
        <v>2.2430380263578655E-2</v>
      </c>
      <c r="Y24" s="192">
        <f t="shared" si="9"/>
        <v>0</v>
      </c>
    </row>
    <row r="25" spans="1:25">
      <c r="A25" s="10" t="s">
        <v>13</v>
      </c>
      <c r="B25" s="9" t="s">
        <v>197</v>
      </c>
      <c r="C25" s="100"/>
      <c r="D25" s="86">
        <f>投入係数表!F25</f>
        <v>1.0659844366272253E-4</v>
      </c>
      <c r="E25" s="87">
        <f t="shared" si="0"/>
        <v>0</v>
      </c>
      <c r="F25" s="86">
        <f>分析係数表!C28</f>
        <v>0.22512814125204084</v>
      </c>
      <c r="G25" s="87">
        <f t="shared" si="1"/>
        <v>0</v>
      </c>
      <c r="H25" s="87">
        <v>0</v>
      </c>
      <c r="I25" s="87">
        <f t="shared" si="2"/>
        <v>0</v>
      </c>
      <c r="J25" s="86">
        <f>分析係数表!G28</f>
        <v>0.17968722251031818</v>
      </c>
      <c r="K25" s="88">
        <f t="shared" si="3"/>
        <v>0</v>
      </c>
      <c r="L25" s="89"/>
      <c r="M25" s="90"/>
      <c r="N25" s="91">
        <f>分析係数表!H28</f>
        <v>8.1409051127791718E-3</v>
      </c>
      <c r="O25" s="92">
        <f t="shared" si="4"/>
        <v>0</v>
      </c>
      <c r="P25" s="86">
        <f>分析係数表!C28</f>
        <v>0.22512814125204084</v>
      </c>
      <c r="Q25" s="92">
        <f t="shared" si="5"/>
        <v>0</v>
      </c>
      <c r="R25" s="93">
        <v>0</v>
      </c>
      <c r="S25" s="94">
        <f t="shared" si="6"/>
        <v>0</v>
      </c>
      <c r="T25" s="95">
        <f>分析係数表!F28</f>
        <v>0.30733691598411605</v>
      </c>
      <c r="U25" s="96">
        <f t="shared" si="7"/>
        <v>0</v>
      </c>
      <c r="V25" s="97">
        <f>分析係数表!D28</f>
        <v>2.8688437249149327E-2</v>
      </c>
      <c r="W25" s="193">
        <f t="shared" si="8"/>
        <v>0</v>
      </c>
      <c r="X25" s="86">
        <f>分析係数表!E28</f>
        <v>2.8133457885501985E-2</v>
      </c>
      <c r="Y25" s="192">
        <f t="shared" si="9"/>
        <v>0</v>
      </c>
    </row>
    <row r="26" spans="1:25">
      <c r="A26" s="10" t="s">
        <v>14</v>
      </c>
      <c r="B26" s="9" t="s">
        <v>55</v>
      </c>
      <c r="C26" s="100"/>
      <c r="D26" s="86">
        <f>投入係数表!F26</f>
        <v>5.8096151796183772E-3</v>
      </c>
      <c r="E26" s="87">
        <f t="shared" si="0"/>
        <v>0</v>
      </c>
      <c r="F26" s="86">
        <f>分析係数表!C29</f>
        <v>0.20292812083079403</v>
      </c>
      <c r="G26" s="87">
        <f t="shared" si="1"/>
        <v>0</v>
      </c>
      <c r="H26" s="87">
        <v>0</v>
      </c>
      <c r="I26" s="87">
        <f t="shared" si="2"/>
        <v>0</v>
      </c>
      <c r="J26" s="86">
        <f>分析係数表!G29</f>
        <v>0.25422836329948895</v>
      </c>
      <c r="K26" s="88">
        <f t="shared" si="3"/>
        <v>0</v>
      </c>
      <c r="L26" s="89"/>
      <c r="M26" s="90"/>
      <c r="N26" s="91">
        <f>分析係数表!H29</f>
        <v>1.2173975242294967E-2</v>
      </c>
      <c r="O26" s="92">
        <f t="shared" si="4"/>
        <v>0</v>
      </c>
      <c r="P26" s="86">
        <f>分析係数表!C29</f>
        <v>0.20292812083079403</v>
      </c>
      <c r="Q26" s="92">
        <f t="shared" si="5"/>
        <v>0</v>
      </c>
      <c r="R26" s="93">
        <v>0</v>
      </c>
      <c r="S26" s="94">
        <f t="shared" si="6"/>
        <v>0</v>
      </c>
      <c r="T26" s="95">
        <f>分析係数表!F29</f>
        <v>0.40384720428768384</v>
      </c>
      <c r="U26" s="96">
        <f t="shared" si="7"/>
        <v>0</v>
      </c>
      <c r="V26" s="97">
        <f>分析係数表!D29</f>
        <v>7.670374473161555E-2</v>
      </c>
      <c r="W26" s="193">
        <f t="shared" si="8"/>
        <v>0</v>
      </c>
      <c r="X26" s="86">
        <f>分析係数表!E29</f>
        <v>6.1557890505000185E-2</v>
      </c>
      <c r="Y26" s="192">
        <f t="shared" si="9"/>
        <v>0</v>
      </c>
    </row>
    <row r="27" spans="1:25">
      <c r="A27" s="10" t="s">
        <v>15</v>
      </c>
      <c r="B27" s="9" t="s">
        <v>36</v>
      </c>
      <c r="C27" s="100"/>
      <c r="D27" s="86">
        <f>投入係数表!F27</f>
        <v>7.4085918345592151E-3</v>
      </c>
      <c r="E27" s="87">
        <f t="shared" si="0"/>
        <v>0</v>
      </c>
      <c r="F27" s="86">
        <f>分析係数表!C30</f>
        <v>1</v>
      </c>
      <c r="G27" s="87">
        <f t="shared" si="1"/>
        <v>0</v>
      </c>
      <c r="H27" s="87">
        <v>0</v>
      </c>
      <c r="I27" s="87">
        <f t="shared" si="2"/>
        <v>0</v>
      </c>
      <c r="J27" s="86">
        <f>分析係数表!G30</f>
        <v>0.34673715455884868</v>
      </c>
      <c r="K27" s="88">
        <f t="shared" si="3"/>
        <v>0</v>
      </c>
      <c r="L27" s="89"/>
      <c r="M27" s="90"/>
      <c r="N27" s="91">
        <f>分析係数表!H30</f>
        <v>0</v>
      </c>
      <c r="O27" s="92">
        <f t="shared" si="4"/>
        <v>0</v>
      </c>
      <c r="P27" s="86">
        <f>分析係数表!C30</f>
        <v>1</v>
      </c>
      <c r="Q27" s="92">
        <f t="shared" si="5"/>
        <v>0</v>
      </c>
      <c r="R27" s="93">
        <v>0</v>
      </c>
      <c r="S27" s="94">
        <f t="shared" si="6"/>
        <v>0</v>
      </c>
      <c r="T27" s="95">
        <f>分析係数表!F30</f>
        <v>0.44336430675838301</v>
      </c>
      <c r="U27" s="96">
        <f t="shared" si="7"/>
        <v>0</v>
      </c>
      <c r="V27" s="97">
        <f>分析係数表!D30</f>
        <v>8.6867041025616112E-2</v>
      </c>
      <c r="W27" s="193">
        <f t="shared" si="8"/>
        <v>0</v>
      </c>
      <c r="X27" s="86">
        <f>分析係数表!E30</f>
        <v>6.5897217034789901E-2</v>
      </c>
      <c r="Y27" s="192">
        <f t="shared" si="9"/>
        <v>0</v>
      </c>
    </row>
    <row r="28" spans="1:25">
      <c r="A28" s="10" t="s">
        <v>16</v>
      </c>
      <c r="B28" s="9" t="s">
        <v>198</v>
      </c>
      <c r="C28" s="100"/>
      <c r="D28" s="86">
        <f>投入係数表!F28</f>
        <v>2.7342500799488328E-2</v>
      </c>
      <c r="E28" s="87">
        <f t="shared" si="0"/>
        <v>0</v>
      </c>
      <c r="F28" s="86">
        <f>分析係数表!C31</f>
        <v>0.99667993786519227</v>
      </c>
      <c r="G28" s="87">
        <f t="shared" si="1"/>
        <v>0</v>
      </c>
      <c r="H28" s="87">
        <v>0</v>
      </c>
      <c r="I28" s="87">
        <f t="shared" si="2"/>
        <v>0</v>
      </c>
      <c r="J28" s="86">
        <f>分析係数表!G31</f>
        <v>7.0744430198025232E-2</v>
      </c>
      <c r="K28" s="88">
        <f t="shared" si="3"/>
        <v>0</v>
      </c>
      <c r="L28" s="89"/>
      <c r="M28" s="90"/>
      <c r="N28" s="91">
        <f>分析係数表!H31</f>
        <v>1.5783931066306964E-2</v>
      </c>
      <c r="O28" s="92">
        <f t="shared" si="4"/>
        <v>0</v>
      </c>
      <c r="P28" s="86">
        <f>分析係数表!C31</f>
        <v>0.99667993786519227</v>
      </c>
      <c r="Q28" s="92">
        <f t="shared" si="5"/>
        <v>0</v>
      </c>
      <c r="R28" s="93">
        <v>0</v>
      </c>
      <c r="S28" s="94">
        <f t="shared" si="6"/>
        <v>0</v>
      </c>
      <c r="T28" s="95">
        <f>分析係数表!F31</f>
        <v>0.308369223350977</v>
      </c>
      <c r="U28" s="96">
        <f t="shared" si="7"/>
        <v>0</v>
      </c>
      <c r="V28" s="97">
        <f>分析係数表!D31</f>
        <v>6.5953615120199595E-3</v>
      </c>
      <c r="W28" s="193">
        <f t="shared" si="8"/>
        <v>0</v>
      </c>
      <c r="X28" s="86">
        <f>分析係数表!E31</f>
        <v>6.5953615120199595E-3</v>
      </c>
      <c r="Y28" s="192">
        <f t="shared" si="9"/>
        <v>0</v>
      </c>
    </row>
    <row r="29" spans="1:25">
      <c r="A29" s="10" t="s">
        <v>17</v>
      </c>
      <c r="B29" s="9" t="s">
        <v>281</v>
      </c>
      <c r="C29" s="100"/>
      <c r="D29" s="86">
        <f>投入係数表!F29</f>
        <v>4.1573393028461782E-3</v>
      </c>
      <c r="E29" s="87">
        <f t="shared" si="0"/>
        <v>0</v>
      </c>
      <c r="F29" s="86">
        <f>分析係数表!C32</f>
        <v>0.99973750468741629</v>
      </c>
      <c r="G29" s="87">
        <f t="shared" si="1"/>
        <v>0</v>
      </c>
      <c r="H29" s="87">
        <v>0</v>
      </c>
      <c r="I29" s="87">
        <f t="shared" si="2"/>
        <v>0</v>
      </c>
      <c r="J29" s="86">
        <f>分析係数表!G32</f>
        <v>0.13654952076677315</v>
      </c>
      <c r="K29" s="88">
        <f t="shared" si="3"/>
        <v>0</v>
      </c>
      <c r="L29" s="89"/>
      <c r="M29" s="90"/>
      <c r="N29" s="91">
        <f>分析係数表!H32</f>
        <v>6.1925380029087757E-3</v>
      </c>
      <c r="O29" s="92">
        <f t="shared" si="4"/>
        <v>0</v>
      </c>
      <c r="P29" s="86">
        <f>分析係数表!C32</f>
        <v>0.99973750468741629</v>
      </c>
      <c r="Q29" s="92">
        <f t="shared" si="5"/>
        <v>0</v>
      </c>
      <c r="R29" s="93">
        <v>0</v>
      </c>
      <c r="S29" s="94">
        <f t="shared" si="6"/>
        <v>0</v>
      </c>
      <c r="T29" s="95">
        <f>分析係数表!F32</f>
        <v>0.46980830670926516</v>
      </c>
      <c r="U29" s="96">
        <f t="shared" si="7"/>
        <v>0</v>
      </c>
      <c r="V29" s="97">
        <f>分析係数表!D32</f>
        <v>1.7896698615548455E-2</v>
      </c>
      <c r="W29" s="193">
        <f t="shared" si="8"/>
        <v>0</v>
      </c>
      <c r="X29" s="86">
        <f>分析係数表!E32</f>
        <v>1.7896698615548455E-2</v>
      </c>
      <c r="Y29" s="192">
        <f t="shared" si="9"/>
        <v>0</v>
      </c>
    </row>
    <row r="30" spans="1:25">
      <c r="A30" s="10" t="s">
        <v>18</v>
      </c>
      <c r="B30" s="9" t="s">
        <v>282</v>
      </c>
      <c r="C30" s="100"/>
      <c r="D30" s="86">
        <f>投入係数表!F30</f>
        <v>2.1852680950858118E-3</v>
      </c>
      <c r="E30" s="87">
        <f t="shared" si="0"/>
        <v>0</v>
      </c>
      <c r="F30" s="86">
        <f>分析係数表!C33</f>
        <v>0.92720800471848297</v>
      </c>
      <c r="G30" s="87">
        <f t="shared" si="1"/>
        <v>0</v>
      </c>
      <c r="H30" s="87">
        <v>0</v>
      </c>
      <c r="I30" s="87">
        <f t="shared" si="2"/>
        <v>0</v>
      </c>
      <c r="J30" s="86">
        <f>分析係数表!G33</f>
        <v>0.48251618559482062</v>
      </c>
      <c r="K30" s="88">
        <f t="shared" si="3"/>
        <v>0</v>
      </c>
      <c r="L30" s="89"/>
      <c r="M30" s="90"/>
      <c r="N30" s="91">
        <f>分析係数表!H33</f>
        <v>1.0711870111293417E-3</v>
      </c>
      <c r="O30" s="92">
        <f t="shared" si="4"/>
        <v>0</v>
      </c>
      <c r="P30" s="86">
        <f>分析係数表!C33</f>
        <v>0.92720800471848297</v>
      </c>
      <c r="Q30" s="92">
        <f t="shared" si="5"/>
        <v>0</v>
      </c>
      <c r="R30" s="93">
        <v>0</v>
      </c>
      <c r="S30" s="94">
        <f t="shared" si="6"/>
        <v>0</v>
      </c>
      <c r="T30" s="95">
        <f>分析係数表!F33</f>
        <v>0.61375438359859724</v>
      </c>
      <c r="U30" s="96">
        <f t="shared" si="7"/>
        <v>0</v>
      </c>
      <c r="V30" s="97">
        <f>分析係数表!D33</f>
        <v>6.3927479543206545E-2</v>
      </c>
      <c r="W30" s="193">
        <f t="shared" si="8"/>
        <v>0</v>
      </c>
      <c r="X30" s="86">
        <f>分析係数表!E33</f>
        <v>6.2471900008991998E-2</v>
      </c>
      <c r="Y30" s="192">
        <f t="shared" si="9"/>
        <v>0</v>
      </c>
    </row>
    <row r="31" spans="1:25">
      <c r="A31" s="10" t="s">
        <v>19</v>
      </c>
      <c r="B31" s="9" t="s">
        <v>283</v>
      </c>
      <c r="C31" s="100"/>
      <c r="D31" s="86">
        <f>投入係数表!F31</f>
        <v>4.3492165014390786E-2</v>
      </c>
      <c r="E31" s="87">
        <f t="shared" si="0"/>
        <v>0</v>
      </c>
      <c r="F31" s="86">
        <f>分析係数表!C34</f>
        <v>0.43058167090385968</v>
      </c>
      <c r="G31" s="87">
        <f t="shared" si="1"/>
        <v>0</v>
      </c>
      <c r="H31" s="87">
        <v>0</v>
      </c>
      <c r="I31" s="87">
        <f t="shared" si="2"/>
        <v>0</v>
      </c>
      <c r="J31" s="86">
        <f>分析係数表!G34</f>
        <v>0.40252218378442245</v>
      </c>
      <c r="K31" s="88">
        <f t="shared" si="3"/>
        <v>0</v>
      </c>
      <c r="L31" s="89"/>
      <c r="M31" s="90"/>
      <c r="N31" s="91">
        <f>分析係数表!H34</f>
        <v>0.17332617383102331</v>
      </c>
      <c r="O31" s="92">
        <f t="shared" si="4"/>
        <v>0</v>
      </c>
      <c r="P31" s="86">
        <f>分析係数表!C34</f>
        <v>0.43058167090385968</v>
      </c>
      <c r="Q31" s="92">
        <f t="shared" si="5"/>
        <v>0</v>
      </c>
      <c r="R31" s="93">
        <v>0</v>
      </c>
      <c r="S31" s="94">
        <f t="shared" si="6"/>
        <v>0</v>
      </c>
      <c r="T31" s="95">
        <f>分析係数表!F34</f>
        <v>0.66293540075026103</v>
      </c>
      <c r="U31" s="96">
        <f t="shared" si="7"/>
        <v>0</v>
      </c>
      <c r="V31" s="97">
        <f>分析係数表!D34</f>
        <v>0.16067471370017011</v>
      </c>
      <c r="W31" s="193">
        <f t="shared" si="8"/>
        <v>0</v>
      </c>
      <c r="X31" s="86">
        <f>分析係数表!E34</f>
        <v>0.14658203786750718</v>
      </c>
      <c r="Y31" s="192">
        <f t="shared" si="9"/>
        <v>0</v>
      </c>
    </row>
    <row r="32" spans="1:25">
      <c r="A32" s="10" t="s">
        <v>20</v>
      </c>
      <c r="B32" s="9" t="s">
        <v>37</v>
      </c>
      <c r="C32" s="100"/>
      <c r="D32" s="86">
        <f>投入係数表!F32</f>
        <v>5.9268734676473721E-2</v>
      </c>
      <c r="E32" s="87">
        <f t="shared" si="0"/>
        <v>0</v>
      </c>
      <c r="F32" s="86">
        <f>分析係数表!C35</f>
        <v>0.85041941808411148</v>
      </c>
      <c r="G32" s="87">
        <f t="shared" si="1"/>
        <v>0</v>
      </c>
      <c r="H32" s="87">
        <v>0</v>
      </c>
      <c r="I32" s="87">
        <f t="shared" si="2"/>
        <v>0</v>
      </c>
      <c r="J32" s="86">
        <f>分析係数表!G35</f>
        <v>0.31439227022235533</v>
      </c>
      <c r="K32" s="88">
        <f t="shared" si="3"/>
        <v>0</v>
      </c>
      <c r="L32" s="89"/>
      <c r="M32" s="90"/>
      <c r="N32" s="91">
        <f>分析係数表!H35</f>
        <v>5.0116599150103677E-2</v>
      </c>
      <c r="O32" s="92">
        <f t="shared" si="4"/>
        <v>0</v>
      </c>
      <c r="P32" s="86">
        <f>分析係数表!C35</f>
        <v>0.85041941808411148</v>
      </c>
      <c r="Q32" s="92">
        <f t="shared" si="5"/>
        <v>0</v>
      </c>
      <c r="R32" s="93">
        <v>0</v>
      </c>
      <c r="S32" s="94">
        <f t="shared" si="6"/>
        <v>0</v>
      </c>
      <c r="T32" s="95">
        <f>分析係数表!F35</f>
        <v>0.64510687312527537</v>
      </c>
      <c r="U32" s="96">
        <f t="shared" si="7"/>
        <v>0</v>
      </c>
      <c r="V32" s="97">
        <f>分析係数表!D35</f>
        <v>4.4457450663799247E-2</v>
      </c>
      <c r="W32" s="193">
        <f t="shared" si="8"/>
        <v>0</v>
      </c>
      <c r="X32" s="86">
        <f>分析係数表!E35</f>
        <v>4.3787951741632962E-2</v>
      </c>
      <c r="Y32" s="192">
        <f t="shared" si="9"/>
        <v>0</v>
      </c>
    </row>
    <row r="33" spans="1:25">
      <c r="A33" s="10" t="s">
        <v>21</v>
      </c>
      <c r="B33" s="9" t="s">
        <v>38</v>
      </c>
      <c r="C33" s="101"/>
      <c r="D33" s="86">
        <f>投入係数表!F33</f>
        <v>7.5151902782219383E-3</v>
      </c>
      <c r="E33" s="87">
        <f t="shared" si="0"/>
        <v>0</v>
      </c>
      <c r="F33" s="86">
        <f>分析係数表!C36</f>
        <v>0.99367212085214862</v>
      </c>
      <c r="G33" s="87">
        <f t="shared" si="1"/>
        <v>0</v>
      </c>
      <c r="H33" s="87">
        <v>0</v>
      </c>
      <c r="I33" s="87">
        <f t="shared" si="2"/>
        <v>0</v>
      </c>
      <c r="J33" s="86">
        <f>分析係数表!G36</f>
        <v>5.4622350270852466E-2</v>
      </c>
      <c r="K33" s="88">
        <f t="shared" si="3"/>
        <v>0</v>
      </c>
      <c r="L33" s="89"/>
      <c r="M33" s="90"/>
      <c r="N33" s="91">
        <f>分析係数表!H36</f>
        <v>0.22260102528255266</v>
      </c>
      <c r="O33" s="92">
        <f t="shared" si="4"/>
        <v>0</v>
      </c>
      <c r="P33" s="86">
        <f>分析係数表!C36</f>
        <v>0.99367212085214862</v>
      </c>
      <c r="Q33" s="92">
        <f t="shared" si="5"/>
        <v>0</v>
      </c>
      <c r="R33" s="93">
        <v>0</v>
      </c>
      <c r="S33" s="94">
        <f t="shared" si="6"/>
        <v>0</v>
      </c>
      <c r="T33" s="95">
        <f>分析係数表!F36</f>
        <v>0.84078106922799567</v>
      </c>
      <c r="U33" s="96">
        <f t="shared" si="7"/>
        <v>0</v>
      </c>
      <c r="V33" s="97">
        <f>分析係数表!D36</f>
        <v>1.6146279761308086E-2</v>
      </c>
      <c r="W33" s="193">
        <f t="shared" si="8"/>
        <v>0</v>
      </c>
      <c r="X33" s="86">
        <f>分析係数表!E36</f>
        <v>1.4152245516969955E-2</v>
      </c>
      <c r="Y33" s="192">
        <f t="shared" si="9"/>
        <v>0</v>
      </c>
    </row>
    <row r="34" spans="1:25">
      <c r="A34" s="10" t="s">
        <v>22</v>
      </c>
      <c r="B34" s="9" t="s">
        <v>409</v>
      </c>
      <c r="C34" s="100"/>
      <c r="D34" s="86">
        <f>投入係数表!F34</f>
        <v>3.4218100415733928E-2</v>
      </c>
      <c r="E34" s="87">
        <f t="shared" si="0"/>
        <v>0</v>
      </c>
      <c r="F34" s="86">
        <f>分析係数表!C37</f>
        <v>0.57178358697686016</v>
      </c>
      <c r="G34" s="87">
        <f t="shared" si="1"/>
        <v>0</v>
      </c>
      <c r="H34" s="87">
        <v>0</v>
      </c>
      <c r="I34" s="87">
        <f t="shared" si="2"/>
        <v>0</v>
      </c>
      <c r="J34" s="86">
        <f>分析係数表!G37</f>
        <v>0.36884830758302428</v>
      </c>
      <c r="K34" s="88">
        <f t="shared" si="3"/>
        <v>0</v>
      </c>
      <c r="L34" s="89"/>
      <c r="M34" s="90"/>
      <c r="N34" s="91">
        <f>分析係数表!H37</f>
        <v>4.5622990798280361E-2</v>
      </c>
      <c r="O34" s="92">
        <f t="shared" si="4"/>
        <v>0</v>
      </c>
      <c r="P34" s="86">
        <f>分析係数表!C37</f>
        <v>0.57178358697686016</v>
      </c>
      <c r="Q34" s="92">
        <f t="shared" si="5"/>
        <v>0</v>
      </c>
      <c r="R34" s="93">
        <v>0</v>
      </c>
      <c r="S34" s="94">
        <f t="shared" si="6"/>
        <v>0</v>
      </c>
      <c r="T34" s="95">
        <f>分析係数表!F37</f>
        <v>0.64429400301330442</v>
      </c>
      <c r="U34" s="96">
        <f t="shared" si="7"/>
        <v>0</v>
      </c>
      <c r="V34" s="97">
        <f>分析係数表!D37</f>
        <v>7.2142948725191447E-2</v>
      </c>
      <c r="W34" s="193">
        <f t="shared" si="8"/>
        <v>0</v>
      </c>
      <c r="X34" s="86">
        <f>分析係数表!E37</f>
        <v>6.9101643267789628E-2</v>
      </c>
      <c r="Y34" s="192">
        <f t="shared" si="9"/>
        <v>0</v>
      </c>
    </row>
    <row r="35" spans="1:25">
      <c r="A35" s="10" t="s">
        <v>23</v>
      </c>
      <c r="B35" s="9" t="s">
        <v>199</v>
      </c>
      <c r="C35" s="100"/>
      <c r="D35" s="86">
        <f>投入係数表!F35</f>
        <v>3.890843193689372E-3</v>
      </c>
      <c r="E35" s="87">
        <f t="shared" si="0"/>
        <v>0</v>
      </c>
      <c r="F35" s="86">
        <f>分析係数表!C38</f>
        <v>0.42668283982472699</v>
      </c>
      <c r="G35" s="87">
        <f t="shared" si="1"/>
        <v>0</v>
      </c>
      <c r="H35" s="87">
        <v>0</v>
      </c>
      <c r="I35" s="87">
        <f t="shared" si="2"/>
        <v>0</v>
      </c>
      <c r="J35" s="86">
        <f>分析係数表!G38</f>
        <v>0.18042179614021467</v>
      </c>
      <c r="K35" s="88">
        <f t="shared" si="3"/>
        <v>0</v>
      </c>
      <c r="L35" s="89"/>
      <c r="M35" s="90"/>
      <c r="N35" s="91">
        <f>分析係数表!H38</f>
        <v>3.1385057501308801E-2</v>
      </c>
      <c r="O35" s="92">
        <f t="shared" si="4"/>
        <v>0</v>
      </c>
      <c r="P35" s="86">
        <f>分析係数表!C38</f>
        <v>0.42668283982472699</v>
      </c>
      <c r="Q35" s="92">
        <f t="shared" si="5"/>
        <v>0</v>
      </c>
      <c r="R35" s="93">
        <v>0</v>
      </c>
      <c r="S35" s="94">
        <f t="shared" si="6"/>
        <v>0</v>
      </c>
      <c r="T35" s="95">
        <f>分析係数表!F38</f>
        <v>0.52437100026299643</v>
      </c>
      <c r="U35" s="96">
        <f t="shared" si="7"/>
        <v>0</v>
      </c>
      <c r="V35" s="97">
        <f>分析係数表!D38</f>
        <v>3.745569762927526E-2</v>
      </c>
      <c r="W35" s="193">
        <f t="shared" si="8"/>
        <v>0</v>
      </c>
      <c r="X35" s="86">
        <f>分析係数表!E38</f>
        <v>3.4218337111297577E-2</v>
      </c>
      <c r="Y35" s="192">
        <f t="shared" si="9"/>
        <v>0</v>
      </c>
    </row>
    <row r="36" spans="1:25">
      <c r="A36" s="10" t="s">
        <v>24</v>
      </c>
      <c r="B36" s="9" t="s">
        <v>39</v>
      </c>
      <c r="C36" s="100"/>
      <c r="D36" s="86">
        <f>投入係数表!F36</f>
        <v>0</v>
      </c>
      <c r="E36" s="87">
        <f t="shared" si="0"/>
        <v>0</v>
      </c>
      <c r="F36" s="86">
        <f>分析係数表!C39</f>
        <v>1</v>
      </c>
      <c r="G36" s="87">
        <f t="shared" si="1"/>
        <v>0</v>
      </c>
      <c r="H36" s="87">
        <v>0</v>
      </c>
      <c r="I36" s="87">
        <f t="shared" si="2"/>
        <v>0</v>
      </c>
      <c r="J36" s="86">
        <f>分析係数表!G39</f>
        <v>0.351753812215997</v>
      </c>
      <c r="K36" s="88">
        <f t="shared" si="3"/>
        <v>0</v>
      </c>
      <c r="L36" s="89"/>
      <c r="M36" s="90"/>
      <c r="N36" s="91">
        <f>分析係数表!H39</f>
        <v>2.6196741762610056E-3</v>
      </c>
      <c r="O36" s="92">
        <f t="shared" si="4"/>
        <v>0</v>
      </c>
      <c r="P36" s="86">
        <f>分析係数表!C39</f>
        <v>1</v>
      </c>
      <c r="Q36" s="92">
        <f t="shared" si="5"/>
        <v>0</v>
      </c>
      <c r="R36" s="93">
        <v>0</v>
      </c>
      <c r="S36" s="94">
        <f t="shared" si="6"/>
        <v>0</v>
      </c>
      <c r="T36" s="95">
        <f>分析係数表!F39</f>
        <v>0.70125652740175148</v>
      </c>
      <c r="U36" s="96">
        <f t="shared" si="7"/>
        <v>0</v>
      </c>
      <c r="V36" s="97">
        <f>分析係数表!D39</f>
        <v>5.4632803645743147E-2</v>
      </c>
      <c r="W36" s="193">
        <f t="shared" si="8"/>
        <v>0</v>
      </c>
      <c r="X36" s="86">
        <f>分析係数表!E39</f>
        <v>5.4632803645743147E-2</v>
      </c>
      <c r="Y36" s="192">
        <f t="shared" si="9"/>
        <v>0</v>
      </c>
    </row>
    <row r="37" spans="1:25">
      <c r="A37" s="10" t="s">
        <v>25</v>
      </c>
      <c r="B37" s="9" t="s">
        <v>40</v>
      </c>
      <c r="C37" s="100"/>
      <c r="D37" s="86">
        <f>投入係数表!F37</f>
        <v>3.1979533098816759E-4</v>
      </c>
      <c r="E37" s="87">
        <f t="shared" si="0"/>
        <v>0</v>
      </c>
      <c r="F37" s="86">
        <f>分析係数表!C40</f>
        <v>0.86812466863195592</v>
      </c>
      <c r="G37" s="87">
        <f t="shared" si="1"/>
        <v>0</v>
      </c>
      <c r="H37" s="87">
        <v>0</v>
      </c>
      <c r="I37" s="87">
        <f t="shared" si="2"/>
        <v>0</v>
      </c>
      <c r="J37" s="86">
        <f>分析係数表!G40</f>
        <v>0.5308449982881025</v>
      </c>
      <c r="K37" s="88">
        <f t="shared" si="3"/>
        <v>0</v>
      </c>
      <c r="L37" s="89"/>
      <c r="M37" s="90"/>
      <c r="N37" s="91">
        <f>分析係数表!H40</f>
        <v>3.1726768564274997E-2</v>
      </c>
      <c r="O37" s="92">
        <f t="shared" si="4"/>
        <v>0</v>
      </c>
      <c r="P37" s="86">
        <f>分析係数表!C40</f>
        <v>0.86812466863195592</v>
      </c>
      <c r="Q37" s="92">
        <f t="shared" si="5"/>
        <v>0</v>
      </c>
      <c r="R37" s="93">
        <v>0</v>
      </c>
      <c r="S37" s="94">
        <f t="shared" si="6"/>
        <v>0</v>
      </c>
      <c r="T37" s="95">
        <f>分析係数表!F40</f>
        <v>0.72849135138041188</v>
      </c>
      <c r="U37" s="96">
        <f t="shared" si="7"/>
        <v>0</v>
      </c>
      <c r="V37" s="97">
        <f>分析係数表!D40</f>
        <v>7.8167788596215718E-2</v>
      </c>
      <c r="W37" s="193">
        <f t="shared" si="8"/>
        <v>0</v>
      </c>
      <c r="X37" s="86">
        <f>分析係数表!E40</f>
        <v>7.1051953968348291E-2</v>
      </c>
      <c r="Y37" s="192">
        <f t="shared" si="9"/>
        <v>0</v>
      </c>
    </row>
    <row r="38" spans="1:25">
      <c r="A38" s="10" t="s">
        <v>26</v>
      </c>
      <c r="B38" s="9" t="s">
        <v>285</v>
      </c>
      <c r="C38" s="100"/>
      <c r="D38" s="86">
        <f>投入係数表!F38</f>
        <v>0</v>
      </c>
      <c r="E38" s="87">
        <f t="shared" si="0"/>
        <v>0</v>
      </c>
      <c r="F38" s="86">
        <f>分析係数表!C41</f>
        <v>0.9999434031873089</v>
      </c>
      <c r="G38" s="87">
        <f t="shared" si="1"/>
        <v>0</v>
      </c>
      <c r="H38" s="87">
        <v>0</v>
      </c>
      <c r="I38" s="87">
        <f t="shared" si="2"/>
        <v>0</v>
      </c>
      <c r="J38" s="86">
        <f>分析係数表!G41</f>
        <v>0.50163334603597476</v>
      </c>
      <c r="K38" s="88">
        <f t="shared" si="3"/>
        <v>0</v>
      </c>
      <c r="L38" s="89"/>
      <c r="M38" s="90"/>
      <c r="N38" s="91">
        <f>分析係数表!H41</f>
        <v>4.605647758626856E-2</v>
      </c>
      <c r="O38" s="92">
        <f t="shared" si="4"/>
        <v>0</v>
      </c>
      <c r="P38" s="86">
        <f>分析係数表!C41</f>
        <v>0.9999434031873089</v>
      </c>
      <c r="Q38" s="92">
        <f t="shared" si="5"/>
        <v>0</v>
      </c>
      <c r="R38" s="93">
        <v>0</v>
      </c>
      <c r="S38" s="94">
        <f t="shared" si="6"/>
        <v>0</v>
      </c>
      <c r="T38" s="95">
        <f>分析係数表!F41</f>
        <v>0.6065809667987323</v>
      </c>
      <c r="U38" s="96">
        <f t="shared" si="7"/>
        <v>0</v>
      </c>
      <c r="V38" s="97">
        <f>分析係数表!D41</f>
        <v>0.10372147914479408</v>
      </c>
      <c r="W38" s="193">
        <f t="shared" si="8"/>
        <v>0</v>
      </c>
      <c r="X38" s="86">
        <f>分析係数表!E41</f>
        <v>9.872112035903656E-2</v>
      </c>
      <c r="Y38" s="192">
        <f t="shared" si="9"/>
        <v>0</v>
      </c>
    </row>
    <row r="39" spans="1:25">
      <c r="A39" s="10" t="s">
        <v>56</v>
      </c>
      <c r="B39" s="9" t="s">
        <v>391</v>
      </c>
      <c r="C39" s="100"/>
      <c r="D39" s="86">
        <f>投入係数表!F39</f>
        <v>2.3451657605798957E-3</v>
      </c>
      <c r="E39" s="87">
        <f>$C$8*D39</f>
        <v>0</v>
      </c>
      <c r="F39" s="86">
        <f>分析係数表!C42</f>
        <v>0.93692850875802069</v>
      </c>
      <c r="G39" s="87">
        <f>E39*F39</f>
        <v>0</v>
      </c>
      <c r="H39" s="87">
        <v>0</v>
      </c>
      <c r="I39" s="87">
        <f>C39+H39</f>
        <v>0</v>
      </c>
      <c r="J39" s="86">
        <f>分析係数表!G42</f>
        <v>0.49922072097325781</v>
      </c>
      <c r="K39" s="88">
        <f>I39*J39</f>
        <v>0</v>
      </c>
      <c r="L39" s="89"/>
      <c r="M39" s="90"/>
      <c r="N39" s="91">
        <f>分析係数表!H42</f>
        <v>1.1809361738003208E-2</v>
      </c>
      <c r="O39" s="92">
        <f t="shared" si="4"/>
        <v>0</v>
      </c>
      <c r="P39" s="86">
        <f>分析係数表!C42</f>
        <v>0.93692850875802069</v>
      </c>
      <c r="Q39" s="92">
        <f>O39*P39</f>
        <v>0</v>
      </c>
      <c r="R39" s="93">
        <v>0</v>
      </c>
      <c r="S39" s="94">
        <f>I39+R39</f>
        <v>0</v>
      </c>
      <c r="T39" s="95">
        <f>分析係数表!F42</f>
        <v>0.57339238661209846</v>
      </c>
      <c r="U39" s="96">
        <f t="shared" si="7"/>
        <v>0</v>
      </c>
      <c r="V39" s="97">
        <f>分析係数表!D42</f>
        <v>0.13686157986208444</v>
      </c>
      <c r="W39" s="193">
        <f t="shared" si="8"/>
        <v>0</v>
      </c>
      <c r="X39" s="86">
        <f>分析係数表!E42</f>
        <v>0.12798116275158378</v>
      </c>
      <c r="Y39" s="192">
        <f t="shared" si="9"/>
        <v>0</v>
      </c>
    </row>
    <row r="40" spans="1:25">
      <c r="A40" s="10" t="s">
        <v>200</v>
      </c>
      <c r="B40" s="9" t="s">
        <v>41</v>
      </c>
      <c r="C40" s="100"/>
      <c r="D40" s="86">
        <f>投入係数表!F40</f>
        <v>0.15147638844472872</v>
      </c>
      <c r="E40" s="87">
        <f>$C$8*D40</f>
        <v>0</v>
      </c>
      <c r="F40" s="86">
        <f>分析係数表!C43</f>
        <v>0.64668770435795053</v>
      </c>
      <c r="G40" s="87">
        <f>E40*F40</f>
        <v>0</v>
      </c>
      <c r="H40" s="87">
        <v>0</v>
      </c>
      <c r="I40" s="87">
        <f>C40+H40</f>
        <v>0</v>
      </c>
      <c r="J40" s="86">
        <f>分析係数表!G43</f>
        <v>0.34525361813281841</v>
      </c>
      <c r="K40" s="88">
        <f>I40*J40</f>
        <v>0</v>
      </c>
      <c r="L40" s="89"/>
      <c r="M40" s="90"/>
      <c r="N40" s="91">
        <f>分析係数表!H43</f>
        <v>1.6687581740348217E-2</v>
      </c>
      <c r="O40" s="92">
        <f t="shared" si="4"/>
        <v>0</v>
      </c>
      <c r="P40" s="86">
        <f>分析係数表!C43</f>
        <v>0.64668770435795053</v>
      </c>
      <c r="Q40" s="92">
        <f>O40*P40</f>
        <v>0</v>
      </c>
      <c r="R40" s="93">
        <v>0</v>
      </c>
      <c r="S40" s="94">
        <f>I40+R40</f>
        <v>0</v>
      </c>
      <c r="T40" s="95">
        <f>分析係数表!F43</f>
        <v>0.5971160790993254</v>
      </c>
      <c r="U40" s="96">
        <f t="shared" si="7"/>
        <v>0</v>
      </c>
      <c r="V40" s="97">
        <f>分析係数表!D43</f>
        <v>0.11965406207615147</v>
      </c>
      <c r="W40" s="193">
        <f t="shared" si="8"/>
        <v>0</v>
      </c>
      <c r="X40" s="86">
        <f>分析係数表!E43</f>
        <v>0.10089499703022012</v>
      </c>
      <c r="Y40" s="192">
        <f t="shared" si="9"/>
        <v>0</v>
      </c>
    </row>
    <row r="41" spans="1:25">
      <c r="A41" s="10" t="s">
        <v>352</v>
      </c>
      <c r="B41" s="9" t="s">
        <v>42</v>
      </c>
      <c r="C41" s="100"/>
      <c r="D41" s="86">
        <f>投入係数表!F41</f>
        <v>1.5989766549408379E-4</v>
      </c>
      <c r="E41" s="87">
        <f>$C$8*D41</f>
        <v>0</v>
      </c>
      <c r="F41" s="86">
        <f>分析係数表!C44</f>
        <v>0.69156580457188765</v>
      </c>
      <c r="G41" s="87">
        <f>E41*F41</f>
        <v>0</v>
      </c>
      <c r="H41" s="87">
        <v>0</v>
      </c>
      <c r="I41" s="87">
        <f>C41+H41</f>
        <v>0</v>
      </c>
      <c r="J41" s="86">
        <f>分析係数表!G44</f>
        <v>0.27271905819722003</v>
      </c>
      <c r="K41" s="88">
        <f>I41*J41</f>
        <v>0</v>
      </c>
      <c r="L41" s="89"/>
      <c r="M41" s="90"/>
      <c r="N41" s="91">
        <f>分析係数表!H44</f>
        <v>0.15674397651271663</v>
      </c>
      <c r="O41" s="92">
        <f t="shared" si="4"/>
        <v>0</v>
      </c>
      <c r="P41" s="86">
        <f>分析係数表!C44</f>
        <v>0.69156580457188765</v>
      </c>
      <c r="Q41" s="92">
        <f>O41*P41</f>
        <v>0</v>
      </c>
      <c r="R41" s="93">
        <v>0</v>
      </c>
      <c r="S41" s="94">
        <f>I41+R41</f>
        <v>0</v>
      </c>
      <c r="T41" s="95">
        <f>分析係数表!F44</f>
        <v>0.50862281906626206</v>
      </c>
      <c r="U41" s="96">
        <f t="shared" si="7"/>
        <v>0</v>
      </c>
      <c r="V41" s="97">
        <f>分析係数表!D44</f>
        <v>0.14406819380410243</v>
      </c>
      <c r="W41" s="193">
        <f t="shared" si="8"/>
        <v>0</v>
      </c>
      <c r="X41" s="86">
        <f>分析係数表!E44</f>
        <v>0.11993705213297758</v>
      </c>
      <c r="Y41" s="192">
        <f t="shared" si="9"/>
        <v>0</v>
      </c>
    </row>
    <row r="42" spans="1:25">
      <c r="A42" s="10" t="s">
        <v>353</v>
      </c>
      <c r="B42" s="9" t="s">
        <v>287</v>
      </c>
      <c r="C42" s="100"/>
      <c r="D42" s="86">
        <f>投入係数表!F42</f>
        <v>7.4618910563905769E-4</v>
      </c>
      <c r="E42" s="87">
        <f>$C$8*D42</f>
        <v>0</v>
      </c>
      <c r="F42" s="86">
        <f>分析係数表!C45</f>
        <v>1</v>
      </c>
      <c r="G42" s="87">
        <f>E42*F42</f>
        <v>0</v>
      </c>
      <c r="H42" s="87">
        <v>0</v>
      </c>
      <c r="I42" s="87">
        <f>C42+H42</f>
        <v>0</v>
      </c>
      <c r="J42" s="86">
        <f>分析係数表!G45</f>
        <v>0</v>
      </c>
      <c r="K42" s="88">
        <f>I42*J42</f>
        <v>0</v>
      </c>
      <c r="L42" s="89"/>
      <c r="M42" s="90"/>
      <c r="N42" s="91">
        <f>分析係数表!H45</f>
        <v>0</v>
      </c>
      <c r="O42" s="92">
        <f t="shared" si="4"/>
        <v>0</v>
      </c>
      <c r="P42" s="86">
        <f>分析係数表!C45</f>
        <v>1</v>
      </c>
      <c r="Q42" s="92">
        <f>O42*P42</f>
        <v>0</v>
      </c>
      <c r="R42" s="93">
        <v>0</v>
      </c>
      <c r="S42" s="94">
        <f>I42+R42</f>
        <v>0</v>
      </c>
      <c r="T42" s="95">
        <f>分析係数表!F45</f>
        <v>0</v>
      </c>
      <c r="U42" s="96">
        <f t="shared" si="7"/>
        <v>0</v>
      </c>
      <c r="V42" s="97">
        <f>分析係数表!D45</f>
        <v>0</v>
      </c>
      <c r="W42" s="193">
        <f t="shared" si="8"/>
        <v>0</v>
      </c>
      <c r="X42" s="86">
        <f>分析係数表!E45</f>
        <v>0</v>
      </c>
      <c r="Y42" s="192">
        <f t="shared" si="9"/>
        <v>0</v>
      </c>
    </row>
    <row r="43" spans="1:25">
      <c r="A43" s="10" t="s">
        <v>354</v>
      </c>
      <c r="B43" s="9" t="s">
        <v>288</v>
      </c>
      <c r="C43" s="100"/>
      <c r="D43" s="86">
        <f>投入係数表!F43</f>
        <v>1.4124293785310734E-2</v>
      </c>
      <c r="E43" s="87">
        <f>$C$8*D43</f>
        <v>0</v>
      </c>
      <c r="F43" s="86">
        <f>分析係数表!C46</f>
        <v>0.99300149364803736</v>
      </c>
      <c r="G43" s="87">
        <f>E43*F43</f>
        <v>0</v>
      </c>
      <c r="H43" s="87">
        <v>0</v>
      </c>
      <c r="I43" s="87">
        <f>C43+H43</f>
        <v>0</v>
      </c>
      <c r="J43" s="86">
        <f>分析係数表!G46</f>
        <v>1.2662527198429125E-2</v>
      </c>
      <c r="K43" s="88">
        <f>I43*J43</f>
        <v>0</v>
      </c>
      <c r="L43" s="89"/>
      <c r="M43" s="90"/>
      <c r="N43" s="91">
        <f>分析係数表!H46</f>
        <v>3.642815848522589E-5</v>
      </c>
      <c r="O43" s="92">
        <f t="shared" si="4"/>
        <v>0</v>
      </c>
      <c r="P43" s="86">
        <f>分析係数表!C46</f>
        <v>0.99300149364803736</v>
      </c>
      <c r="Q43" s="92">
        <f>O43*P43</f>
        <v>0</v>
      </c>
      <c r="R43" s="93">
        <v>0</v>
      </c>
      <c r="S43" s="94">
        <f>I43+R43</f>
        <v>0</v>
      </c>
      <c r="T43" s="95">
        <f>分析係数表!F46</f>
        <v>0.42786180544499286</v>
      </c>
      <c r="U43" s="96">
        <f t="shared" si="7"/>
        <v>0</v>
      </c>
      <c r="V43" s="97">
        <f>分析係数表!D46</f>
        <v>2.303242583452741E-3</v>
      </c>
      <c r="W43" s="193">
        <f t="shared" si="8"/>
        <v>0</v>
      </c>
      <c r="X43" s="86">
        <f>分析係数表!E46</f>
        <v>2.2926285623308391E-3</v>
      </c>
      <c r="Y43" s="192">
        <f t="shared" si="9"/>
        <v>0</v>
      </c>
    </row>
    <row r="44" spans="1:25">
      <c r="A44" s="216">
        <v>40</v>
      </c>
      <c r="B44" s="20" t="s">
        <v>156</v>
      </c>
      <c r="C44" s="224">
        <f>SUM(C5:C43)</f>
        <v>0</v>
      </c>
      <c r="D44" s="103">
        <f>投入係数表!F44</f>
        <v>0.56129410510606548</v>
      </c>
      <c r="E44" s="102">
        <f>SUM(E5:E43)</f>
        <v>0</v>
      </c>
      <c r="F44" s="103">
        <f>分析係数表!C47</f>
        <v>0.58532523599566522</v>
      </c>
      <c r="G44" s="102">
        <f>SUM(G5:G43)</f>
        <v>0</v>
      </c>
      <c r="H44" s="102">
        <f>SUM(H5:H43)</f>
        <v>0</v>
      </c>
      <c r="I44" s="102">
        <f>SUM(I5:I43)</f>
        <v>0</v>
      </c>
      <c r="J44" s="103">
        <f>分析係数表!G47</f>
        <v>0.25475569279079324</v>
      </c>
      <c r="K44" s="104">
        <f>SUM(K5:K43)</f>
        <v>0</v>
      </c>
      <c r="L44" s="105">
        <f>最終需要_まとめ!$L$33</f>
        <v>0.66159999999999997</v>
      </c>
      <c r="M44" s="102">
        <f>K44*L44</f>
        <v>0</v>
      </c>
      <c r="N44" s="106">
        <f>分析係数表!H47</f>
        <v>1</v>
      </c>
      <c r="O44" s="107">
        <f>SUM(O5:O43)</f>
        <v>0</v>
      </c>
      <c r="P44" s="103">
        <f>分析係数表!C47</f>
        <v>0.58532523599566522</v>
      </c>
      <c r="Q44" s="107">
        <f>SUM(Q5:Q43)</f>
        <v>0</v>
      </c>
      <c r="R44" s="102">
        <f>SUM(R5:R43)</f>
        <v>0</v>
      </c>
      <c r="S44" s="108">
        <f>SUM(S5:S43)</f>
        <v>0</v>
      </c>
      <c r="T44" s="109">
        <f>分析係数表!F47</f>
        <v>0.5063294671067512</v>
      </c>
      <c r="U44" s="110">
        <f>SUM(U5:U43)</f>
        <v>0</v>
      </c>
      <c r="V44" s="111">
        <f>分析係数表!D47</f>
        <v>6.4581730562403572E-2</v>
      </c>
      <c r="W44" s="190">
        <f>SUM(W5:W43)</f>
        <v>0</v>
      </c>
      <c r="X44" s="103">
        <f>分析係数表!E47</f>
        <v>5.7136770824146227E-2</v>
      </c>
      <c r="Y44" s="191">
        <f>SUM(Y5:Y43)</f>
        <v>0</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B4" sqref="B4"/>
    </sheetView>
  </sheetViews>
  <sheetFormatPr defaultColWidth="8.875" defaultRowHeight="11.25"/>
  <cols>
    <col min="1" max="1" width="3" style="5" customWidth="1"/>
    <col min="2" max="2" width="19.125" style="5" customWidth="1"/>
    <col min="3" max="3" width="9.375" style="5" customWidth="1"/>
    <col min="4" max="4" width="8.875" style="5" customWidth="1"/>
    <col min="5" max="5" width="9" style="5" bestFit="1" customWidth="1"/>
    <col min="6" max="16384" width="8.875" style="5"/>
  </cols>
  <sheetData>
    <row r="1" spans="1:25" ht="13.5">
      <c r="B1" s="71" t="s">
        <v>355</v>
      </c>
      <c r="C1" s="72"/>
      <c r="D1" s="72"/>
      <c r="E1" s="72"/>
      <c r="F1" s="73"/>
      <c r="G1" s="72" t="s">
        <v>392</v>
      </c>
    </row>
    <row r="2" spans="1:25">
      <c r="B2" s="5" t="s">
        <v>254</v>
      </c>
      <c r="S2" s="5" t="s">
        <v>158</v>
      </c>
      <c r="U2" s="74" t="s">
        <v>216</v>
      </c>
      <c r="W2" s="5" t="s">
        <v>135</v>
      </c>
      <c r="Y2" s="5" t="s">
        <v>159</v>
      </c>
    </row>
    <row r="3" spans="1:25" ht="45">
      <c r="B3" s="75"/>
      <c r="C3" s="76" t="s">
        <v>234</v>
      </c>
      <c r="D3" s="76" t="s">
        <v>318</v>
      </c>
      <c r="E3" s="76" t="s">
        <v>148</v>
      </c>
      <c r="F3" s="76" t="s">
        <v>377</v>
      </c>
      <c r="G3" s="76" t="s">
        <v>378</v>
      </c>
      <c r="H3" s="76" t="s">
        <v>149</v>
      </c>
      <c r="I3" s="76" t="s">
        <v>150</v>
      </c>
      <c r="J3" s="76" t="s">
        <v>151</v>
      </c>
      <c r="K3" s="77" t="s">
        <v>152</v>
      </c>
      <c r="L3" s="76" t="s">
        <v>401</v>
      </c>
      <c r="M3" s="76" t="s">
        <v>153</v>
      </c>
      <c r="N3" s="76" t="s">
        <v>75</v>
      </c>
      <c r="O3" s="76" t="s">
        <v>153</v>
      </c>
      <c r="P3" s="76" t="s">
        <v>377</v>
      </c>
      <c r="Q3" s="76" t="s">
        <v>379</v>
      </c>
      <c r="R3" s="76" t="s">
        <v>154</v>
      </c>
      <c r="S3" s="78" t="s">
        <v>155</v>
      </c>
      <c r="T3" s="76" t="s">
        <v>215</v>
      </c>
      <c r="U3" s="80" t="s">
        <v>216</v>
      </c>
      <c r="V3" s="79" t="s">
        <v>217</v>
      </c>
      <c r="W3" s="78" t="s">
        <v>160</v>
      </c>
      <c r="X3" s="76" t="s">
        <v>161</v>
      </c>
      <c r="Y3" s="80" t="s">
        <v>162</v>
      </c>
    </row>
    <row r="4" spans="1:25" ht="21">
      <c r="B4" s="81"/>
      <c r="C4" s="82" t="s">
        <v>89</v>
      </c>
      <c r="D4" s="82" t="s">
        <v>90</v>
      </c>
      <c r="E4" s="82" t="s">
        <v>163</v>
      </c>
      <c r="F4" s="82" t="s">
        <v>92</v>
      </c>
      <c r="G4" s="82" t="s">
        <v>164</v>
      </c>
      <c r="H4" s="82" t="s">
        <v>165</v>
      </c>
      <c r="I4" s="82" t="s">
        <v>166</v>
      </c>
      <c r="J4" s="82" t="s">
        <v>167</v>
      </c>
      <c r="K4" s="83" t="s">
        <v>168</v>
      </c>
      <c r="L4" s="82" t="s">
        <v>169</v>
      </c>
      <c r="M4" s="82" t="s">
        <v>170</v>
      </c>
      <c r="N4" s="82" t="s">
        <v>171</v>
      </c>
      <c r="O4" s="82" t="s">
        <v>172</v>
      </c>
      <c r="P4" s="82" t="s">
        <v>173</v>
      </c>
      <c r="Q4" s="82" t="s">
        <v>174</v>
      </c>
      <c r="R4" s="82" t="s">
        <v>175</v>
      </c>
      <c r="S4" s="82" t="s">
        <v>176</v>
      </c>
      <c r="T4" s="84" t="s">
        <v>177</v>
      </c>
      <c r="U4" s="83" t="s">
        <v>178</v>
      </c>
      <c r="V4" s="82" t="s">
        <v>179</v>
      </c>
      <c r="W4" s="82" t="s">
        <v>180</v>
      </c>
      <c r="X4" s="82" t="s">
        <v>181</v>
      </c>
      <c r="Y4" s="83" t="s">
        <v>182</v>
      </c>
    </row>
    <row r="5" spans="1:25">
      <c r="A5" s="8" t="s">
        <v>272</v>
      </c>
      <c r="B5" s="9" t="s">
        <v>273</v>
      </c>
      <c r="C5" s="101"/>
      <c r="D5" s="86">
        <f>投入係数表!G5</f>
        <v>0.16668432901596592</v>
      </c>
      <c r="E5" s="87">
        <f t="shared" ref="E5:E38" si="0">$C$9*D5</f>
        <v>47.546021209943746</v>
      </c>
      <c r="F5" s="86">
        <f>分析係数表!C8</f>
        <v>0.16988323914406789</v>
      </c>
      <c r="G5" s="87">
        <f t="shared" ref="G5:G38" si="1">E5*F5</f>
        <v>8.0772720915577967</v>
      </c>
      <c r="H5" s="87">
        <f t="array" ref="H5:H43">MMULT(逆行列係数!C5:AO43,'5'!G5:G43)</f>
        <v>8.7684184006555643</v>
      </c>
      <c r="I5" s="87">
        <f t="shared" ref="I5:I38" si="2">C5+H5</f>
        <v>8.7684184006555643</v>
      </c>
      <c r="J5" s="86">
        <f>分析係数表!G8</f>
        <v>0.11982810575688495</v>
      </c>
      <c r="K5" s="88">
        <f t="shared" ref="K5:K38" si="3">I5*J5</f>
        <v>1.0507029674343709</v>
      </c>
      <c r="L5" s="89" t="s">
        <v>186</v>
      </c>
      <c r="M5" s="90" t="s">
        <v>186</v>
      </c>
      <c r="N5" s="91">
        <f>分析係数表!H8</f>
        <v>1.1007693311748612E-2</v>
      </c>
      <c r="O5" s="92">
        <f t="shared" ref="O5:O43" si="4">$M$44*N5</f>
        <v>0.43130071657420643</v>
      </c>
      <c r="P5" s="86">
        <f>分析係数表!C8</f>
        <v>0.16988323914406789</v>
      </c>
      <c r="Q5" s="92">
        <f t="shared" ref="Q5:Q38" si="5">O5*P5</f>
        <v>7.3270762776783752E-2</v>
      </c>
      <c r="R5" s="93">
        <f t="array" ref="R5:R43">MMULT(逆行列係数!C5:AO43,'5'!Q5:Q43)</f>
        <v>0.12278659674577283</v>
      </c>
      <c r="S5" s="94">
        <f t="shared" ref="S5:S38" si="6">I5+R5</f>
        <v>8.8912049974013367</v>
      </c>
      <c r="T5" s="95">
        <f>分析係数表!F8</f>
        <v>0.4520504153237429</v>
      </c>
      <c r="U5" s="96">
        <f t="shared" ref="U5:U43" si="7">S5*T5</f>
        <v>4.0192729118038129</v>
      </c>
      <c r="V5" s="97">
        <f>分析係数表!D8</f>
        <v>0.2736524906322878</v>
      </c>
      <c r="W5" s="193">
        <f t="shared" ref="W5:W43" si="8">ROUND(S5*V5,0)</f>
        <v>2</v>
      </c>
      <c r="X5" s="86">
        <f>分析係数表!E8</f>
        <v>4.6479574456934729E-2</v>
      </c>
      <c r="Y5" s="192">
        <f t="shared" ref="Y5:Y43" si="9">ROUND(S5*X5,0)</f>
        <v>0</v>
      </c>
    </row>
    <row r="6" spans="1:25">
      <c r="A6" s="10" t="s">
        <v>226</v>
      </c>
      <c r="B6" s="9" t="s">
        <v>274</v>
      </c>
      <c r="C6" s="100"/>
      <c r="D6" s="86">
        <f>投入係数表!G6</f>
        <v>4.4560814914949327E-4</v>
      </c>
      <c r="E6" s="87">
        <f t="shared" si="0"/>
        <v>0.12710789692026891</v>
      </c>
      <c r="F6" s="86">
        <f>分析係数表!C9</f>
        <v>0.40976645435244163</v>
      </c>
      <c r="G6" s="87">
        <f t="shared" si="1"/>
        <v>5.2084552241214228E-2</v>
      </c>
      <c r="H6" s="87">
        <v>6.8767840036103547E-2</v>
      </c>
      <c r="I6" s="87">
        <f t="shared" si="2"/>
        <v>6.8767840036103547E-2</v>
      </c>
      <c r="J6" s="86">
        <f>分析係数表!G9</f>
        <v>0.27278621711745094</v>
      </c>
      <c r="K6" s="88">
        <f t="shared" si="3"/>
        <v>1.8758918942786678E-2</v>
      </c>
      <c r="L6" s="89"/>
      <c r="M6" s="90"/>
      <c r="N6" s="91">
        <f>分析係数表!H9</f>
        <v>5.6766522140644718E-4</v>
      </c>
      <c r="O6" s="92">
        <f t="shared" si="4"/>
        <v>2.2242118292443904E-2</v>
      </c>
      <c r="P6" s="86">
        <f>分析係数表!C9</f>
        <v>0.40976645435244163</v>
      </c>
      <c r="Q6" s="92">
        <f t="shared" si="5"/>
        <v>9.1140739499823223E-3</v>
      </c>
      <c r="R6" s="93">
        <v>1.2268299632208797E-2</v>
      </c>
      <c r="S6" s="94">
        <f t="shared" si="6"/>
        <v>8.1036139668312343E-2</v>
      </c>
      <c r="T6" s="95">
        <f>分析係数表!F9</f>
        <v>0.74407187847350875</v>
      </c>
      <c r="U6" s="96">
        <f t="shared" si="7"/>
        <v>6.0296712667242784E-2</v>
      </c>
      <c r="V6" s="97">
        <f>分析係数表!D9</f>
        <v>0.14440533530937386</v>
      </c>
      <c r="W6" s="193">
        <f t="shared" si="8"/>
        <v>0</v>
      </c>
      <c r="X6" s="86">
        <f>分析係数表!E9</f>
        <v>0.11439422008151168</v>
      </c>
      <c r="Y6" s="192">
        <f t="shared" si="9"/>
        <v>0</v>
      </c>
    </row>
    <row r="7" spans="1:25">
      <c r="A7" s="10" t="s">
        <v>227</v>
      </c>
      <c r="B7" s="9" t="s">
        <v>275</v>
      </c>
      <c r="C7" s="100"/>
      <c r="D7" s="86">
        <f>投入係数表!G7</f>
        <v>1.1954911899340117E-2</v>
      </c>
      <c r="E7" s="87">
        <f t="shared" si="0"/>
        <v>3.4100895872136174</v>
      </c>
      <c r="F7" s="86">
        <f>分析係数表!C10</f>
        <v>0.68007710705743762</v>
      </c>
      <c r="G7" s="87">
        <f t="shared" si="1"/>
        <v>2.3191238612789284</v>
      </c>
      <c r="H7" s="87">
        <v>2.5311415146736151</v>
      </c>
      <c r="I7" s="87">
        <f t="shared" si="2"/>
        <v>2.5311415146736151</v>
      </c>
      <c r="J7" s="86">
        <f>分析係数表!G10</f>
        <v>0.17854260725424764</v>
      </c>
      <c r="K7" s="88">
        <f t="shared" si="3"/>
        <v>0.45191660535929279</v>
      </c>
      <c r="L7" s="89"/>
      <c r="M7" s="90"/>
      <c r="N7" s="91">
        <f>分析係数表!H10</f>
        <v>1.290834700219075E-3</v>
      </c>
      <c r="O7" s="92">
        <f t="shared" si="4"/>
        <v>5.0577165934403943E-2</v>
      </c>
      <c r="P7" s="86">
        <f>分析係数表!C10</f>
        <v>0.68007710705743762</v>
      </c>
      <c r="Q7" s="92">
        <f t="shared" si="5"/>
        <v>3.4396372691833418E-2</v>
      </c>
      <c r="R7" s="93">
        <v>5.8017325288413704E-2</v>
      </c>
      <c r="S7" s="94">
        <f t="shared" si="6"/>
        <v>2.5891588399620287</v>
      </c>
      <c r="T7" s="95">
        <f>分析係数表!F10</f>
        <v>0.51654343606185527</v>
      </c>
      <c r="U7" s="96">
        <f t="shared" si="7"/>
        <v>1.3374130037039136</v>
      </c>
      <c r="V7" s="97">
        <f>分析係数表!D10</f>
        <v>9.7799297694606213E-2</v>
      </c>
      <c r="W7" s="193">
        <f t="shared" si="8"/>
        <v>0</v>
      </c>
      <c r="X7" s="86">
        <f>分析係数表!E10</f>
        <v>2.6958057972911079E-2</v>
      </c>
      <c r="Y7" s="192">
        <f t="shared" si="9"/>
        <v>0</v>
      </c>
    </row>
    <row r="8" spans="1:25">
      <c r="A8" s="10" t="s">
        <v>228</v>
      </c>
      <c r="B8" s="9" t="s">
        <v>27</v>
      </c>
      <c r="C8" s="100"/>
      <c r="D8" s="86">
        <f>投入係数表!G8</f>
        <v>3.1275281929865828E-4</v>
      </c>
      <c r="E8" s="87">
        <f t="shared" si="0"/>
        <v>8.9211458975362756E-2</v>
      </c>
      <c r="F8" s="86">
        <f>分析係数表!C11</f>
        <v>2.1147201560344109E-2</v>
      </c>
      <c r="G8" s="87">
        <f t="shared" si="1"/>
        <v>1.8865727044443657E-3</v>
      </c>
      <c r="H8" s="87">
        <v>5.2699696769994447E-2</v>
      </c>
      <c r="I8" s="87">
        <f t="shared" si="2"/>
        <v>5.2699696769994447E-2</v>
      </c>
      <c r="J8" s="86">
        <f>分析係数表!G11</f>
        <v>0.2349962690544718</v>
      </c>
      <c r="K8" s="88">
        <f t="shared" si="3"/>
        <v>1.2384232121250694E-2</v>
      </c>
      <c r="L8" s="89"/>
      <c r="M8" s="90"/>
      <c r="N8" s="91">
        <f>分析係数表!H11</f>
        <v>-2.2238602446561594E-5</v>
      </c>
      <c r="O8" s="92">
        <f t="shared" si="4"/>
        <v>-8.7134742031500759E-4</v>
      </c>
      <c r="P8" s="86">
        <f>分析係数表!C11</f>
        <v>2.1147201560344109E-2</v>
      </c>
      <c r="Q8" s="92">
        <f t="shared" si="5"/>
        <v>-1.8426559526487344E-5</v>
      </c>
      <c r="R8" s="93">
        <v>1.0132464984212552E-2</v>
      </c>
      <c r="S8" s="94">
        <f t="shared" si="6"/>
        <v>6.2832161754207E-2</v>
      </c>
      <c r="T8" s="95">
        <f>分析係数表!F11</f>
        <v>0.38828483104146677</v>
      </c>
      <c r="U8" s="96">
        <f t="shared" si="7"/>
        <v>2.4396775310702376E-2</v>
      </c>
      <c r="V8" s="97">
        <f>分析係数表!D11</f>
        <v>2.238567316917173E-2</v>
      </c>
      <c r="W8" s="193">
        <f t="shared" si="8"/>
        <v>0</v>
      </c>
      <c r="X8" s="86">
        <f>分析係数表!E11</f>
        <v>2.1852680950858117E-2</v>
      </c>
      <c r="Y8" s="192">
        <f t="shared" si="9"/>
        <v>0</v>
      </c>
    </row>
    <row r="9" spans="1:25">
      <c r="A9" s="10" t="s">
        <v>229</v>
      </c>
      <c r="B9" s="9" t="s">
        <v>196</v>
      </c>
      <c r="C9" s="85">
        <f>最終需要_まとめ!C10</f>
        <v>285.24589858348071</v>
      </c>
      <c r="D9" s="86">
        <f>投入係数表!G9</f>
        <v>0.21138213483523613</v>
      </c>
      <c r="E9" s="87">
        <f t="shared" si="0"/>
        <v>60.295886995571408</v>
      </c>
      <c r="F9" s="86">
        <f>分析係数表!C12</f>
        <v>0.26979296775158057</v>
      </c>
      <c r="G9" s="87">
        <f t="shared" si="1"/>
        <v>16.267406295749144</v>
      </c>
      <c r="H9" s="87">
        <v>17.657405529651331</v>
      </c>
      <c r="I9" s="87">
        <f t="shared" si="2"/>
        <v>302.90330411313204</v>
      </c>
      <c r="J9" s="86">
        <f>分析係数表!G12</f>
        <v>0.14399966915404239</v>
      </c>
      <c r="K9" s="88">
        <f t="shared" si="3"/>
        <v>43.617975577957303</v>
      </c>
      <c r="L9" s="89"/>
      <c r="M9" s="90"/>
      <c r="N9" s="91">
        <f>分析係数表!H12</f>
        <v>8.4790563397567215E-2</v>
      </c>
      <c r="O9" s="92">
        <f t="shared" si="4"/>
        <v>3.3222428819914231</v>
      </c>
      <c r="P9" s="86">
        <f>分析係数表!C12</f>
        <v>0.26979296775158057</v>
      </c>
      <c r="Q9" s="92">
        <f t="shared" si="5"/>
        <v>0.89631776672403007</v>
      </c>
      <c r="R9" s="93">
        <v>1.1323295662256561</v>
      </c>
      <c r="S9" s="94">
        <f t="shared" si="6"/>
        <v>304.03563367935772</v>
      </c>
      <c r="T9" s="95">
        <f>分析係数表!F12</f>
        <v>0.33481714299007204</v>
      </c>
      <c r="U9" s="96">
        <f t="shared" si="7"/>
        <v>101.79634223569867</v>
      </c>
      <c r="V9" s="97">
        <f>分析係数表!D12</f>
        <v>3.7088865741159563E-2</v>
      </c>
      <c r="W9" s="193">
        <f t="shared" si="8"/>
        <v>11</v>
      </c>
      <c r="X9" s="86">
        <f>分析係数表!E12</f>
        <v>3.539948357013805E-2</v>
      </c>
      <c r="Y9" s="192">
        <f t="shared" si="9"/>
        <v>11</v>
      </c>
    </row>
    <row r="10" spans="1:25">
      <c r="A10" s="10" t="s">
        <v>230</v>
      </c>
      <c r="B10" s="9" t="s">
        <v>28</v>
      </c>
      <c r="C10" s="100"/>
      <c r="D10" s="86">
        <f>投入係数表!G10</f>
        <v>1.1119525856387008E-3</v>
      </c>
      <c r="E10" s="87">
        <f t="shared" si="0"/>
        <v>0.31717991447273597</v>
      </c>
      <c r="F10" s="86">
        <f>分析係数表!C13</f>
        <v>6.684233532602335E-2</v>
      </c>
      <c r="G10" s="87">
        <f t="shared" si="1"/>
        <v>2.1201046201866025E-2</v>
      </c>
      <c r="H10" s="87">
        <v>3.7488141644856768E-2</v>
      </c>
      <c r="I10" s="87">
        <f t="shared" si="2"/>
        <v>3.7488141644856768E-2</v>
      </c>
      <c r="J10" s="86">
        <f>分析係数表!G13</f>
        <v>0.23596605339775753</v>
      </c>
      <c r="K10" s="88">
        <f t="shared" si="3"/>
        <v>8.8459288331529697E-3</v>
      </c>
      <c r="L10" s="89"/>
      <c r="M10" s="90"/>
      <c r="N10" s="91">
        <f>分析係数表!H13</f>
        <v>1.6879182236800124E-2</v>
      </c>
      <c r="O10" s="92">
        <f t="shared" si="4"/>
        <v>0.66135594331543524</v>
      </c>
      <c r="P10" s="86">
        <f>分析係数表!C13</f>
        <v>6.684233532602335E-2</v>
      </c>
      <c r="Q10" s="92">
        <f t="shared" si="5"/>
        <v>4.4206575732948811E-2</v>
      </c>
      <c r="R10" s="93">
        <v>4.9388032628729081E-2</v>
      </c>
      <c r="S10" s="94">
        <f t="shared" si="6"/>
        <v>8.6876174273585849E-2</v>
      </c>
      <c r="T10" s="95">
        <f>分析係数表!F13</f>
        <v>0.36934894381465649</v>
      </c>
      <c r="U10" s="96">
        <f t="shared" si="7"/>
        <v>3.2087623210606965E-2</v>
      </c>
      <c r="V10" s="97">
        <f>分析係数表!D13</f>
        <v>0.1651861487951434</v>
      </c>
      <c r="W10" s="193">
        <f t="shared" si="8"/>
        <v>0</v>
      </c>
      <c r="X10" s="86">
        <f>分析係数表!E13</f>
        <v>0.12199715046769498</v>
      </c>
      <c r="Y10" s="192">
        <f t="shared" si="9"/>
        <v>0</v>
      </c>
    </row>
    <row r="11" spans="1:25">
      <c r="A11" s="10" t="s">
        <v>231</v>
      </c>
      <c r="B11" s="9" t="s">
        <v>276</v>
      </c>
      <c r="C11" s="100"/>
      <c r="D11" s="86">
        <f>投入係数表!G11</f>
        <v>1.748727664666944E-2</v>
      </c>
      <c r="E11" s="87">
        <f t="shared" si="0"/>
        <v>4.9881739408571413</v>
      </c>
      <c r="F11" s="86">
        <f>分析係数表!C14</f>
        <v>0.21710827927701792</v>
      </c>
      <c r="G11" s="87">
        <f t="shared" si="1"/>
        <v>1.0829738610339552</v>
      </c>
      <c r="H11" s="87">
        <v>1.3905600641853189</v>
      </c>
      <c r="I11" s="87">
        <f t="shared" si="2"/>
        <v>1.3905600641853189</v>
      </c>
      <c r="J11" s="86">
        <f>分析係数表!G14</f>
        <v>0.17574790290253137</v>
      </c>
      <c r="K11" s="88">
        <f t="shared" si="3"/>
        <v>0.2443880151405792</v>
      </c>
      <c r="L11" s="89"/>
      <c r="M11" s="90"/>
      <c r="N11" s="91">
        <f>分析係数表!H14</f>
        <v>1.1225515443921091E-3</v>
      </c>
      <c r="O11" s="92">
        <f t="shared" si="4"/>
        <v>4.3983536947841136E-2</v>
      </c>
      <c r="P11" s="86">
        <f>分析係数表!C14</f>
        <v>0.21710827927701792</v>
      </c>
      <c r="Q11" s="92">
        <f t="shared" si="5"/>
        <v>9.5491900232629306E-3</v>
      </c>
      <c r="R11" s="93">
        <v>5.37274909088577E-2</v>
      </c>
      <c r="S11" s="94">
        <f t="shared" si="6"/>
        <v>1.4442875550941765</v>
      </c>
      <c r="T11" s="95">
        <f>分析係数表!F14</f>
        <v>0.32729567218469302</v>
      </c>
      <c r="U11" s="96">
        <f t="shared" si="7"/>
        <v>0.47270906617253533</v>
      </c>
      <c r="V11" s="97">
        <f>分析係数表!D14</f>
        <v>4.5196804531672026E-2</v>
      </c>
      <c r="W11" s="193">
        <f t="shared" si="8"/>
        <v>0</v>
      </c>
      <c r="X11" s="86">
        <f>分析係数表!E14</f>
        <v>3.8130342673435243E-2</v>
      </c>
      <c r="Y11" s="192">
        <f t="shared" si="9"/>
        <v>0</v>
      </c>
    </row>
    <row r="12" spans="1:25">
      <c r="A12" s="10" t="s">
        <v>232</v>
      </c>
      <c r="B12" s="9" t="s">
        <v>29</v>
      </c>
      <c r="C12" s="100"/>
      <c r="D12" s="86">
        <f>投入係数表!G12</f>
        <v>1.0159038685714434E-2</v>
      </c>
      <c r="E12" s="87">
        <f t="shared" si="0"/>
        <v>2.8978241186509566</v>
      </c>
      <c r="F12" s="86">
        <f>分析係数表!C15</f>
        <v>0.1777237835164599</v>
      </c>
      <c r="G12" s="87">
        <f t="shared" si="1"/>
        <v>0.51501226633189878</v>
      </c>
      <c r="H12" s="87">
        <v>0.77550823894807175</v>
      </c>
      <c r="I12" s="87">
        <f t="shared" si="2"/>
        <v>0.77550823894807175</v>
      </c>
      <c r="J12" s="86">
        <f>分析係数表!G15</f>
        <v>0.10387096116118634</v>
      </c>
      <c r="K12" s="88">
        <f t="shared" si="3"/>
        <v>8.0552786167955179E-2</v>
      </c>
      <c r="L12" s="89"/>
      <c r="M12" s="90"/>
      <c r="N12" s="91">
        <f>分析係数表!H15</f>
        <v>7.5144901505810619E-3</v>
      </c>
      <c r="O12" s="92">
        <f t="shared" si="4"/>
        <v>0.29443089436151659</v>
      </c>
      <c r="P12" s="86">
        <f>分析係数表!C15</f>
        <v>0.1777237835164599</v>
      </c>
      <c r="Q12" s="92">
        <f t="shared" si="5"/>
        <v>5.2327372530063851E-2</v>
      </c>
      <c r="R12" s="93">
        <v>0.12282268600958239</v>
      </c>
      <c r="S12" s="94">
        <f t="shared" si="6"/>
        <v>0.8983309249576541</v>
      </c>
      <c r="T12" s="95">
        <f>分析係数表!F15</f>
        <v>0.33005409485469872</v>
      </c>
      <c r="U12" s="96">
        <f t="shared" si="7"/>
        <v>0.29649780031688283</v>
      </c>
      <c r="V12" s="97">
        <f>分析係数表!D15</f>
        <v>1.862209422908882E-2</v>
      </c>
      <c r="W12" s="193">
        <f t="shared" si="8"/>
        <v>0</v>
      </c>
      <c r="X12" s="86">
        <f>分析係数表!E15</f>
        <v>1.8544573004253467E-2</v>
      </c>
      <c r="Y12" s="192">
        <f t="shared" si="9"/>
        <v>0</v>
      </c>
    </row>
    <row r="13" spans="1:25">
      <c r="A13" s="10" t="s">
        <v>233</v>
      </c>
      <c r="B13" s="9" t="s">
        <v>30</v>
      </c>
      <c r="C13" s="100"/>
      <c r="D13" s="86">
        <f>投入係数表!G13</f>
        <v>6.7497744819546793E-3</v>
      </c>
      <c r="E13" s="87">
        <f t="shared" si="0"/>
        <v>1.9253454873410105</v>
      </c>
      <c r="F13" s="86">
        <f>分析係数表!C16</f>
        <v>0.12368252551663639</v>
      </c>
      <c r="G13" s="87">
        <f t="shared" si="1"/>
        <v>0.23813159236639525</v>
      </c>
      <c r="H13" s="87">
        <v>0.41834954911316413</v>
      </c>
      <c r="I13" s="87">
        <f t="shared" si="2"/>
        <v>0.41834954911316413</v>
      </c>
      <c r="J13" s="86">
        <f>分析係数表!G16</f>
        <v>1.9772048092292722E-2</v>
      </c>
      <c r="K13" s="88">
        <f t="shared" si="3"/>
        <v>8.2716274044544579E-3</v>
      </c>
      <c r="L13" s="89"/>
      <c r="M13" s="90"/>
      <c r="N13" s="91">
        <f>分析係数表!H16</f>
        <v>1.7113434381227897E-2</v>
      </c>
      <c r="O13" s="92">
        <f t="shared" si="4"/>
        <v>0.67053435289584284</v>
      </c>
      <c r="P13" s="86">
        <f>分析係数表!C16</f>
        <v>0.12368252551663639</v>
      </c>
      <c r="Q13" s="92">
        <f t="shared" si="5"/>
        <v>8.2933382211821352E-2</v>
      </c>
      <c r="R13" s="93">
        <v>0.12053659941074821</v>
      </c>
      <c r="S13" s="94">
        <f t="shared" si="6"/>
        <v>0.53888614852391237</v>
      </c>
      <c r="T13" s="95">
        <f>分析係数表!F16</f>
        <v>0.17086837167280561</v>
      </c>
      <c r="U13" s="96">
        <f t="shared" si="7"/>
        <v>9.2078598715310586E-2</v>
      </c>
      <c r="V13" s="97">
        <f>分析係数表!D16</f>
        <v>1.2952602682604767E-2</v>
      </c>
      <c r="W13" s="193">
        <f t="shared" si="8"/>
        <v>0</v>
      </c>
      <c r="X13" s="86">
        <f>分析係数表!E16</f>
        <v>1.2952602682604767E-2</v>
      </c>
      <c r="Y13" s="192">
        <f t="shared" si="9"/>
        <v>0</v>
      </c>
    </row>
    <row r="14" spans="1:25">
      <c r="A14" s="10" t="s">
        <v>2</v>
      </c>
      <c r="B14" s="9" t="s">
        <v>388</v>
      </c>
      <c r="C14" s="100"/>
      <c r="D14" s="86">
        <f>投入係数表!G14</f>
        <v>1.8227544476811058E-2</v>
      </c>
      <c r="E14" s="87">
        <f t="shared" si="0"/>
        <v>5.1993323032583305</v>
      </c>
      <c r="F14" s="86">
        <f>分析係数表!C17</f>
        <v>0.19283956701830429</v>
      </c>
      <c r="G14" s="87">
        <f t="shared" si="1"/>
        <v>1.0026369901446193</v>
      </c>
      <c r="H14" s="87">
        <v>1.2051487930715974</v>
      </c>
      <c r="I14" s="87">
        <f t="shared" si="2"/>
        <v>1.2051487930715974</v>
      </c>
      <c r="J14" s="86">
        <f>分析係数表!G17</f>
        <v>0.23402763404868787</v>
      </c>
      <c r="K14" s="88">
        <f t="shared" si="3"/>
        <v>0.28203812071917767</v>
      </c>
      <c r="L14" s="89"/>
      <c r="M14" s="90"/>
      <c r="N14" s="91">
        <f>分析係数表!H17</f>
        <v>3.1766349957435482E-3</v>
      </c>
      <c r="O14" s="92">
        <f t="shared" si="4"/>
        <v>0.12446612665857881</v>
      </c>
      <c r="P14" s="86">
        <f>分析係数表!C17</f>
        <v>0.19283956701830429</v>
      </c>
      <c r="Q14" s="92">
        <f t="shared" si="5"/>
        <v>2.400199397328576E-2</v>
      </c>
      <c r="R14" s="93">
        <v>5.518157279298834E-2</v>
      </c>
      <c r="S14" s="94">
        <f t="shared" si="6"/>
        <v>1.2603303658645857</v>
      </c>
      <c r="T14" s="95">
        <f>分析係数表!F17</f>
        <v>0.36995154049829787</v>
      </c>
      <c r="U14" s="96">
        <f t="shared" si="7"/>
        <v>0.46626116038838683</v>
      </c>
      <c r="V14" s="97">
        <f>分析係数表!D17</f>
        <v>4.4453920652026524E-2</v>
      </c>
      <c r="W14" s="193">
        <f t="shared" si="8"/>
        <v>0</v>
      </c>
      <c r="X14" s="86">
        <f>分析係数表!E17</f>
        <v>4.2061277361062542E-2</v>
      </c>
      <c r="Y14" s="192">
        <f t="shared" si="9"/>
        <v>0</v>
      </c>
    </row>
    <row r="15" spans="1:25">
      <c r="A15" s="10" t="s">
        <v>3</v>
      </c>
      <c r="B15" s="9" t="s">
        <v>31</v>
      </c>
      <c r="C15" s="100"/>
      <c r="D15" s="86">
        <f>投入係数表!G15</f>
        <v>3.697203576238023E-3</v>
      </c>
      <c r="E15" s="87">
        <f t="shared" si="0"/>
        <v>1.0546121563500732</v>
      </c>
      <c r="F15" s="86">
        <f>分析係数表!C18</f>
        <v>0.30630539049432115</v>
      </c>
      <c r="G15" s="87">
        <f t="shared" si="1"/>
        <v>0.32303338837086726</v>
      </c>
      <c r="H15" s="87">
        <v>0.38101874712401057</v>
      </c>
      <c r="I15" s="87">
        <f t="shared" si="2"/>
        <v>0.38101874712401057</v>
      </c>
      <c r="J15" s="86">
        <f>分析係数表!G18</f>
        <v>0.21755179396051724</v>
      </c>
      <c r="K15" s="88">
        <f t="shared" si="3"/>
        <v>8.2891311969417167E-2</v>
      </c>
      <c r="L15" s="89"/>
      <c r="M15" s="90"/>
      <c r="N15" s="91">
        <f>分析係数表!H18</f>
        <v>5.3704565311248737E-4</v>
      </c>
      <c r="O15" s="92">
        <f t="shared" si="4"/>
        <v>2.104238994133854E-2</v>
      </c>
      <c r="P15" s="86">
        <f>分析係数表!C18</f>
        <v>0.30630539049432115</v>
      </c>
      <c r="Q15" s="92">
        <f t="shared" si="5"/>
        <v>6.4453974679154766E-3</v>
      </c>
      <c r="R15" s="93">
        <v>1.7032172724925885E-2</v>
      </c>
      <c r="S15" s="94">
        <f t="shared" si="6"/>
        <v>0.39805091984893648</v>
      </c>
      <c r="T15" s="95">
        <f>分析係数表!F18</f>
        <v>0.4635011306393737</v>
      </c>
      <c r="U15" s="96">
        <f t="shared" si="7"/>
        <v>0.18449705140202477</v>
      </c>
      <c r="V15" s="97">
        <f>分析係数表!D18</f>
        <v>4.1488554421314744E-2</v>
      </c>
      <c r="W15" s="193">
        <f t="shared" si="8"/>
        <v>0</v>
      </c>
      <c r="X15" s="86">
        <f>分析係数表!E18</f>
        <v>3.8178621954614265E-2</v>
      </c>
      <c r="Y15" s="192">
        <f t="shared" si="9"/>
        <v>0</v>
      </c>
    </row>
    <row r="16" spans="1:25">
      <c r="A16" s="10" t="s">
        <v>4</v>
      </c>
      <c r="B16" s="9" t="s">
        <v>32</v>
      </c>
      <c r="C16" s="100"/>
      <c r="D16" s="86">
        <f>投入係数表!G16</f>
        <v>0</v>
      </c>
      <c r="E16" s="87">
        <f t="shared" si="0"/>
        <v>0</v>
      </c>
      <c r="F16" s="86">
        <f>分析係数表!C19</f>
        <v>0.36966314955627488</v>
      </c>
      <c r="G16" s="87">
        <f t="shared" si="1"/>
        <v>0</v>
      </c>
      <c r="H16" s="87">
        <v>0.10255370473091988</v>
      </c>
      <c r="I16" s="87">
        <f t="shared" si="2"/>
        <v>0.10255370473091988</v>
      </c>
      <c r="J16" s="86">
        <f>分析係数表!G19</f>
        <v>4.2381117789262797E-2</v>
      </c>
      <c r="K16" s="88">
        <f t="shared" si="3"/>
        <v>4.3463406399263929E-3</v>
      </c>
      <c r="L16" s="89"/>
      <c r="M16" s="90"/>
      <c r="N16" s="91">
        <f>分析係数表!H19</f>
        <v>-1.254655481313475E-4</v>
      </c>
      <c r="O16" s="92">
        <f t="shared" si="4"/>
        <v>-4.9159600728219833E-3</v>
      </c>
      <c r="P16" s="86">
        <f>分析係数表!C19</f>
        <v>0.36966314955627488</v>
      </c>
      <c r="Q16" s="92">
        <f t="shared" si="5"/>
        <v>-1.8172492836122688E-3</v>
      </c>
      <c r="R16" s="93">
        <v>1.1533457639087969E-2</v>
      </c>
      <c r="S16" s="94">
        <f t="shared" si="6"/>
        <v>0.11408716237000785</v>
      </c>
      <c r="T16" s="95">
        <f>分析係数表!F19</f>
        <v>0.17645477862102601</v>
      </c>
      <c r="U16" s="96">
        <f t="shared" si="7"/>
        <v>2.0131224979500786E-2</v>
      </c>
      <c r="V16" s="97">
        <f>分析係数表!D19</f>
        <v>8.3109656186295868E-3</v>
      </c>
      <c r="W16" s="193">
        <f t="shared" si="8"/>
        <v>0</v>
      </c>
      <c r="X16" s="86">
        <f>分析係数表!E19</f>
        <v>8.1137788631236215E-3</v>
      </c>
      <c r="Y16" s="192">
        <f t="shared" si="9"/>
        <v>0</v>
      </c>
    </row>
    <row r="17" spans="1:25">
      <c r="A17" s="10" t="s">
        <v>5</v>
      </c>
      <c r="B17" s="9" t="s">
        <v>33</v>
      </c>
      <c r="C17" s="100"/>
      <c r="D17" s="86">
        <f>投入係数表!G17</f>
        <v>2.0217789690529795E-3</v>
      </c>
      <c r="E17" s="87">
        <f t="shared" si="0"/>
        <v>0.57670415876470038</v>
      </c>
      <c r="F17" s="86">
        <f>分析係数表!C20</f>
        <v>0.11840151680286914</v>
      </c>
      <c r="G17" s="87">
        <f t="shared" si="1"/>
        <v>6.8282647144263187E-2</v>
      </c>
      <c r="H17" s="87">
        <v>8.9953536651992835E-2</v>
      </c>
      <c r="I17" s="87">
        <f t="shared" si="2"/>
        <v>8.9953536651992835E-2</v>
      </c>
      <c r="J17" s="86">
        <f>分析係数表!G20</f>
        <v>0.11103277983246747</v>
      </c>
      <c r="K17" s="88">
        <f t="shared" si="3"/>
        <v>9.9877912302325129E-3</v>
      </c>
      <c r="L17" s="89"/>
      <c r="M17" s="90"/>
      <c r="N17" s="91">
        <f>分析係数表!H20</f>
        <v>6.0558701736942728E-4</v>
      </c>
      <c r="O17" s="92">
        <f t="shared" si="4"/>
        <v>2.3727960721861664E-2</v>
      </c>
      <c r="P17" s="86">
        <f>分析係数表!C20</f>
        <v>0.11840151680286914</v>
      </c>
      <c r="Q17" s="92">
        <f t="shared" si="5"/>
        <v>2.8094265401073229E-3</v>
      </c>
      <c r="R17" s="93">
        <v>7.3272199191745406E-3</v>
      </c>
      <c r="S17" s="94">
        <f t="shared" si="6"/>
        <v>9.7280756571167373E-2</v>
      </c>
      <c r="T17" s="95">
        <f>分析係数表!F20</f>
        <v>0.24737258814980315</v>
      </c>
      <c r="U17" s="96">
        <f t="shared" si="7"/>
        <v>2.4064592530180642E-2</v>
      </c>
      <c r="V17" s="97">
        <f>分析係数表!D20</f>
        <v>2.4837040813006365E-2</v>
      </c>
      <c r="W17" s="193">
        <f t="shared" si="8"/>
        <v>0</v>
      </c>
      <c r="X17" s="86">
        <f>分析係数表!E20</f>
        <v>2.4562278789456368E-2</v>
      </c>
      <c r="Y17" s="192">
        <f t="shared" si="9"/>
        <v>0</v>
      </c>
    </row>
    <row r="18" spans="1:25">
      <c r="A18" s="10" t="s">
        <v>6</v>
      </c>
      <c r="B18" s="9" t="s">
        <v>34</v>
      </c>
      <c r="C18" s="100"/>
      <c r="D18" s="86">
        <f>投入係数表!G18</f>
        <v>8.8258328659272609E-3</v>
      </c>
      <c r="E18" s="87">
        <f t="shared" si="0"/>
        <v>2.5175326265890385</v>
      </c>
      <c r="F18" s="86">
        <f>分析係数表!C21</f>
        <v>0.26258212636596168</v>
      </c>
      <c r="G18" s="87">
        <f t="shared" si="1"/>
        <v>0.66105907028543431</v>
      </c>
      <c r="H18" s="87">
        <v>0.77161576739423277</v>
      </c>
      <c r="I18" s="87">
        <f t="shared" si="2"/>
        <v>0.77161576739423277</v>
      </c>
      <c r="J18" s="86">
        <f>分析係数表!G21</f>
        <v>0.28467983327929475</v>
      </c>
      <c r="K18" s="88">
        <f t="shared" si="3"/>
        <v>0.21966344801746526</v>
      </c>
      <c r="L18" s="89"/>
      <c r="M18" s="90"/>
      <c r="N18" s="91">
        <f>分析係数表!H21</f>
        <v>1.0324354165676096E-3</v>
      </c>
      <c r="O18" s="92">
        <f t="shared" si="4"/>
        <v>4.0452629117758675E-2</v>
      </c>
      <c r="P18" s="86">
        <f>分析係数表!C21</f>
        <v>0.26258212636596168</v>
      </c>
      <c r="Q18" s="92">
        <f t="shared" si="5"/>
        <v>1.062213737083469E-2</v>
      </c>
      <c r="R18" s="93">
        <v>3.0858007312922243E-2</v>
      </c>
      <c r="S18" s="94">
        <f t="shared" si="6"/>
        <v>0.80247377470715497</v>
      </c>
      <c r="T18" s="95">
        <f>分析係数表!F21</f>
        <v>0.42515189534375575</v>
      </c>
      <c r="U18" s="96">
        <f t="shared" si="7"/>
        <v>0.34117324628040496</v>
      </c>
      <c r="V18" s="97">
        <f>分析係数表!D21</f>
        <v>6.1343946819791585E-2</v>
      </c>
      <c r="W18" s="193">
        <f t="shared" si="8"/>
        <v>0</v>
      </c>
      <c r="X18" s="86">
        <f>分析係数表!E21</f>
        <v>5.4343995376178865E-2</v>
      </c>
      <c r="Y18" s="192">
        <f t="shared" si="9"/>
        <v>0</v>
      </c>
    </row>
    <row r="19" spans="1:25">
      <c r="A19" s="10" t="s">
        <v>7</v>
      </c>
      <c r="B19" s="9" t="s">
        <v>277</v>
      </c>
      <c r="C19" s="100"/>
      <c r="D19" s="86">
        <f>投入係数表!G19</f>
        <v>0</v>
      </c>
      <c r="E19" s="87">
        <f t="shared" si="0"/>
        <v>0</v>
      </c>
      <c r="F19" s="86">
        <f>分析係数表!C22</f>
        <v>0.19256748567873505</v>
      </c>
      <c r="G19" s="87">
        <f t="shared" si="1"/>
        <v>0</v>
      </c>
      <c r="H19" s="87">
        <v>4.522336568455141E-2</v>
      </c>
      <c r="I19" s="87">
        <f t="shared" si="2"/>
        <v>4.522336568455141E-2</v>
      </c>
      <c r="J19" s="86">
        <f>分析係数表!G22</f>
        <v>0.19753386347788673</v>
      </c>
      <c r="K19" s="88">
        <f t="shared" si="3"/>
        <v>8.9331461431427263E-3</v>
      </c>
      <c r="L19" s="89"/>
      <c r="M19" s="90"/>
      <c r="N19" s="91">
        <f>分析係数表!H22</f>
        <v>4.8211298587508529E-5</v>
      </c>
      <c r="O19" s="92">
        <f t="shared" si="4"/>
        <v>1.8890031761306695E-3</v>
      </c>
      <c r="P19" s="86">
        <f>分析係数表!C22</f>
        <v>0.19256748567873505</v>
      </c>
      <c r="Q19" s="92">
        <f t="shared" si="5"/>
        <v>3.6376059206662774E-4</v>
      </c>
      <c r="R19" s="93">
        <v>8.8795150321239105E-3</v>
      </c>
      <c r="S19" s="94">
        <f t="shared" si="6"/>
        <v>5.4102880716675322E-2</v>
      </c>
      <c r="T19" s="95">
        <f>分析係数表!F22</f>
        <v>0.41915604646677446</v>
      </c>
      <c r="U19" s="96">
        <f t="shared" si="7"/>
        <v>2.2677549583665118E-2</v>
      </c>
      <c r="V19" s="97">
        <f>分析係数表!D22</f>
        <v>2.9425619037728289E-2</v>
      </c>
      <c r="W19" s="193">
        <f t="shared" si="8"/>
        <v>0</v>
      </c>
      <c r="X19" s="86">
        <f>分析係数表!E22</f>
        <v>2.8940662878506891E-2</v>
      </c>
      <c r="Y19" s="192">
        <f t="shared" si="9"/>
        <v>0</v>
      </c>
    </row>
    <row r="20" spans="1:25">
      <c r="A20" s="10" t="s">
        <v>8</v>
      </c>
      <c r="B20" s="9" t="s">
        <v>278</v>
      </c>
      <c r="C20" s="100"/>
      <c r="D20" s="86">
        <f>投入係数表!G20</f>
        <v>0</v>
      </c>
      <c r="E20" s="87">
        <f t="shared" si="0"/>
        <v>0</v>
      </c>
      <c r="F20" s="86">
        <f>分析係数表!C23</f>
        <v>0.20116432520583094</v>
      </c>
      <c r="G20" s="87">
        <f t="shared" si="1"/>
        <v>0</v>
      </c>
      <c r="H20" s="87">
        <v>5.1388680453034137E-2</v>
      </c>
      <c r="I20" s="87">
        <f t="shared" si="2"/>
        <v>5.1388680453034137E-2</v>
      </c>
      <c r="J20" s="86">
        <f>分析係数表!G23</f>
        <v>0.20785566100352021</v>
      </c>
      <c r="K20" s="88">
        <f t="shared" si="3"/>
        <v>1.0681428143664089E-2</v>
      </c>
      <c r="L20" s="89"/>
      <c r="M20" s="90"/>
      <c r="N20" s="91">
        <f>分析係数表!H23</f>
        <v>2.5225877402069866E-5</v>
      </c>
      <c r="O20" s="92">
        <f t="shared" si="4"/>
        <v>9.8839408871553088E-4</v>
      </c>
      <c r="P20" s="86">
        <f>分析係数表!C23</f>
        <v>0.20116432520583094</v>
      </c>
      <c r="Q20" s="92">
        <f t="shared" si="5"/>
        <v>1.9882962989389196E-4</v>
      </c>
      <c r="R20" s="93">
        <v>8.4643577049469971E-3</v>
      </c>
      <c r="S20" s="94">
        <f t="shared" si="6"/>
        <v>5.9853038157981132E-2</v>
      </c>
      <c r="T20" s="95">
        <f>分析係数表!F23</f>
        <v>0.42478695148042223</v>
      </c>
      <c r="U20" s="96">
        <f t="shared" si="7"/>
        <v>2.5424789615970191E-2</v>
      </c>
      <c r="V20" s="97">
        <f>分析係数表!D23</f>
        <v>3.5044555722743287E-2</v>
      </c>
      <c r="W20" s="193">
        <f t="shared" si="8"/>
        <v>0</v>
      </c>
      <c r="X20" s="86">
        <f>分析係数表!E23</f>
        <v>3.4275414947972954E-2</v>
      </c>
      <c r="Y20" s="192">
        <f t="shared" si="9"/>
        <v>0</v>
      </c>
    </row>
    <row r="21" spans="1:25">
      <c r="A21" s="10" t="s">
        <v>9</v>
      </c>
      <c r="B21" s="9" t="s">
        <v>279</v>
      </c>
      <c r="C21" s="100"/>
      <c r="D21" s="86">
        <f>投入係数表!G21</f>
        <v>0</v>
      </c>
      <c r="E21" s="87">
        <f t="shared" si="0"/>
        <v>0</v>
      </c>
      <c r="F21" s="86">
        <f>分析係数表!C24</f>
        <v>0.46796458506974481</v>
      </c>
      <c r="G21" s="87">
        <f t="shared" si="1"/>
        <v>0</v>
      </c>
      <c r="H21" s="87">
        <v>5.4416449573535475E-2</v>
      </c>
      <c r="I21" s="87">
        <f t="shared" si="2"/>
        <v>5.4416449573535475E-2</v>
      </c>
      <c r="J21" s="86">
        <f>分析係数表!G24</f>
        <v>0.19290112247208774</v>
      </c>
      <c r="K21" s="88">
        <f t="shared" si="3"/>
        <v>1.0496994203680754E-2</v>
      </c>
      <c r="L21" s="89"/>
      <c r="M21" s="90"/>
      <c r="N21" s="91">
        <f>分析係数表!H24</f>
        <v>1.1220536652328578E-3</v>
      </c>
      <c r="O21" s="92">
        <f t="shared" si="4"/>
        <v>4.3964029169774377E-2</v>
      </c>
      <c r="P21" s="86">
        <f>分析係数表!C24</f>
        <v>0.46796458506974481</v>
      </c>
      <c r="Q21" s="92">
        <f t="shared" si="5"/>
        <v>2.0573608668427622E-2</v>
      </c>
      <c r="R21" s="93">
        <v>4.1752850568889645E-2</v>
      </c>
      <c r="S21" s="94">
        <f t="shared" si="6"/>
        <v>9.6169300142425113E-2</v>
      </c>
      <c r="T21" s="95">
        <f>分析係数表!F24</f>
        <v>0.36341689561906876</v>
      </c>
      <c r="U21" s="96">
        <f t="shared" si="7"/>
        <v>3.4949548511618599E-2</v>
      </c>
      <c r="V21" s="97">
        <f>分析係数表!D24</f>
        <v>4.5804723184795566E-2</v>
      </c>
      <c r="W21" s="193">
        <f t="shared" si="8"/>
        <v>0</v>
      </c>
      <c r="X21" s="86">
        <f>分析係数表!E24</f>
        <v>4.4933066139114755E-2</v>
      </c>
      <c r="Y21" s="192">
        <f t="shared" si="9"/>
        <v>0</v>
      </c>
    </row>
    <row r="22" spans="1:25">
      <c r="A22" s="10" t="s">
        <v>10</v>
      </c>
      <c r="B22" s="9" t="s">
        <v>280</v>
      </c>
      <c r="C22" s="100"/>
      <c r="D22" s="86">
        <f>投入係数表!G22</f>
        <v>5.1694680875811285E-7</v>
      </c>
      <c r="E22" s="87">
        <f t="shared" si="0"/>
        <v>1.4745695698407065E-4</v>
      </c>
      <c r="F22" s="86">
        <f>分析係数表!C25</f>
        <v>0.11839811615034102</v>
      </c>
      <c r="G22" s="87">
        <f t="shared" si="1"/>
        <v>1.7458625920175836E-5</v>
      </c>
      <c r="H22" s="87">
        <v>3.719832311034852E-2</v>
      </c>
      <c r="I22" s="87">
        <f t="shared" si="2"/>
        <v>3.719832311034852E-2</v>
      </c>
      <c r="J22" s="86">
        <f>分析係数表!G25</f>
        <v>0.19601885967651284</v>
      </c>
      <c r="K22" s="88">
        <f t="shared" si="3"/>
        <v>7.2915728779689914E-3</v>
      </c>
      <c r="L22" s="89"/>
      <c r="M22" s="90"/>
      <c r="N22" s="91">
        <f>分析係数表!H25</f>
        <v>4.7721717414244671E-4</v>
      </c>
      <c r="O22" s="92">
        <f t="shared" si="4"/>
        <v>1.8698205276983616E-2</v>
      </c>
      <c r="P22" s="86">
        <f>分析係数表!C25</f>
        <v>0.11839811615034102</v>
      </c>
      <c r="Q22" s="92">
        <f t="shared" si="5"/>
        <v>2.2138322801872252E-3</v>
      </c>
      <c r="R22" s="93">
        <v>1.3965987415893317E-2</v>
      </c>
      <c r="S22" s="94">
        <f t="shared" si="6"/>
        <v>5.1164310526241839E-2</v>
      </c>
      <c r="T22" s="95">
        <f>分析係数表!F25</f>
        <v>0.34892899519140697</v>
      </c>
      <c r="U22" s="96">
        <f t="shared" si="7"/>
        <v>1.7852711461582692E-2</v>
      </c>
      <c r="V22" s="97">
        <f>分析係数表!D25</f>
        <v>3.4959095734715541E-2</v>
      </c>
      <c r="W22" s="193">
        <f t="shared" si="8"/>
        <v>0</v>
      </c>
      <c r="X22" s="86">
        <f>分析係数表!E25</f>
        <v>3.4440766876912506E-2</v>
      </c>
      <c r="Y22" s="192">
        <f t="shared" si="9"/>
        <v>0</v>
      </c>
    </row>
    <row r="23" spans="1:25">
      <c r="A23" s="10" t="s">
        <v>11</v>
      </c>
      <c r="B23" s="9" t="s">
        <v>35</v>
      </c>
      <c r="C23" s="100"/>
      <c r="D23" s="86">
        <f>投入係数表!G23</f>
        <v>5.1694680875811285E-7</v>
      </c>
      <c r="E23" s="87">
        <f t="shared" si="0"/>
        <v>1.4745695698407065E-4</v>
      </c>
      <c r="F23" s="86">
        <f>分析係数表!C26</f>
        <v>0.29113960871661038</v>
      </c>
      <c r="G23" s="87">
        <f t="shared" si="1"/>
        <v>4.2930560758884379E-5</v>
      </c>
      <c r="H23" s="87">
        <v>4.6930344811719066E-2</v>
      </c>
      <c r="I23" s="87">
        <f t="shared" si="2"/>
        <v>4.6930344811719066E-2</v>
      </c>
      <c r="J23" s="86">
        <f>分析係数表!G26</f>
        <v>0.2004458717578543</v>
      </c>
      <c r="K23" s="88">
        <f t="shared" si="3"/>
        <v>9.4069938776817231E-3</v>
      </c>
      <c r="L23" s="89"/>
      <c r="M23" s="90"/>
      <c r="N23" s="91">
        <f>分析係数表!H26</f>
        <v>1.0726059667332082E-2</v>
      </c>
      <c r="O23" s="92">
        <f t="shared" si="4"/>
        <v>0.42026581678111263</v>
      </c>
      <c r="P23" s="86">
        <f>分析係数表!C26</f>
        <v>0.29113960871661038</v>
      </c>
      <c r="Q23" s="92">
        <f t="shared" si="5"/>
        <v>0.12235602545461979</v>
      </c>
      <c r="R23" s="93">
        <v>0.13766413634070582</v>
      </c>
      <c r="S23" s="94">
        <f t="shared" si="6"/>
        <v>0.18459448115242488</v>
      </c>
      <c r="T23" s="95">
        <f>分析係数表!F26</f>
        <v>0.34176102976079403</v>
      </c>
      <c r="U23" s="96">
        <f t="shared" si="7"/>
        <v>6.308719996681221E-2</v>
      </c>
      <c r="V23" s="97">
        <f>分析係数表!D26</f>
        <v>2.5195355338839619E-2</v>
      </c>
      <c r="W23" s="193">
        <f t="shared" si="8"/>
        <v>0</v>
      </c>
      <c r="X23" s="86">
        <f>分析係数表!E26</f>
        <v>2.4685974681555249E-2</v>
      </c>
      <c r="Y23" s="192">
        <f t="shared" si="9"/>
        <v>0</v>
      </c>
    </row>
    <row r="24" spans="1:25">
      <c r="A24" s="10" t="s">
        <v>12</v>
      </c>
      <c r="B24" s="9" t="s">
        <v>389</v>
      </c>
      <c r="C24" s="100"/>
      <c r="D24" s="86">
        <f>投入係数表!G24</f>
        <v>2.2228712776598853E-5</v>
      </c>
      <c r="E24" s="87">
        <f t="shared" si="0"/>
        <v>6.3406491503150385E-3</v>
      </c>
      <c r="F24" s="86">
        <f>分析係数表!C27</f>
        <v>0.22390034937983039</v>
      </c>
      <c r="G24" s="87">
        <f t="shared" si="1"/>
        <v>1.4196735600504617E-3</v>
      </c>
      <c r="H24" s="87">
        <v>7.8012624635986723E-3</v>
      </c>
      <c r="I24" s="87">
        <f t="shared" si="2"/>
        <v>7.8012624635986723E-3</v>
      </c>
      <c r="J24" s="86">
        <f>分析係数表!G27</f>
        <v>0.17801424712710151</v>
      </c>
      <c r="K24" s="88">
        <f t="shared" si="3"/>
        <v>1.3887358640984348E-3</v>
      </c>
      <c r="L24" s="89"/>
      <c r="M24" s="90"/>
      <c r="N24" s="91">
        <f>分析係数表!H27</f>
        <v>1.001616696609949E-2</v>
      </c>
      <c r="O24" s="92">
        <f t="shared" si="4"/>
        <v>0.39245097655426603</v>
      </c>
      <c r="P24" s="86">
        <f>分析係数表!C27</f>
        <v>0.22390034937983039</v>
      </c>
      <c r="Q24" s="92">
        <f t="shared" si="5"/>
        <v>8.7869910764955789E-2</v>
      </c>
      <c r="R24" s="93">
        <v>8.9735318025994812E-2</v>
      </c>
      <c r="S24" s="94">
        <f t="shared" si="6"/>
        <v>9.7536580489593488E-2</v>
      </c>
      <c r="T24" s="95">
        <f>分析係数表!F27</f>
        <v>0.3354402389489512</v>
      </c>
      <c r="U24" s="96">
        <f t="shared" si="7"/>
        <v>3.271769386569285E-2</v>
      </c>
      <c r="V24" s="97">
        <f>分析係数表!D27</f>
        <v>2.2648101403620974E-2</v>
      </c>
      <c r="W24" s="193">
        <f t="shared" si="8"/>
        <v>0</v>
      </c>
      <c r="X24" s="86">
        <f>分析係数表!E27</f>
        <v>2.2430380263578655E-2</v>
      </c>
      <c r="Y24" s="192">
        <f t="shared" si="9"/>
        <v>0</v>
      </c>
    </row>
    <row r="25" spans="1:25">
      <c r="A25" s="10" t="s">
        <v>13</v>
      </c>
      <c r="B25" s="9" t="s">
        <v>197</v>
      </c>
      <c r="C25" s="100"/>
      <c r="D25" s="86">
        <f>投入係数表!G25</f>
        <v>5.1694680875811285E-7</v>
      </c>
      <c r="E25" s="87">
        <f t="shared" si="0"/>
        <v>1.4745695698407065E-4</v>
      </c>
      <c r="F25" s="86">
        <f>分析係数表!C28</f>
        <v>0.22512814125204084</v>
      </c>
      <c r="G25" s="87">
        <f t="shared" si="1"/>
        <v>3.3196710640505966E-5</v>
      </c>
      <c r="H25" s="87">
        <v>0.1064686392539701</v>
      </c>
      <c r="I25" s="87">
        <f t="shared" si="2"/>
        <v>0.1064686392539701</v>
      </c>
      <c r="J25" s="86">
        <f>分析係数表!G28</f>
        <v>0.17968722251031818</v>
      </c>
      <c r="K25" s="88">
        <f t="shared" si="3"/>
        <v>1.9131054071998922E-2</v>
      </c>
      <c r="L25" s="89"/>
      <c r="M25" s="90"/>
      <c r="N25" s="91">
        <f>分析係数表!H28</f>
        <v>8.1409051127791718E-3</v>
      </c>
      <c r="O25" s="92">
        <f t="shared" si="4"/>
        <v>0.31897493046583747</v>
      </c>
      <c r="P25" s="86">
        <f>分析係数表!C28</f>
        <v>0.22512814125204084</v>
      </c>
      <c r="Q25" s="92">
        <f t="shared" si="5"/>
        <v>7.1810233201772961E-2</v>
      </c>
      <c r="R25" s="93">
        <v>9.2409926637416581E-2</v>
      </c>
      <c r="S25" s="94">
        <f t="shared" si="6"/>
        <v>0.19887856589138669</v>
      </c>
      <c r="T25" s="95">
        <f>分析係数表!F28</f>
        <v>0.30733691598411605</v>
      </c>
      <c r="U25" s="96">
        <f t="shared" si="7"/>
        <v>6.1122725096402604E-2</v>
      </c>
      <c r="V25" s="97">
        <f>分析係数表!D28</f>
        <v>2.8688437249149327E-2</v>
      </c>
      <c r="W25" s="193">
        <f t="shared" si="8"/>
        <v>0</v>
      </c>
      <c r="X25" s="86">
        <f>分析係数表!E28</f>
        <v>2.8133457885501985E-2</v>
      </c>
      <c r="Y25" s="192">
        <f t="shared" si="9"/>
        <v>0</v>
      </c>
    </row>
    <row r="26" spans="1:25">
      <c r="A26" s="10" t="s">
        <v>14</v>
      </c>
      <c r="B26" s="9" t="s">
        <v>55</v>
      </c>
      <c r="C26" s="100"/>
      <c r="D26" s="86">
        <f>投入係数表!G26</f>
        <v>8.6748843977698907E-3</v>
      </c>
      <c r="E26" s="87">
        <f t="shared" si="0"/>
        <v>2.4744751951496893</v>
      </c>
      <c r="F26" s="86">
        <f>分析係数表!C29</f>
        <v>0.20292812083079403</v>
      </c>
      <c r="G26" s="87">
        <f t="shared" si="1"/>
        <v>0.50214060139413874</v>
      </c>
      <c r="H26" s="87">
        <v>0.62773954097463236</v>
      </c>
      <c r="I26" s="87">
        <f t="shared" si="2"/>
        <v>0.62773954097463236</v>
      </c>
      <c r="J26" s="86">
        <f>分析係数表!G29</f>
        <v>0.25422836329948895</v>
      </c>
      <c r="K26" s="88">
        <f t="shared" si="3"/>
        <v>0.15958919608035327</v>
      </c>
      <c r="L26" s="89"/>
      <c r="M26" s="90"/>
      <c r="N26" s="91">
        <f>分析係数表!H29</f>
        <v>1.2173975242294967E-2</v>
      </c>
      <c r="O26" s="92">
        <f t="shared" si="4"/>
        <v>0.47699768669557746</v>
      </c>
      <c r="P26" s="86">
        <f>分析係数表!C29</f>
        <v>0.20292812083079403</v>
      </c>
      <c r="Q26" s="92">
        <f t="shared" si="5"/>
        <v>9.6796244201769382E-2</v>
      </c>
      <c r="R26" s="93">
        <v>0.14115191205516869</v>
      </c>
      <c r="S26" s="94">
        <f t="shared" si="6"/>
        <v>0.768891453029801</v>
      </c>
      <c r="T26" s="95">
        <f>分析係数表!F29</f>
        <v>0.40384720428768384</v>
      </c>
      <c r="U26" s="96">
        <f t="shared" si="7"/>
        <v>0.3105146637067801</v>
      </c>
      <c r="V26" s="97">
        <f>分析係数表!D29</f>
        <v>7.670374473161555E-2</v>
      </c>
      <c r="W26" s="193">
        <f t="shared" si="8"/>
        <v>0</v>
      </c>
      <c r="X26" s="86">
        <f>分析係数表!E29</f>
        <v>6.1557890505000185E-2</v>
      </c>
      <c r="Y26" s="192">
        <f t="shared" si="9"/>
        <v>0</v>
      </c>
    </row>
    <row r="27" spans="1:25">
      <c r="A27" s="10" t="s">
        <v>15</v>
      </c>
      <c r="B27" s="9" t="s">
        <v>36</v>
      </c>
      <c r="C27" s="100"/>
      <c r="D27" s="86">
        <f>投入係数表!G27</f>
        <v>6.5186992584398027E-4</v>
      </c>
      <c r="E27" s="87">
        <f t="shared" si="0"/>
        <v>0.18594322275691308</v>
      </c>
      <c r="F27" s="86">
        <f>分析係数表!C30</f>
        <v>1</v>
      </c>
      <c r="G27" s="87">
        <f t="shared" si="1"/>
        <v>0.18594322275691308</v>
      </c>
      <c r="H27" s="87">
        <v>0.48723367924721711</v>
      </c>
      <c r="I27" s="87">
        <f t="shared" si="2"/>
        <v>0.48723367924721711</v>
      </c>
      <c r="J27" s="86">
        <f>分析係数表!G30</f>
        <v>0.34673715455884868</v>
      </c>
      <c r="K27" s="88">
        <f t="shared" si="3"/>
        <v>0.16894201954741883</v>
      </c>
      <c r="L27" s="89"/>
      <c r="M27" s="90"/>
      <c r="N27" s="91">
        <f>分析係数表!H30</f>
        <v>0</v>
      </c>
      <c r="O27" s="92">
        <f t="shared" si="4"/>
        <v>0</v>
      </c>
      <c r="P27" s="86">
        <f>分析係数表!C30</f>
        <v>1</v>
      </c>
      <c r="Q27" s="92">
        <f t="shared" si="5"/>
        <v>0</v>
      </c>
      <c r="R27" s="93">
        <v>0.16847140768855282</v>
      </c>
      <c r="S27" s="94">
        <f t="shared" si="6"/>
        <v>0.6557050869357699</v>
      </c>
      <c r="T27" s="95">
        <f>分析係数表!F30</f>
        <v>0.44336430675838301</v>
      </c>
      <c r="U27" s="96">
        <f t="shared" si="7"/>
        <v>0.29071623130722291</v>
      </c>
      <c r="V27" s="97">
        <f>分析係数表!D30</f>
        <v>8.6867041025616112E-2</v>
      </c>
      <c r="W27" s="193">
        <f t="shared" si="8"/>
        <v>0</v>
      </c>
      <c r="X27" s="86">
        <f>分析係数表!E30</f>
        <v>6.5897217034789901E-2</v>
      </c>
      <c r="Y27" s="192">
        <f t="shared" si="9"/>
        <v>0</v>
      </c>
    </row>
    <row r="28" spans="1:25">
      <c r="A28" s="10" t="s">
        <v>16</v>
      </c>
      <c r="B28" s="9" t="s">
        <v>198</v>
      </c>
      <c r="C28" s="100"/>
      <c r="D28" s="86">
        <f>投入係数表!G28</f>
        <v>1.545774347548509E-2</v>
      </c>
      <c r="E28" s="87">
        <f t="shared" si="0"/>
        <v>4.4092579277376807</v>
      </c>
      <c r="F28" s="86">
        <f>分析係数表!C31</f>
        <v>0.99667993786519227</v>
      </c>
      <c r="G28" s="87">
        <f t="shared" si="1"/>
        <v>4.3946189174491979</v>
      </c>
      <c r="H28" s="87">
        <v>6.097890117591553</v>
      </c>
      <c r="I28" s="87">
        <f t="shared" si="2"/>
        <v>6.097890117591553</v>
      </c>
      <c r="J28" s="86">
        <f>分析係数表!G31</f>
        <v>7.0744430198025232E-2</v>
      </c>
      <c r="K28" s="88">
        <f t="shared" si="3"/>
        <v>0.43139176177918348</v>
      </c>
      <c r="L28" s="89"/>
      <c r="M28" s="90"/>
      <c r="N28" s="91">
        <f>分析係数表!H31</f>
        <v>1.5783931066306964E-2</v>
      </c>
      <c r="O28" s="92">
        <f t="shared" si="4"/>
        <v>0.61844208286492108</v>
      </c>
      <c r="P28" s="86">
        <f>分析係数表!C31</f>
        <v>0.99667993786519227</v>
      </c>
      <c r="Q28" s="92">
        <f t="shared" si="5"/>
        <v>0.61638881672302959</v>
      </c>
      <c r="R28" s="93">
        <v>1.1687151836710961</v>
      </c>
      <c r="S28" s="94">
        <f t="shared" si="6"/>
        <v>7.2666053012626488</v>
      </c>
      <c r="T28" s="95">
        <f>分析係数表!F31</f>
        <v>0.308369223350977</v>
      </c>
      <c r="U28" s="96">
        <f t="shared" si="7"/>
        <v>2.240797433148455</v>
      </c>
      <c r="V28" s="97">
        <f>分析係数表!D31</f>
        <v>6.5953615120199595E-3</v>
      </c>
      <c r="W28" s="193">
        <f t="shared" si="8"/>
        <v>0</v>
      </c>
      <c r="X28" s="86">
        <f>分析係数表!E31</f>
        <v>6.5953615120199595E-3</v>
      </c>
      <c r="Y28" s="192">
        <f t="shared" si="9"/>
        <v>0</v>
      </c>
    </row>
    <row r="29" spans="1:25">
      <c r="A29" s="10" t="s">
        <v>17</v>
      </c>
      <c r="B29" s="9" t="s">
        <v>281</v>
      </c>
      <c r="C29" s="100"/>
      <c r="D29" s="86">
        <f>投入係数表!G29</f>
        <v>2.1386089478323128E-3</v>
      </c>
      <c r="E29" s="87">
        <f t="shared" si="0"/>
        <v>0.61002943104310026</v>
      </c>
      <c r="F29" s="86">
        <f>分析係数表!C32</f>
        <v>0.99973750468741629</v>
      </c>
      <c r="G29" s="87">
        <f t="shared" si="1"/>
        <v>0.60986930117691329</v>
      </c>
      <c r="H29" s="87">
        <v>0.81861954293438166</v>
      </c>
      <c r="I29" s="87">
        <f t="shared" si="2"/>
        <v>0.81861954293438166</v>
      </c>
      <c r="J29" s="86">
        <f>分析係数表!G32</f>
        <v>0.13654952076677315</v>
      </c>
      <c r="K29" s="88">
        <f t="shared" si="3"/>
        <v>0.11178210627800469</v>
      </c>
      <c r="L29" s="89"/>
      <c r="M29" s="90"/>
      <c r="N29" s="91">
        <f>分析係数表!H32</f>
        <v>6.1925380029087757E-3</v>
      </c>
      <c r="O29" s="92">
        <f t="shared" si="4"/>
        <v>0.24263449229794054</v>
      </c>
      <c r="P29" s="86">
        <f>分析係数表!C32</f>
        <v>0.99973750468741629</v>
      </c>
      <c r="Q29" s="92">
        <f t="shared" si="5"/>
        <v>0.24257080188104121</v>
      </c>
      <c r="R29" s="93">
        <v>0.36126830147954458</v>
      </c>
      <c r="S29" s="94">
        <f t="shared" si="6"/>
        <v>1.1798878444139262</v>
      </c>
      <c r="T29" s="95">
        <f>分析係数表!F32</f>
        <v>0.46980830670926516</v>
      </c>
      <c r="U29" s="96">
        <f t="shared" si="7"/>
        <v>0.55432111029095155</v>
      </c>
      <c r="V29" s="97">
        <f>分析係数表!D32</f>
        <v>1.7896698615548455E-2</v>
      </c>
      <c r="W29" s="193">
        <f t="shared" si="8"/>
        <v>0</v>
      </c>
      <c r="X29" s="86">
        <f>分析係数表!E32</f>
        <v>1.7896698615548455E-2</v>
      </c>
      <c r="Y29" s="192">
        <f t="shared" si="9"/>
        <v>0</v>
      </c>
    </row>
    <row r="30" spans="1:25">
      <c r="A30" s="10" t="s">
        <v>18</v>
      </c>
      <c r="B30" s="9" t="s">
        <v>282</v>
      </c>
      <c r="C30" s="100"/>
      <c r="D30" s="86">
        <f>投入係数表!G30</f>
        <v>7.2579331949639047E-4</v>
      </c>
      <c r="E30" s="87">
        <f t="shared" si="0"/>
        <v>0.20702956760563521</v>
      </c>
      <c r="F30" s="86">
        <f>分析係数表!C33</f>
        <v>0.92720800471848297</v>
      </c>
      <c r="G30" s="87">
        <f t="shared" si="1"/>
        <v>0.1919594722973513</v>
      </c>
      <c r="H30" s="87">
        <v>0.35052439189556828</v>
      </c>
      <c r="I30" s="87">
        <f t="shared" si="2"/>
        <v>0.35052439189556828</v>
      </c>
      <c r="J30" s="86">
        <f>分析係数表!G33</f>
        <v>0.48251618559482062</v>
      </c>
      <c r="K30" s="88">
        <f t="shared" si="3"/>
        <v>0.16913369253539365</v>
      </c>
      <c r="L30" s="89"/>
      <c r="M30" s="90"/>
      <c r="N30" s="91">
        <f>分析係数表!H33</f>
        <v>1.0711870111293417E-3</v>
      </c>
      <c r="O30" s="92">
        <f t="shared" si="4"/>
        <v>4.1970984510621014E-2</v>
      </c>
      <c r="P30" s="86">
        <f>分析係数表!C33</f>
        <v>0.92720800471848297</v>
      </c>
      <c r="Q30" s="92">
        <f t="shared" si="5"/>
        <v>3.8915832804163261E-2</v>
      </c>
      <c r="R30" s="93">
        <v>0.15809055706530203</v>
      </c>
      <c r="S30" s="94">
        <f t="shared" si="6"/>
        <v>0.50861494896087034</v>
      </c>
      <c r="T30" s="95">
        <f>分析係数表!F33</f>
        <v>0.61375438359859724</v>
      </c>
      <c r="U30" s="96">
        <f t="shared" si="7"/>
        <v>0.312164654488511</v>
      </c>
      <c r="V30" s="97">
        <f>分析係数表!D33</f>
        <v>6.3927479543206545E-2</v>
      </c>
      <c r="W30" s="193">
        <f t="shared" si="8"/>
        <v>0</v>
      </c>
      <c r="X30" s="86">
        <f>分析係数表!E33</f>
        <v>6.2471900008991998E-2</v>
      </c>
      <c r="Y30" s="192">
        <f t="shared" si="9"/>
        <v>0</v>
      </c>
    </row>
    <row r="31" spans="1:25">
      <c r="A31" s="10" t="s">
        <v>19</v>
      </c>
      <c r="B31" s="9" t="s">
        <v>283</v>
      </c>
      <c r="C31" s="100"/>
      <c r="D31" s="86">
        <f>投入係数表!G31</f>
        <v>7.9683214995593027E-2</v>
      </c>
      <c r="E31" s="87">
        <f t="shared" si="0"/>
        <v>22.729310263438617</v>
      </c>
      <c r="F31" s="86">
        <f>分析係数表!C34</f>
        <v>0.43058167090385968</v>
      </c>
      <c r="G31" s="87">
        <f t="shared" si="1"/>
        <v>9.7868243917236466</v>
      </c>
      <c r="H31" s="87">
        <v>11.235631401261005</v>
      </c>
      <c r="I31" s="87">
        <f t="shared" si="2"/>
        <v>11.235631401261005</v>
      </c>
      <c r="J31" s="86">
        <f>分析係数表!G34</f>
        <v>0.40252218378442245</v>
      </c>
      <c r="K31" s="88">
        <f t="shared" si="3"/>
        <v>4.5225908878324104</v>
      </c>
      <c r="L31" s="89"/>
      <c r="M31" s="90"/>
      <c r="N31" s="91">
        <f>分析係数表!H34</f>
        <v>0.17332617383102331</v>
      </c>
      <c r="O31" s="92">
        <f t="shared" si="4"/>
        <v>6.7912232706009688</v>
      </c>
      <c r="P31" s="86">
        <f>分析係数表!C34</f>
        <v>0.43058167090385968</v>
      </c>
      <c r="Q31" s="92">
        <f t="shared" si="5"/>
        <v>2.9241762633365398</v>
      </c>
      <c r="R31" s="93">
        <v>3.2848703494951583</v>
      </c>
      <c r="S31" s="94">
        <f t="shared" si="6"/>
        <v>14.520501750756162</v>
      </c>
      <c r="T31" s="95">
        <f>分析係数表!F34</f>
        <v>0.66293540075026103</v>
      </c>
      <c r="U31" s="96">
        <f t="shared" si="7"/>
        <v>9.6261546472324042</v>
      </c>
      <c r="V31" s="97">
        <f>分析係数表!D34</f>
        <v>0.16067471370017011</v>
      </c>
      <c r="W31" s="193">
        <f t="shared" si="8"/>
        <v>2</v>
      </c>
      <c r="X31" s="86">
        <f>分析係数表!E34</f>
        <v>0.14658203786750718</v>
      </c>
      <c r="Y31" s="192">
        <f t="shared" si="9"/>
        <v>2</v>
      </c>
    </row>
    <row r="32" spans="1:25">
      <c r="A32" s="10" t="s">
        <v>20</v>
      </c>
      <c r="B32" s="9" t="s">
        <v>37</v>
      </c>
      <c r="C32" s="100"/>
      <c r="D32" s="86">
        <f>投入係数表!G32</f>
        <v>5.864244598552032E-3</v>
      </c>
      <c r="E32" s="87">
        <f t="shared" si="0"/>
        <v>1.6727517200272974</v>
      </c>
      <c r="F32" s="86">
        <f>分析係数表!C35</f>
        <v>0.85041941808411148</v>
      </c>
      <c r="G32" s="87">
        <f t="shared" si="1"/>
        <v>1.4225405443448109</v>
      </c>
      <c r="H32" s="87">
        <v>2.3256578494829157</v>
      </c>
      <c r="I32" s="87">
        <f t="shared" si="2"/>
        <v>2.3256578494829157</v>
      </c>
      <c r="J32" s="86">
        <f>分析係数表!G35</f>
        <v>0.31439227022235533</v>
      </c>
      <c r="K32" s="88">
        <f t="shared" si="3"/>
        <v>0.73116885105937457</v>
      </c>
      <c r="L32" s="89"/>
      <c r="M32" s="90"/>
      <c r="N32" s="91">
        <f>分析係数表!H35</f>
        <v>5.0116599150103677E-2</v>
      </c>
      <c r="O32" s="92">
        <f t="shared" si="4"/>
        <v>1.963656191495792</v>
      </c>
      <c r="P32" s="86">
        <f>分析係数表!C35</f>
        <v>0.85041941808411148</v>
      </c>
      <c r="Q32" s="92">
        <f t="shared" si="5"/>
        <v>1.669931355689114</v>
      </c>
      <c r="R32" s="93">
        <v>2.5644972543616249</v>
      </c>
      <c r="S32" s="94">
        <f t="shared" si="6"/>
        <v>4.8901551038445401</v>
      </c>
      <c r="T32" s="95">
        <f>分析係数表!F35</f>
        <v>0.64510687312527537</v>
      </c>
      <c r="U32" s="96">
        <f t="shared" si="7"/>
        <v>3.1546726681387574</v>
      </c>
      <c r="V32" s="97">
        <f>分析係数表!D35</f>
        <v>4.4457450663799247E-2</v>
      </c>
      <c r="W32" s="193">
        <f t="shared" si="8"/>
        <v>0</v>
      </c>
      <c r="X32" s="86">
        <f>分析係数表!E35</f>
        <v>4.3787951741632962E-2</v>
      </c>
      <c r="Y32" s="192">
        <f t="shared" si="9"/>
        <v>0</v>
      </c>
    </row>
    <row r="33" spans="1:25">
      <c r="A33" s="10" t="s">
        <v>21</v>
      </c>
      <c r="B33" s="9" t="s">
        <v>38</v>
      </c>
      <c r="C33" s="100"/>
      <c r="D33" s="86">
        <f>投入係数表!G33</f>
        <v>2.9047241184118359E-3</v>
      </c>
      <c r="E33" s="87">
        <f t="shared" si="0"/>
        <v>0.82856064129349294</v>
      </c>
      <c r="F33" s="86">
        <f>分析係数表!C36</f>
        <v>0.99367212085214862</v>
      </c>
      <c r="G33" s="87">
        <f t="shared" si="1"/>
        <v>0.82331760968872147</v>
      </c>
      <c r="H33" s="87">
        <v>1.6623075931890421</v>
      </c>
      <c r="I33" s="87">
        <f t="shared" si="2"/>
        <v>1.6623075931890421</v>
      </c>
      <c r="J33" s="86">
        <f>分析係数表!G36</f>
        <v>5.4622350270852466E-2</v>
      </c>
      <c r="K33" s="88">
        <f t="shared" si="3"/>
        <v>9.0799147613069578E-2</v>
      </c>
      <c r="L33" s="89"/>
      <c r="M33" s="90"/>
      <c r="N33" s="91">
        <f>分析係数表!H36</f>
        <v>0.22260102528255266</v>
      </c>
      <c r="O33" s="92">
        <f t="shared" si="4"/>
        <v>8.7218983119785687</v>
      </c>
      <c r="P33" s="86">
        <f>分析係数表!C36</f>
        <v>0.99367212085214862</v>
      </c>
      <c r="Q33" s="92">
        <f t="shared" si="5"/>
        <v>8.6667071935205193</v>
      </c>
      <c r="R33" s="93">
        <v>9.2355738015942475</v>
      </c>
      <c r="S33" s="94">
        <f t="shared" si="6"/>
        <v>10.89788139478329</v>
      </c>
      <c r="T33" s="95">
        <f>分析係数表!F36</f>
        <v>0.84078106922799567</v>
      </c>
      <c r="U33" s="96">
        <f t="shared" si="7"/>
        <v>9.1627323714257756</v>
      </c>
      <c r="V33" s="97">
        <f>分析係数表!D36</f>
        <v>1.6146279761308086E-2</v>
      </c>
      <c r="W33" s="193">
        <f t="shared" si="8"/>
        <v>0</v>
      </c>
      <c r="X33" s="86">
        <f>分析係数表!E36</f>
        <v>1.4152245516969955E-2</v>
      </c>
      <c r="Y33" s="192">
        <f t="shared" si="9"/>
        <v>0</v>
      </c>
    </row>
    <row r="34" spans="1:25">
      <c r="A34" s="10" t="s">
        <v>22</v>
      </c>
      <c r="B34" s="9" t="s">
        <v>409</v>
      </c>
      <c r="C34" s="100"/>
      <c r="D34" s="86">
        <f>投入係数表!G34</f>
        <v>3.0526742950784079E-2</v>
      </c>
      <c r="E34" s="87">
        <f t="shared" si="0"/>
        <v>8.70762822382334</v>
      </c>
      <c r="F34" s="86">
        <f>分析係数表!C37</f>
        <v>0.57178358697686016</v>
      </c>
      <c r="G34" s="87">
        <f t="shared" si="1"/>
        <v>4.9788788998786551</v>
      </c>
      <c r="H34" s="87">
        <v>6.3854559739149224</v>
      </c>
      <c r="I34" s="87">
        <f t="shared" si="2"/>
        <v>6.3854559739149224</v>
      </c>
      <c r="J34" s="86">
        <f>分析係数表!G37</f>
        <v>0.36884830758302428</v>
      </c>
      <c r="K34" s="88">
        <f t="shared" si="3"/>
        <v>2.3552646291244312</v>
      </c>
      <c r="L34" s="89"/>
      <c r="M34" s="90"/>
      <c r="N34" s="91">
        <f>分析係数表!H37</f>
        <v>4.5622990798280361E-2</v>
      </c>
      <c r="O34" s="92">
        <f t="shared" si="4"/>
        <v>1.7875887405543049</v>
      </c>
      <c r="P34" s="86">
        <f>分析係数表!C37</f>
        <v>0.57178358697686016</v>
      </c>
      <c r="Q34" s="92">
        <f t="shared" si="5"/>
        <v>1.0221139021135883</v>
      </c>
      <c r="R34" s="93">
        <v>1.3805931364287132</v>
      </c>
      <c r="S34" s="94">
        <f t="shared" si="6"/>
        <v>7.7660491103436353</v>
      </c>
      <c r="T34" s="95">
        <f>分析係数表!F37</f>
        <v>0.64429400301330442</v>
      </c>
      <c r="U34" s="96">
        <f t="shared" si="7"/>
        <v>5.0036188689012127</v>
      </c>
      <c r="V34" s="97">
        <f>分析係数表!D37</f>
        <v>7.2142948725191447E-2</v>
      </c>
      <c r="W34" s="193">
        <f t="shared" si="8"/>
        <v>1</v>
      </c>
      <c r="X34" s="86">
        <f>分析係数表!E37</f>
        <v>6.9101643267789628E-2</v>
      </c>
      <c r="Y34" s="192">
        <f t="shared" si="9"/>
        <v>1</v>
      </c>
    </row>
    <row r="35" spans="1:25">
      <c r="A35" s="10" t="s">
        <v>23</v>
      </c>
      <c r="B35" s="9" t="s">
        <v>199</v>
      </c>
      <c r="C35" s="100"/>
      <c r="D35" s="86">
        <f>投入係数表!G35</f>
        <v>4.8530966406211632E-3</v>
      </c>
      <c r="E35" s="87">
        <f t="shared" si="0"/>
        <v>1.3843259121664553</v>
      </c>
      <c r="F35" s="86">
        <f>分析係数表!C38</f>
        <v>0.42668283982472699</v>
      </c>
      <c r="G35" s="87">
        <f t="shared" si="1"/>
        <v>0.59066811144613873</v>
      </c>
      <c r="H35" s="87">
        <v>1.3180997867937805</v>
      </c>
      <c r="I35" s="87">
        <f t="shared" si="2"/>
        <v>1.3180997867937805</v>
      </c>
      <c r="J35" s="86">
        <f>分析係数表!G38</f>
        <v>0.18042179614021467</v>
      </c>
      <c r="K35" s="88">
        <f t="shared" si="3"/>
        <v>0.23781393102536788</v>
      </c>
      <c r="L35" s="89"/>
      <c r="M35" s="90"/>
      <c r="N35" s="91">
        <f>分析係数表!H38</f>
        <v>3.1385057501308801E-2</v>
      </c>
      <c r="O35" s="92">
        <f t="shared" si="4"/>
        <v>1.2297215598829991</v>
      </c>
      <c r="P35" s="86">
        <f>分析係数表!C38</f>
        <v>0.42668283982472699</v>
      </c>
      <c r="Q35" s="92">
        <f t="shared" si="5"/>
        <v>0.52470108736457111</v>
      </c>
      <c r="R35" s="93">
        <v>0.84081516886260355</v>
      </c>
      <c r="S35" s="94">
        <f t="shared" si="6"/>
        <v>2.158914955656384</v>
      </c>
      <c r="T35" s="95">
        <f>分析係数表!F38</f>
        <v>0.52437100026299643</v>
      </c>
      <c r="U35" s="96">
        <f t="shared" si="7"/>
        <v>1.1320723947802807</v>
      </c>
      <c r="V35" s="97">
        <f>分析係数表!D38</f>
        <v>3.745569762927526E-2</v>
      </c>
      <c r="W35" s="193">
        <f t="shared" si="8"/>
        <v>0</v>
      </c>
      <c r="X35" s="86">
        <f>分析係数表!E38</f>
        <v>3.4218337111297577E-2</v>
      </c>
      <c r="Y35" s="192">
        <f t="shared" si="9"/>
        <v>0</v>
      </c>
    </row>
    <row r="36" spans="1:25">
      <c r="A36" s="10" t="s">
        <v>24</v>
      </c>
      <c r="B36" s="9" t="s">
        <v>39</v>
      </c>
      <c r="C36" s="100"/>
      <c r="D36" s="86">
        <f>投入係数表!G36</f>
        <v>0</v>
      </c>
      <c r="E36" s="87">
        <f t="shared" si="0"/>
        <v>0</v>
      </c>
      <c r="F36" s="86">
        <f>分析係数表!C39</f>
        <v>1</v>
      </c>
      <c r="G36" s="87">
        <f t="shared" si="1"/>
        <v>0</v>
      </c>
      <c r="H36" s="87">
        <v>0.40086982572372498</v>
      </c>
      <c r="I36" s="87">
        <f t="shared" si="2"/>
        <v>0.40086982572372498</v>
      </c>
      <c r="J36" s="86">
        <f>分析係数表!G39</f>
        <v>0.351753812215997</v>
      </c>
      <c r="K36" s="88">
        <f t="shared" si="3"/>
        <v>0.14100748940068261</v>
      </c>
      <c r="L36" s="89"/>
      <c r="M36" s="90"/>
      <c r="N36" s="91">
        <f>分析係数表!H39</f>
        <v>2.6196741762610056E-3</v>
      </c>
      <c r="O36" s="92">
        <f t="shared" si="4"/>
        <v>0.10264342559457011</v>
      </c>
      <c r="P36" s="86">
        <f>分析係数表!C39</f>
        <v>1</v>
      </c>
      <c r="Q36" s="92">
        <f t="shared" si="5"/>
        <v>0.10264342559457011</v>
      </c>
      <c r="R36" s="93">
        <v>0.13353638390034356</v>
      </c>
      <c r="S36" s="94">
        <f t="shared" si="6"/>
        <v>0.53440620962406848</v>
      </c>
      <c r="T36" s="95">
        <f>分析係数表!F39</f>
        <v>0.70125652740175148</v>
      </c>
      <c r="U36" s="96">
        <f t="shared" si="7"/>
        <v>0.37475584278290675</v>
      </c>
      <c r="V36" s="97">
        <f>分析係数表!D39</f>
        <v>5.4632803645743147E-2</v>
      </c>
      <c r="W36" s="193">
        <f t="shared" si="8"/>
        <v>0</v>
      </c>
      <c r="X36" s="86">
        <f>分析係数表!E39</f>
        <v>5.4632803645743147E-2</v>
      </c>
      <c r="Y36" s="192">
        <f t="shared" si="9"/>
        <v>0</v>
      </c>
    </row>
    <row r="37" spans="1:25">
      <c r="A37" s="10" t="s">
        <v>25</v>
      </c>
      <c r="B37" s="9" t="s">
        <v>40</v>
      </c>
      <c r="C37" s="100"/>
      <c r="D37" s="86">
        <f>投入係数表!G37</f>
        <v>2.9879525546218919E-4</v>
      </c>
      <c r="E37" s="87">
        <f t="shared" si="0"/>
        <v>8.5230121136792833E-2</v>
      </c>
      <c r="F37" s="86">
        <f>分析係数表!C40</f>
        <v>0.86812466863195592</v>
      </c>
      <c r="G37" s="87">
        <f t="shared" si="1"/>
        <v>7.3990370669339736E-2</v>
      </c>
      <c r="H37" s="87">
        <v>0.10191118963759759</v>
      </c>
      <c r="I37" s="87">
        <f t="shared" si="2"/>
        <v>0.10191118963759759</v>
      </c>
      <c r="J37" s="86">
        <f>分析係数表!G40</f>
        <v>0.5308449982881025</v>
      </c>
      <c r="K37" s="88">
        <f t="shared" si="3"/>
        <v>5.4099045288708979E-2</v>
      </c>
      <c r="L37" s="89"/>
      <c r="M37" s="90"/>
      <c r="N37" s="91">
        <f>分析係数表!H40</f>
        <v>3.1726768564274997E-2</v>
      </c>
      <c r="O37" s="92">
        <f t="shared" si="4"/>
        <v>1.2431103982294811</v>
      </c>
      <c r="P37" s="86">
        <f>分析係数表!C40</f>
        <v>0.86812466863195592</v>
      </c>
      <c r="Q37" s="92">
        <f t="shared" si="5"/>
        <v>1.0791748025359071</v>
      </c>
      <c r="R37" s="93">
        <v>1.0886091506382083</v>
      </c>
      <c r="S37" s="94">
        <f t="shared" si="6"/>
        <v>1.1905203402758058</v>
      </c>
      <c r="T37" s="95">
        <f>分析係数表!F40</f>
        <v>0.72849135138041188</v>
      </c>
      <c r="U37" s="96">
        <f t="shared" si="7"/>
        <v>0.86728377153338954</v>
      </c>
      <c r="V37" s="97">
        <f>分析係数表!D40</f>
        <v>7.8167788596215718E-2</v>
      </c>
      <c r="W37" s="193">
        <f t="shared" si="8"/>
        <v>0</v>
      </c>
      <c r="X37" s="86">
        <f>分析係数表!E40</f>
        <v>7.1051953968348291E-2</v>
      </c>
      <c r="Y37" s="192">
        <f t="shared" si="9"/>
        <v>0</v>
      </c>
    </row>
    <row r="38" spans="1:25">
      <c r="A38" s="10" t="s">
        <v>26</v>
      </c>
      <c r="B38" s="9" t="s">
        <v>285</v>
      </c>
      <c r="C38" s="100"/>
      <c r="D38" s="86">
        <f>投入係数表!G38</f>
        <v>0</v>
      </c>
      <c r="E38" s="87">
        <f t="shared" si="0"/>
        <v>0</v>
      </c>
      <c r="F38" s="86">
        <f>分析係数表!C41</f>
        <v>0.9999434031873089</v>
      </c>
      <c r="G38" s="87">
        <f t="shared" si="1"/>
        <v>0</v>
      </c>
      <c r="H38" s="87">
        <v>2.7639869377389176E-2</v>
      </c>
      <c r="I38" s="87">
        <f t="shared" si="2"/>
        <v>2.7639869377389176E-2</v>
      </c>
      <c r="J38" s="86">
        <f>分析係数表!G41</f>
        <v>0.50163334603597476</v>
      </c>
      <c r="K38" s="88">
        <f t="shared" si="3"/>
        <v>1.3865080159777008E-2</v>
      </c>
      <c r="L38" s="89"/>
      <c r="M38" s="90"/>
      <c r="N38" s="91">
        <f>分析係数表!H41</f>
        <v>4.605647758626856E-2</v>
      </c>
      <c r="O38" s="92">
        <f t="shared" si="4"/>
        <v>1.8045735126577587</v>
      </c>
      <c r="P38" s="86">
        <f>分析係数表!C41</f>
        <v>0.9999434031873089</v>
      </c>
      <c r="Q38" s="92">
        <f t="shared" si="5"/>
        <v>1.8044713795486755</v>
      </c>
      <c r="R38" s="93">
        <v>1.8383099833626448</v>
      </c>
      <c r="S38" s="94">
        <f t="shared" si="6"/>
        <v>1.865949852740034</v>
      </c>
      <c r="T38" s="95">
        <f>分析係数表!F41</f>
        <v>0.6065809667987323</v>
      </c>
      <c r="U38" s="96">
        <f t="shared" si="7"/>
        <v>1.1318496656730019</v>
      </c>
      <c r="V38" s="97">
        <f>分析係数表!D41</f>
        <v>0.10372147914479408</v>
      </c>
      <c r="W38" s="193">
        <f t="shared" si="8"/>
        <v>0</v>
      </c>
      <c r="X38" s="86">
        <f>分析係数表!E41</f>
        <v>9.872112035903656E-2</v>
      </c>
      <c r="Y38" s="192">
        <f t="shared" si="9"/>
        <v>0</v>
      </c>
    </row>
    <row r="39" spans="1:25">
      <c r="A39" s="10" t="s">
        <v>56</v>
      </c>
      <c r="B39" s="9" t="s">
        <v>391</v>
      </c>
      <c r="C39" s="100"/>
      <c r="D39" s="86">
        <f>投入係数表!G39</f>
        <v>7.8007273441599225E-4</v>
      </c>
      <c r="E39" s="87">
        <f>$C$9*D39</f>
        <v>0.22251254808896262</v>
      </c>
      <c r="F39" s="86">
        <f>分析係数表!C42</f>
        <v>0.93692850875802069</v>
      </c>
      <c r="G39" s="87">
        <f>E39*F39</f>
        <v>0.20847834986093911</v>
      </c>
      <c r="H39" s="87">
        <v>0.31894642501410281</v>
      </c>
      <c r="I39" s="87">
        <f>C39+H39</f>
        <v>0.31894642501410281</v>
      </c>
      <c r="J39" s="86">
        <f>分析係数表!G42</f>
        <v>0.49922072097325781</v>
      </c>
      <c r="K39" s="88">
        <f>I39*J39</f>
        <v>0.15922466424738352</v>
      </c>
      <c r="L39" s="89"/>
      <c r="M39" s="90"/>
      <c r="N39" s="91">
        <f>分析係数表!H42</f>
        <v>1.1809361738003208E-2</v>
      </c>
      <c r="O39" s="92">
        <f t="shared" si="4"/>
        <v>0.46271149055802474</v>
      </c>
      <c r="P39" s="86">
        <f>分析係数表!C42</f>
        <v>0.93692850875802069</v>
      </c>
      <c r="Q39" s="92">
        <f>O39*P39</f>
        <v>0.4335275868337311</v>
      </c>
      <c r="R39" s="93">
        <v>0.47369969931679368</v>
      </c>
      <c r="S39" s="94">
        <f>I39+R39</f>
        <v>0.79264612433089643</v>
      </c>
      <c r="T39" s="95">
        <f>分析係数表!F42</f>
        <v>0.57339238661209846</v>
      </c>
      <c r="U39" s="96">
        <f t="shared" si="7"/>
        <v>0.45449725296892285</v>
      </c>
      <c r="V39" s="97">
        <f>分析係数表!D42</f>
        <v>0.13686157986208444</v>
      </c>
      <c r="W39" s="193">
        <f t="shared" si="8"/>
        <v>0</v>
      </c>
      <c r="X39" s="86">
        <f>分析係数表!E42</f>
        <v>0.12798116275158378</v>
      </c>
      <c r="Y39" s="192">
        <f t="shared" si="9"/>
        <v>0</v>
      </c>
    </row>
    <row r="40" spans="1:25">
      <c r="A40" s="10" t="s">
        <v>200</v>
      </c>
      <c r="B40" s="9" t="s">
        <v>41</v>
      </c>
      <c r="C40" s="100"/>
      <c r="D40" s="86">
        <f>投入係数表!G40</f>
        <v>3.8241140177881397E-2</v>
      </c>
      <c r="E40" s="87">
        <f>$C$9*D40</f>
        <v>10.908128392896627</v>
      </c>
      <c r="F40" s="86">
        <f>分析係数表!C43</f>
        <v>0.64668770435795053</v>
      </c>
      <c r="G40" s="87">
        <f>E40*F40</f>
        <v>7.0541525092440995</v>
      </c>
      <c r="H40" s="87">
        <v>10.64585237752525</v>
      </c>
      <c r="I40" s="87">
        <f>C40+H40</f>
        <v>10.64585237752525</v>
      </c>
      <c r="J40" s="86">
        <f>分析係数表!G43</f>
        <v>0.34525361813281841</v>
      </c>
      <c r="K40" s="88">
        <f>I40*J40</f>
        <v>3.6755190514484597</v>
      </c>
      <c r="L40" s="89"/>
      <c r="M40" s="90"/>
      <c r="N40" s="91">
        <f>分析係数表!H43</f>
        <v>1.6687581740348217E-2</v>
      </c>
      <c r="O40" s="92">
        <f t="shared" si="4"/>
        <v>0.65384870005607931</v>
      </c>
      <c r="P40" s="86">
        <f>分析係数表!C43</f>
        <v>0.64668770435795053</v>
      </c>
      <c r="Q40" s="92">
        <f>O40*P40</f>
        <v>0.42283591483669608</v>
      </c>
      <c r="R40" s="93">
        <v>1.7041586818908765</v>
      </c>
      <c r="S40" s="94">
        <f>I40+R40</f>
        <v>12.350011059416126</v>
      </c>
      <c r="T40" s="95">
        <f>分析係数表!F43</f>
        <v>0.5971160790993254</v>
      </c>
      <c r="U40" s="96">
        <f t="shared" si="7"/>
        <v>7.3743901806318632</v>
      </c>
      <c r="V40" s="97">
        <f>分析係数表!D43</f>
        <v>0.11965406207615147</v>
      </c>
      <c r="W40" s="193">
        <f t="shared" si="8"/>
        <v>1</v>
      </c>
      <c r="X40" s="86">
        <f>分析係数表!E43</f>
        <v>0.10089499703022012</v>
      </c>
      <c r="Y40" s="192">
        <f t="shared" si="9"/>
        <v>1</v>
      </c>
    </row>
    <row r="41" spans="1:25">
      <c r="A41" s="10" t="s">
        <v>352</v>
      </c>
      <c r="B41" s="9" t="s">
        <v>42</v>
      </c>
      <c r="C41" s="100"/>
      <c r="D41" s="86">
        <f>投入係数表!G41</f>
        <v>1.9643978732808288E-4</v>
      </c>
      <c r="E41" s="87">
        <f>$C$9*D41</f>
        <v>5.6033643653946849E-2</v>
      </c>
      <c r="F41" s="86">
        <f>分析係数表!C44</f>
        <v>0.69156580457188765</v>
      </c>
      <c r="G41" s="87">
        <f>E41*F41</f>
        <v>3.8750951856636198E-2</v>
      </c>
      <c r="H41" s="87">
        <v>7.2941494449878533E-2</v>
      </c>
      <c r="I41" s="87">
        <f>C41+H41</f>
        <v>7.2941494449878533E-2</v>
      </c>
      <c r="J41" s="86">
        <f>分析係数表!G44</f>
        <v>0.27271905819722003</v>
      </c>
      <c r="K41" s="88">
        <f>I41*J41</f>
        <v>1.9892535669868625E-2</v>
      </c>
      <c r="L41" s="89"/>
      <c r="M41" s="90"/>
      <c r="N41" s="91">
        <f>分析係数表!H44</f>
        <v>0.15674397651271663</v>
      </c>
      <c r="O41" s="92">
        <f t="shared" si="4"/>
        <v>6.1415037169023527</v>
      </c>
      <c r="P41" s="86">
        <f>分析係数表!C44</f>
        <v>0.69156580457188765</v>
      </c>
      <c r="Q41" s="92">
        <f>O41*P41</f>
        <v>4.2472539592608145</v>
      </c>
      <c r="R41" s="93">
        <v>4.3280742933951757</v>
      </c>
      <c r="S41" s="94">
        <f>I41+R41</f>
        <v>4.4010157878450542</v>
      </c>
      <c r="T41" s="95">
        <f>分析係数表!F44</f>
        <v>0.50862281906626206</v>
      </c>
      <c r="U41" s="96">
        <f t="shared" si="7"/>
        <v>2.238457056768878</v>
      </c>
      <c r="V41" s="97">
        <f>分析係数表!D44</f>
        <v>0.14406819380410243</v>
      </c>
      <c r="W41" s="193">
        <f t="shared" si="8"/>
        <v>1</v>
      </c>
      <c r="X41" s="86">
        <f>分析係数表!E44</f>
        <v>0.11993705213297758</v>
      </c>
      <c r="Y41" s="192">
        <f t="shared" si="9"/>
        <v>1</v>
      </c>
    </row>
    <row r="42" spans="1:25">
      <c r="A42" s="10" t="s">
        <v>353</v>
      </c>
      <c r="B42" s="9" t="s">
        <v>287</v>
      </c>
      <c r="C42" s="100"/>
      <c r="D42" s="86">
        <f>投入係数表!G42</f>
        <v>7.6404738334449082E-4</v>
      </c>
      <c r="E42" s="87">
        <f>$C$9*D42</f>
        <v>0.21794138242245645</v>
      </c>
      <c r="F42" s="86">
        <f>分析係数表!C45</f>
        <v>1</v>
      </c>
      <c r="G42" s="87">
        <f>E42*F42</f>
        <v>0.21794138242245645</v>
      </c>
      <c r="H42" s="87">
        <v>0.31672926216125075</v>
      </c>
      <c r="I42" s="87">
        <f>C42+H42</f>
        <v>0.31672926216125075</v>
      </c>
      <c r="J42" s="86">
        <f>分析係数表!G45</f>
        <v>0</v>
      </c>
      <c r="K42" s="88">
        <f>I42*J42</f>
        <v>0</v>
      </c>
      <c r="L42" s="89"/>
      <c r="M42" s="90"/>
      <c r="N42" s="91">
        <f>分析係数表!H45</f>
        <v>0</v>
      </c>
      <c r="O42" s="92">
        <f t="shared" si="4"/>
        <v>0</v>
      </c>
      <c r="P42" s="86">
        <f>分析係数表!C45</f>
        <v>1</v>
      </c>
      <c r="Q42" s="92">
        <f>O42*P42</f>
        <v>0</v>
      </c>
      <c r="R42" s="93">
        <v>4.7905888510284309E-2</v>
      </c>
      <c r="S42" s="94">
        <f>I42+R42</f>
        <v>0.36463515067153507</v>
      </c>
      <c r="T42" s="95">
        <f>分析係数表!F45</f>
        <v>0</v>
      </c>
      <c r="U42" s="96">
        <f t="shared" si="7"/>
        <v>0</v>
      </c>
      <c r="V42" s="97">
        <f>分析係数表!D45</f>
        <v>0</v>
      </c>
      <c r="W42" s="193">
        <f t="shared" si="8"/>
        <v>0</v>
      </c>
      <c r="X42" s="86">
        <f>分析係数表!E45</f>
        <v>0</v>
      </c>
      <c r="Y42" s="192">
        <f t="shared" si="9"/>
        <v>0</v>
      </c>
    </row>
    <row r="43" spans="1:25">
      <c r="A43" s="10" t="s">
        <v>354</v>
      </c>
      <c r="B43" s="9" t="s">
        <v>288</v>
      </c>
      <c r="C43" s="100"/>
      <c r="D43" s="86">
        <f>投入係数表!G43</f>
        <v>4.4018020765753309E-3</v>
      </c>
      <c r="E43" s="87">
        <f>$C$9*D43</f>
        <v>1.2555959887193617</v>
      </c>
      <c r="F43" s="86">
        <f>分析係数表!C46</f>
        <v>0.99300149364803736</v>
      </c>
      <c r="G43" s="87">
        <f>E43*F43</f>
        <v>1.2468086922168105</v>
      </c>
      <c r="H43" s="87">
        <v>1.6255816226810746</v>
      </c>
      <c r="I43" s="87">
        <f>C43+H43</f>
        <v>1.6255816226810746</v>
      </c>
      <c r="J43" s="86">
        <f>分析係数表!G46</f>
        <v>1.2662527198429125E-2</v>
      </c>
      <c r="K43" s="88">
        <f>I43*J43</f>
        <v>2.0583971510465659E-2</v>
      </c>
      <c r="L43" s="89"/>
      <c r="M43" s="90"/>
      <c r="N43" s="91">
        <f>分析係数表!H46</f>
        <v>3.642815848522589E-5</v>
      </c>
      <c r="O43" s="92">
        <f t="shared" si="4"/>
        <v>1.4273190952174936E-3</v>
      </c>
      <c r="P43" s="86">
        <f>分析係数表!C46</f>
        <v>0.99300149364803736</v>
      </c>
      <c r="Q43" s="92">
        <f>O43*P43</f>
        <v>1.4173299934633365E-3</v>
      </c>
      <c r="R43" s="93">
        <v>0.1252751443724984</v>
      </c>
      <c r="S43" s="94">
        <f>I43+R43</f>
        <v>1.7508567670535731</v>
      </c>
      <c r="T43" s="95">
        <f>分析係数表!F46</f>
        <v>0.42786180544499286</v>
      </c>
      <c r="U43" s="96">
        <f t="shared" si="7"/>
        <v>0.74912473742712504</v>
      </c>
      <c r="V43" s="97">
        <f>分析係数表!D46</f>
        <v>2.303242583452741E-3</v>
      </c>
      <c r="W43" s="193">
        <f t="shared" si="8"/>
        <v>0</v>
      </c>
      <c r="X43" s="86">
        <f>分析係数表!E46</f>
        <v>2.2926285623308391E-3</v>
      </c>
      <c r="Y43" s="192">
        <f t="shared" si="9"/>
        <v>0</v>
      </c>
    </row>
    <row r="44" spans="1:25">
      <c r="A44" s="216">
        <v>40</v>
      </c>
      <c r="B44" s="20" t="s">
        <v>156</v>
      </c>
      <c r="C44" s="224">
        <f>SUM(C5:C43)</f>
        <v>285.24589858348071</v>
      </c>
      <c r="D44" s="103">
        <f>投入係数表!G44</f>
        <v>0.65524713934559708</v>
      </c>
      <c r="E44" s="102">
        <f>SUM(E5:E43)</f>
        <v>186.90655905689005</v>
      </c>
      <c r="F44" s="103">
        <f>分析係数表!C47</f>
        <v>0.58532523599566522</v>
      </c>
      <c r="G44" s="102">
        <f>SUM(G5:G43)</f>
        <v>62.958500823294969</v>
      </c>
      <c r="H44" s="102">
        <f>SUM(H5:H43)</f>
        <v>79.419688533856828</v>
      </c>
      <c r="I44" s="102">
        <f>SUM(I5:I43)</f>
        <v>364.66558711733734</v>
      </c>
      <c r="J44" s="103">
        <f>分析係数表!G47</f>
        <v>0.25475569279079324</v>
      </c>
      <c r="K44" s="104">
        <f>SUM(K5:K43)</f>
        <v>59.222721657719944</v>
      </c>
      <c r="L44" s="105">
        <f>最終需要_まとめ!$L$33</f>
        <v>0.66159999999999997</v>
      </c>
      <c r="M44" s="102">
        <f>K44*L44</f>
        <v>39.181752648747512</v>
      </c>
      <c r="N44" s="106">
        <f>分析係数表!H47</f>
        <v>1</v>
      </c>
      <c r="O44" s="107">
        <f>SUM(O5:O43)</f>
        <v>39.181752648747512</v>
      </c>
      <c r="P44" s="103">
        <f>分析係数表!C47</f>
        <v>0.58532523599566522</v>
      </c>
      <c r="Q44" s="107">
        <f>SUM(Q5:Q43)</f>
        <v>25.443170872979849</v>
      </c>
      <c r="R44" s="102">
        <f>SUM(R5:R43)</f>
        <v>31.240429882038089</v>
      </c>
      <c r="S44" s="108">
        <f>SUM(S5:S43)</f>
        <v>395.90601699937565</v>
      </c>
      <c r="T44" s="109">
        <f>分析係数表!F47</f>
        <v>0.5063294671067512</v>
      </c>
      <c r="U44" s="110">
        <f>SUM(U5:U43)</f>
        <v>154.40317777248842</v>
      </c>
      <c r="V44" s="111">
        <f>分析係数表!D47</f>
        <v>6.4581730562403572E-2</v>
      </c>
      <c r="W44" s="190">
        <f>SUM(W5:W43)</f>
        <v>18</v>
      </c>
      <c r="X44" s="103">
        <f>分析係数表!E47</f>
        <v>5.7136770824146227E-2</v>
      </c>
      <c r="Y44" s="191">
        <f>SUM(Y5:Y43)</f>
        <v>16</v>
      </c>
    </row>
    <row r="45" spans="1:25">
      <c r="B45" s="19" t="s">
        <v>184</v>
      </c>
      <c r="C45" s="105" t="s">
        <v>185</v>
      </c>
      <c r="D45" s="105" t="s">
        <v>113</v>
      </c>
      <c r="E45" s="105"/>
      <c r="F45" s="105" t="s">
        <v>115</v>
      </c>
      <c r="G45" s="105"/>
      <c r="H45" s="105" t="s">
        <v>114</v>
      </c>
      <c r="I45" s="105"/>
      <c r="J45" s="105" t="s">
        <v>115</v>
      </c>
      <c r="K45" s="105"/>
      <c r="L45" s="105" t="s">
        <v>185</v>
      </c>
      <c r="M45" s="105"/>
      <c r="N45" s="105" t="s">
        <v>115</v>
      </c>
      <c r="O45" s="105"/>
      <c r="P45" s="105" t="s">
        <v>115</v>
      </c>
      <c r="Q45" s="105"/>
      <c r="R45" s="105"/>
      <c r="S45" s="105" t="s">
        <v>114</v>
      </c>
      <c r="T45" s="105" t="s">
        <v>115</v>
      </c>
      <c r="U45" s="105"/>
      <c r="V45" s="105" t="s">
        <v>115</v>
      </c>
      <c r="W45" s="105"/>
      <c r="X45" s="105" t="s">
        <v>115</v>
      </c>
      <c r="Y45" s="12"/>
    </row>
    <row r="46" spans="1:25">
      <c r="B46" s="5" t="s">
        <v>157</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主要項目</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Administrator</cp:lastModifiedBy>
  <cp:lastPrinted>2019-09-02T00:57:06Z</cp:lastPrinted>
  <dcterms:created xsi:type="dcterms:W3CDTF">2005-01-11T06:44:07Z</dcterms:created>
  <dcterms:modified xsi:type="dcterms:W3CDTF">2022-08-22T02:21:24Z</dcterms:modified>
</cp:coreProperties>
</file>